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20490" windowHeight="7755" tabRatio="595"/>
  </bookViews>
  <sheets>
    <sheet name="SDTC" sheetId="1" r:id="rId1"/>
    <sheet name="IR" sheetId="2" r:id="rId2"/>
  </sheets>
  <definedNames>
    <definedName name="_xlnm.Print_Titles" localSheetId="0">SDTC!$2:$2</definedName>
    <definedName name="_xlnm.Print_Area" localSheetId="0">SDTC!$B$1:$W$32</definedName>
  </definedNames>
  <calcPr calcId="124519"/>
</workbook>
</file>

<file path=xl/calcChain.xml><?xml version="1.0" encoding="utf-8"?>
<calcChain xmlns="http://schemas.openxmlformats.org/spreadsheetml/2006/main">
  <c r="E15" i="1"/>
  <c r="E16"/>
  <c r="E17"/>
  <c r="E18"/>
  <c r="E14"/>
  <c r="K8"/>
  <c r="K6"/>
  <c r="L6" s="1"/>
  <c r="K7"/>
  <c r="L7" s="1"/>
  <c r="M5"/>
  <c r="Q5" s="1"/>
  <c r="E5"/>
  <c r="K14"/>
  <c r="L14" s="1"/>
  <c r="A16" i="2"/>
  <c r="A17" s="1"/>
  <c r="A18" s="1"/>
  <c r="A19" s="1"/>
  <c r="A20" s="1"/>
  <c r="B14" i="1"/>
  <c r="M8"/>
  <c r="N8" s="1"/>
  <c r="L9"/>
  <c r="M9"/>
  <c r="P9" s="1"/>
  <c r="M14"/>
  <c r="O14" s="1"/>
  <c r="K15"/>
  <c r="L15" s="1"/>
  <c r="M15"/>
  <c r="P15" s="1"/>
  <c r="K16"/>
  <c r="L16" s="1"/>
  <c r="M16"/>
  <c r="R16" s="1"/>
  <c r="K17"/>
  <c r="L17" s="1"/>
  <c r="M17"/>
  <c r="P17" s="1"/>
  <c r="K18"/>
  <c r="L18" s="1"/>
  <c r="N18" s="1"/>
  <c r="M18"/>
  <c r="O18" s="1"/>
  <c r="M6"/>
  <c r="P6" s="1"/>
  <c r="M7"/>
  <c r="P7" s="1"/>
  <c r="K5"/>
  <c r="L5" s="1"/>
  <c r="A6" i="2"/>
  <c r="A7" s="1"/>
  <c r="A8" s="1"/>
  <c r="A9" s="1"/>
  <c r="B6" i="1"/>
  <c r="B7" s="1"/>
  <c r="B8" s="1"/>
  <c r="B9" s="1"/>
  <c r="B15"/>
  <c r="B16" s="1"/>
  <c r="B17" s="1"/>
  <c r="B18" s="1"/>
  <c r="Q17"/>
  <c r="N9"/>
  <c r="R17"/>
  <c r="Q18"/>
  <c r="R18"/>
  <c r="Q14"/>
  <c r="T18" l="1"/>
  <c r="S18"/>
  <c r="O16"/>
  <c r="P14"/>
  <c r="P5"/>
  <c r="Q16"/>
  <c r="N6"/>
  <c r="Q9"/>
  <c r="P16"/>
  <c r="Q6"/>
  <c r="P8"/>
  <c r="O8"/>
  <c r="R8" s="1"/>
  <c r="Q7"/>
  <c r="N5"/>
  <c r="B5" i="2" s="1"/>
  <c r="B20"/>
  <c r="C20" s="1"/>
  <c r="N15" i="1"/>
  <c r="R15"/>
  <c r="O5"/>
  <c r="P18"/>
  <c r="O15"/>
  <c r="Q15"/>
  <c r="O7"/>
  <c r="N7"/>
  <c r="B7" i="2" s="1"/>
  <c r="R14" i="1"/>
  <c r="N14"/>
  <c r="N16"/>
  <c r="B8" i="2"/>
  <c r="N17" i="1"/>
  <c r="O9"/>
  <c r="R9" s="1"/>
  <c r="O17"/>
  <c r="O6"/>
  <c r="T16" l="1"/>
  <c r="S16"/>
  <c r="R6"/>
  <c r="T14"/>
  <c r="S14"/>
  <c r="S17"/>
  <c r="T17"/>
  <c r="R7"/>
  <c r="B17" i="2"/>
  <c r="T15" i="1"/>
  <c r="S15"/>
  <c r="S7"/>
  <c r="R23" s="1"/>
  <c r="S8"/>
  <c r="R5"/>
  <c r="S5"/>
  <c r="D20" i="2"/>
  <c r="B16"/>
  <c r="C16" s="1"/>
  <c r="C7"/>
  <c r="D7" s="1"/>
  <c r="C8"/>
  <c r="B18"/>
  <c r="B6"/>
  <c r="B19"/>
  <c r="C5"/>
  <c r="D5" s="1"/>
  <c r="S6" i="1"/>
  <c r="S9"/>
  <c r="B9" i="2"/>
  <c r="C17"/>
  <c r="D17" s="1"/>
  <c r="D8" l="1"/>
  <c r="E20"/>
  <c r="F20"/>
  <c r="D16"/>
  <c r="F16" s="1"/>
  <c r="E5"/>
  <c r="F5"/>
  <c r="F7"/>
  <c r="E7"/>
  <c r="C6"/>
  <c r="D6" s="1"/>
  <c r="E17"/>
  <c r="F17"/>
  <c r="G17" s="1"/>
  <c r="V15" i="1" s="1"/>
  <c r="W15" s="1"/>
  <c r="E16" i="2"/>
  <c r="C9"/>
  <c r="D9" s="1"/>
  <c r="C18"/>
  <c r="D18" s="1"/>
  <c r="C19"/>
  <c r="D19" s="1"/>
  <c r="F8"/>
  <c r="E8"/>
  <c r="G8" l="1"/>
  <c r="T8" i="1" s="1"/>
  <c r="V8" s="1"/>
  <c r="G5" i="2"/>
  <c r="T5" i="1" s="1"/>
  <c r="V5" s="1"/>
  <c r="W5" s="1"/>
  <c r="G7" i="2"/>
  <c r="T7" i="1" s="1"/>
  <c r="V7" s="1"/>
  <c r="G20" i="2"/>
  <c r="V18" i="1" s="1"/>
  <c r="W18" s="1"/>
  <c r="G16" i="2"/>
  <c r="V14" i="1" s="1"/>
  <c r="W14" s="1"/>
  <c r="E6" i="2"/>
  <c r="F6"/>
  <c r="F19"/>
  <c r="E19"/>
  <c r="E9"/>
  <c r="F9"/>
  <c r="F18"/>
  <c r="E18"/>
  <c r="G9" l="1"/>
  <c r="T9" i="1" s="1"/>
  <c r="V9" s="1"/>
  <c r="G6" i="2"/>
  <c r="T6" i="1" s="1"/>
  <c r="V6" s="1"/>
  <c r="G18" i="2"/>
  <c r="V16" i="1" s="1"/>
  <c r="W16" s="1"/>
  <c r="G19" i="2"/>
  <c r="V17" i="1" s="1"/>
  <c r="W17" s="1"/>
</calcChain>
</file>

<file path=xl/sharedStrings.xml><?xml version="1.0" encoding="utf-8"?>
<sst xmlns="http://schemas.openxmlformats.org/spreadsheetml/2006/main" count="66" uniqueCount="38">
  <si>
    <t>Date d'arrêt :</t>
  </si>
  <si>
    <t>N°</t>
  </si>
  <si>
    <t>Nom &amp;Prénom</t>
  </si>
  <si>
    <t>Date
d'entrée</t>
  </si>
  <si>
    <t>Salaire
Brut</t>
  </si>
  <si>
    <t>Droit
au congé</t>
  </si>
  <si>
    <t>Nbr de jours
de congé</t>
  </si>
  <si>
    <t>Indemnité
de congé</t>
  </si>
  <si>
    <t>Préavis</t>
  </si>
  <si>
    <t>Indemnité de licenciement</t>
  </si>
  <si>
    <t>CNSS</t>
  </si>
  <si>
    <t>AMO</t>
  </si>
  <si>
    <t>Net à payer</t>
  </si>
  <si>
    <t>Salaire de
mois en cours</t>
  </si>
  <si>
    <t>Nb de
JO</t>
  </si>
  <si>
    <t>Nombre de jours ouvrables du congé consommé</t>
  </si>
  <si>
    <t>Salaire
de base</t>
  </si>
  <si>
    <t>IR</t>
  </si>
  <si>
    <t>Cadre
ou non</t>
  </si>
  <si>
    <t>Sal Brut Imp</t>
  </si>
  <si>
    <t>Frais Prof</t>
  </si>
  <si>
    <t>Sal Impos</t>
  </si>
  <si>
    <t>Abattemt</t>
  </si>
  <si>
    <t>Ordre</t>
  </si>
  <si>
    <t>CALCUL DE L'IR</t>
  </si>
  <si>
    <t>Congé
consommé</t>
  </si>
  <si>
    <t>Nombre de jours ouvrables à partir du premier de mois d'arrêt de contrat jusqu'à la date de l'arrêt de contrat</t>
  </si>
  <si>
    <t>Nb de
Déduct°</t>
  </si>
  <si>
    <t>CALCUL DE SOLDE DE TOUT COMPTE</t>
  </si>
  <si>
    <t>Explication des couleurs:</t>
  </si>
  <si>
    <t>Si le salarié est un cadre, mettez 1, sinon mettez 0</t>
  </si>
  <si>
    <t>Taux d'IR</t>
  </si>
  <si>
    <t>Dommages
&amp; Intérêts</t>
  </si>
  <si>
    <t>Licenciement normal sans dommages-intérêts</t>
  </si>
  <si>
    <t>Licenciement abusif nécessitant les dommages-intérêts (Le caractère abusif est décidé par le tribunal)</t>
  </si>
  <si>
    <t>Copy Right youssefraba</t>
  </si>
  <si>
    <t>nbr de mois</t>
  </si>
  <si>
    <t xml:space="preserve">avantages en indemnites 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</si>
</sst>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0.0000"/>
    <numFmt numFmtId="165" formatCode="_-* #,##0.00\ _F_-;\-* #,##0.00\ _F_-;_-* &quot;-&quot;??\ _F_-;_-@_-"/>
  </numFmts>
  <fonts count="20">
    <font>
      <sz val="10"/>
      <name val="Arial"/>
    </font>
    <font>
      <b/>
      <u/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sz val="12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b/>
      <u/>
      <sz val="14"/>
      <name val="Times New Roman"/>
      <family val="1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i/>
      <u/>
      <sz val="1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0" fillId="0" borderId="0" xfId="0" applyFill="1" applyBorder="1" applyAlignment="1"/>
    <xf numFmtId="0" fontId="0" fillId="0" borderId="0" xfId="0" applyBorder="1"/>
    <xf numFmtId="0" fontId="0" fillId="0" borderId="1" xfId="0" applyBorder="1"/>
    <xf numFmtId="0" fontId="3" fillId="0" borderId="0" xfId="0" applyFont="1" applyBorder="1" applyAlignment="1">
      <alignment vertical="center"/>
    </xf>
    <xf numFmtId="14" fontId="4" fillId="0" borderId="0" xfId="0" applyNumberFormat="1" applyFont="1" applyFill="1" applyBorder="1" applyAlignment="1">
      <alignment horizontal="left"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vertical="center"/>
    </xf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" fontId="0" fillId="0" borderId="0" xfId="0" applyNumberFormat="1" applyBorder="1"/>
    <xf numFmtId="0" fontId="7" fillId="4" borderId="2" xfId="0" applyFont="1" applyFill="1" applyBorder="1" applyAlignment="1">
      <alignment horizontal="center" vertical="center" wrapText="1"/>
    </xf>
    <xf numFmtId="0" fontId="0" fillId="4" borderId="0" xfId="0" applyFill="1"/>
    <xf numFmtId="0" fontId="11" fillId="0" borderId="0" xfId="0" applyFont="1"/>
    <xf numFmtId="0" fontId="0" fillId="2" borderId="0" xfId="0" applyFill="1"/>
    <xf numFmtId="0" fontId="0" fillId="3" borderId="0" xfId="0" applyFill="1"/>
    <xf numFmtId="0" fontId="12" fillId="0" borderId="0" xfId="0" applyFont="1" applyAlignment="1">
      <alignment vertical="center"/>
    </xf>
    <xf numFmtId="0" fontId="11" fillId="0" borderId="0" xfId="2" applyBorder="1"/>
    <xf numFmtId="0" fontId="11" fillId="0" borderId="0" xfId="2"/>
    <xf numFmtId="0" fontId="8" fillId="0" borderId="0" xfId="2" applyFont="1" applyBorder="1" applyAlignment="1">
      <alignment vertical="center"/>
    </xf>
    <xf numFmtId="0" fontId="13" fillId="0" borderId="0" xfId="2" applyFont="1" applyBorder="1"/>
    <xf numFmtId="0" fontId="11" fillId="0" borderId="0" xfId="2" applyAlignment="1">
      <alignment horizontal="center" vertical="center"/>
    </xf>
    <xf numFmtId="0" fontId="11" fillId="0" borderId="2" xfId="2" applyBorder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/>
    </xf>
    <xf numFmtId="0" fontId="11" fillId="5" borderId="2" xfId="2" applyFill="1" applyBorder="1" applyAlignment="1">
      <alignment horizontal="center" vertical="center"/>
    </xf>
    <xf numFmtId="4" fontId="11" fillId="0" borderId="2" xfId="2" applyNumberFormat="1" applyBorder="1" applyAlignment="1">
      <alignment horizontal="center" vertical="center"/>
    </xf>
    <xf numFmtId="9" fontId="0" fillId="0" borderId="2" xfId="3" applyFont="1" applyBorder="1" applyAlignment="1">
      <alignment horizontal="center" vertical="center"/>
    </xf>
    <xf numFmtId="0" fontId="11" fillId="0" borderId="0" xfId="2" applyBorder="1" applyAlignment="1">
      <alignment horizontal="center" vertical="center"/>
    </xf>
    <xf numFmtId="2" fontId="11" fillId="0" borderId="0" xfId="2" applyNumberFormat="1" applyBorder="1" applyAlignment="1">
      <alignment horizontal="center" vertical="center"/>
    </xf>
    <xf numFmtId="164" fontId="11" fillId="0" borderId="0" xfId="2" applyNumberFormat="1" applyBorder="1" applyAlignment="1">
      <alignment horizontal="center" vertical="center"/>
    </xf>
    <xf numFmtId="165" fontId="11" fillId="0" borderId="0" xfId="2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6" borderId="2" xfId="0" applyFont="1" applyFill="1" applyBorder="1" applyAlignment="1">
      <alignment horizontal="left" vertical="center"/>
    </xf>
    <xf numFmtId="14" fontId="9" fillId="6" borderId="2" xfId="0" applyNumberFormat="1" applyFont="1" applyFill="1" applyBorder="1" applyAlignment="1">
      <alignment horizontal="center" vertical="center"/>
    </xf>
    <xf numFmtId="1" fontId="9" fillId="6" borderId="2" xfId="0" applyNumberFormat="1" applyFont="1" applyFill="1" applyBorder="1" applyAlignment="1">
      <alignment horizontal="center" vertical="center"/>
    </xf>
    <xf numFmtId="2" fontId="17" fillId="6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2" fontId="5" fillId="0" borderId="3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vertical="center"/>
    </xf>
    <xf numFmtId="4" fontId="5" fillId="0" borderId="3" xfId="0" applyNumberFormat="1" applyFont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vertical="center"/>
    </xf>
    <xf numFmtId="4" fontId="5" fillId="0" borderId="0" xfId="0" applyNumberFormat="1" applyFont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11" fillId="0" borderId="3" xfId="2" applyNumberFormat="1" applyBorder="1" applyAlignment="1">
      <alignment horizontal="center" vertical="center"/>
    </xf>
    <xf numFmtId="9" fontId="0" fillId="0" borderId="3" xfId="3" applyFont="1" applyBorder="1" applyAlignment="1">
      <alignment horizontal="center" vertical="center"/>
    </xf>
    <xf numFmtId="4" fontId="11" fillId="0" borderId="0" xfId="2" applyNumberFormat="1" applyBorder="1" applyAlignment="1">
      <alignment horizontal="center" vertical="center"/>
    </xf>
    <xf numFmtId="9" fontId="0" fillId="0" borderId="0" xfId="3" applyFont="1" applyBorder="1" applyAlignment="1">
      <alignment horizontal="center" vertical="center"/>
    </xf>
    <xf numFmtId="4" fontId="11" fillId="0" borderId="4" xfId="2" applyNumberFormat="1" applyBorder="1" applyAlignment="1">
      <alignment horizontal="center" vertical="center"/>
    </xf>
    <xf numFmtId="9" fontId="0" fillId="0" borderId="4" xfId="3" applyFont="1" applyBorder="1" applyAlignment="1">
      <alignment horizontal="center" vertical="center"/>
    </xf>
    <xf numFmtId="0" fontId="11" fillId="0" borderId="3" xfId="2" applyFill="1" applyBorder="1" applyAlignment="1">
      <alignment horizontal="center" vertical="center"/>
    </xf>
    <xf numFmtId="0" fontId="11" fillId="0" borderId="0" xfId="2" applyFill="1" applyBorder="1" applyAlignment="1">
      <alignment horizontal="center" vertical="center"/>
    </xf>
    <xf numFmtId="0" fontId="11" fillId="0" borderId="4" xfId="2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14" fontId="9" fillId="0" borderId="3" xfId="0" applyNumberFormat="1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/>
    </xf>
    <xf numFmtId="2" fontId="17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2" fontId="17" fillId="0" borderId="0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14" fontId="9" fillId="0" borderId="4" xfId="0" applyNumberFormat="1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/>
    </xf>
    <xf numFmtId="2" fontId="17" fillId="0" borderId="4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left" vertical="center"/>
    </xf>
    <xf numFmtId="14" fontId="4" fillId="6" borderId="0" xfId="0" applyNumberFormat="1" applyFont="1" applyFill="1" applyBorder="1" applyAlignment="1">
      <alignment horizontal="left" vertical="center"/>
    </xf>
    <xf numFmtId="0" fontId="9" fillId="6" borderId="2" xfId="0" applyNumberFormat="1" applyFont="1" applyFill="1" applyBorder="1" applyAlignment="1">
      <alignment horizontal="center" vertical="center"/>
    </xf>
    <xf numFmtId="2" fontId="9" fillId="6" borderId="2" xfId="0" applyNumberFormat="1" applyFont="1" applyFill="1" applyBorder="1" applyAlignment="1">
      <alignment horizontal="center" vertical="center"/>
    </xf>
    <xf numFmtId="43" fontId="11" fillId="0" borderId="0" xfId="1" applyFont="1"/>
    <xf numFmtId="4" fontId="19" fillId="0" borderId="0" xfId="0" applyNumberFormat="1" applyFont="1" applyBorder="1" applyAlignment="1">
      <alignment horizontal="center" vertical="center"/>
    </xf>
    <xf numFmtId="3" fontId="9" fillId="6" borderId="2" xfId="0" applyNumberFormat="1" applyFont="1" applyFill="1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horizontal="center" vertical="center"/>
    </xf>
    <xf numFmtId="0" fontId="15" fillId="0" borderId="0" xfId="2" applyFont="1" applyBorder="1" applyAlignment="1">
      <alignment horizontal="center"/>
    </xf>
    <xf numFmtId="164" fontId="18" fillId="0" borderId="0" xfId="2" applyNumberFormat="1" applyFont="1" applyBorder="1" applyAlignment="1">
      <alignment horizontal="center" vertical="center"/>
    </xf>
  </cellXfs>
  <cellStyles count="4">
    <cellStyle name="Milliers" xfId="1" builtinId="3"/>
    <cellStyle name="Normal" xfId="0" builtinId="0"/>
    <cellStyle name="Normal 2" xfId="2"/>
    <cellStyle name="Pourcentag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X276"/>
  <sheetViews>
    <sheetView tabSelected="1" topLeftCell="B1" zoomScale="75" zoomScaleNormal="75" zoomScaleSheetLayoutView="70" workbookViewId="0">
      <selection activeCell="I12" sqref="I12"/>
    </sheetView>
  </sheetViews>
  <sheetFormatPr baseColWidth="10" defaultRowHeight="12.75"/>
  <cols>
    <col min="1" max="1" width="4" hidden="1" customWidth="1"/>
    <col min="2" max="2" width="4.7109375" customWidth="1"/>
    <col min="3" max="3" width="31.42578125" bestFit="1" customWidth="1"/>
    <col min="4" max="4" width="15.7109375" customWidth="1"/>
    <col min="5" max="5" width="11.85546875" customWidth="1"/>
    <col min="6" max="6" width="12.42578125" bestFit="1" customWidth="1"/>
    <col min="7" max="7" width="10.5703125" customWidth="1"/>
    <col min="8" max="8" width="8.140625" customWidth="1"/>
    <col min="9" max="9" width="14.140625" customWidth="1"/>
    <col min="10" max="10" width="14.28515625" bestFit="1" customWidth="1"/>
    <col min="11" max="11" width="11.5703125" bestFit="1" customWidth="1"/>
    <col min="12" max="12" width="15.28515625" bestFit="1" customWidth="1"/>
    <col min="13" max="13" width="11.42578125" bestFit="1" customWidth="1"/>
    <col min="14" max="15" width="14.42578125" bestFit="1" customWidth="1"/>
    <col min="16" max="16" width="17.28515625" style="3" bestFit="1" customWidth="1"/>
    <col min="17" max="17" width="17.85546875" style="3" bestFit="1" customWidth="1"/>
    <col min="18" max="18" width="17.42578125" style="3" customWidth="1"/>
    <col min="19" max="20" width="12.7109375" style="3" customWidth="1"/>
    <col min="21" max="21" width="14.42578125" style="3" customWidth="1"/>
    <col min="22" max="22" width="14.7109375" style="3" bestFit="1" customWidth="1"/>
    <col min="23" max="23" width="16.5703125" style="3" bestFit="1" customWidth="1"/>
    <col min="24" max="16384" width="11.42578125" style="3"/>
  </cols>
  <sheetData>
    <row r="1" spans="1:24">
      <c r="B1" s="1"/>
      <c r="D1" s="2"/>
      <c r="E1" s="2"/>
      <c r="F1" s="2"/>
      <c r="G1" s="2"/>
      <c r="H1" s="2"/>
      <c r="I1" s="2"/>
    </row>
    <row r="2" spans="1:24" ht="24.75" customHeight="1">
      <c r="B2" s="97" t="s">
        <v>28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</row>
    <row r="3" spans="1:24" ht="24.75" customHeight="1">
      <c r="A3" s="4"/>
      <c r="C3" s="5" t="s">
        <v>0</v>
      </c>
      <c r="D3" s="90">
        <v>42855</v>
      </c>
      <c r="E3" s="90"/>
      <c r="F3" s="6"/>
      <c r="G3" s="6"/>
      <c r="H3" s="6"/>
      <c r="I3" s="89" t="s">
        <v>33</v>
      </c>
      <c r="J3" s="7"/>
      <c r="K3" s="7"/>
      <c r="L3" s="7"/>
      <c r="M3" s="7"/>
      <c r="N3" s="7"/>
      <c r="O3" s="7"/>
    </row>
    <row r="4" spans="1:24" ht="48" customHeight="1">
      <c r="A4" s="4"/>
      <c r="B4" s="9" t="s">
        <v>1</v>
      </c>
      <c r="C4" s="10" t="s">
        <v>2</v>
      </c>
      <c r="D4" s="11" t="s">
        <v>3</v>
      </c>
      <c r="E4" s="11" t="s">
        <v>36</v>
      </c>
      <c r="F4" s="11" t="s">
        <v>27</v>
      </c>
      <c r="G4" s="14" t="s">
        <v>18</v>
      </c>
      <c r="H4" s="25" t="s">
        <v>14</v>
      </c>
      <c r="I4" s="12" t="s">
        <v>16</v>
      </c>
      <c r="J4" s="13" t="s">
        <v>25</v>
      </c>
      <c r="K4" s="12" t="s">
        <v>5</v>
      </c>
      <c r="L4" s="12" t="s">
        <v>6</v>
      </c>
      <c r="M4" s="12" t="s">
        <v>4</v>
      </c>
      <c r="N4" s="12" t="s">
        <v>7</v>
      </c>
      <c r="O4" s="12" t="s">
        <v>8</v>
      </c>
      <c r="P4" s="12" t="s">
        <v>9</v>
      </c>
      <c r="Q4" s="12" t="s">
        <v>13</v>
      </c>
      <c r="R4" s="12" t="s">
        <v>10</v>
      </c>
      <c r="S4" s="12" t="s">
        <v>11</v>
      </c>
      <c r="T4" s="12" t="s">
        <v>17</v>
      </c>
      <c r="U4" s="12" t="s">
        <v>37</v>
      </c>
      <c r="V4" s="12" t="s">
        <v>12</v>
      </c>
    </row>
    <row r="5" spans="1:24" ht="24" customHeight="1">
      <c r="A5" s="4"/>
      <c r="B5" s="15">
        <v>1</v>
      </c>
      <c r="C5" s="47"/>
      <c r="D5" s="48">
        <v>42217</v>
      </c>
      <c r="E5" s="91">
        <f>IF(AND(D3&lt;&gt;"",D5&lt;&gt;""),(YEAR($D$3)-YEAR(D5))*12+MONTH($D$3)-MONTH(D5)+1,"")</f>
        <v>21</v>
      </c>
      <c r="F5" s="49">
        <v>0</v>
      </c>
      <c r="G5" s="49">
        <v>0</v>
      </c>
      <c r="H5" s="49">
        <v>26</v>
      </c>
      <c r="I5" s="49">
        <v>2681</v>
      </c>
      <c r="J5" s="50">
        <v>19.5</v>
      </c>
      <c r="K5" s="17">
        <f>IF(($D$3-D5)&gt;=(1825+1),ROUNDDOWN((($D$3-D5)/30),0)*1.5+ROUNDDOWN(($D$3-D5)/(1825+1),0)*1.5,ROUNDDOWN((($D$3-D5)/30),0)*1.5)</f>
        <v>31.5</v>
      </c>
      <c r="L5" s="16">
        <f>K5-J5</f>
        <v>12</v>
      </c>
      <c r="M5" s="16">
        <f>I5+IF($D$3-D5&gt;(9125+6),25%,IF($D$3-D5&gt;(7300+5),20%,IF($D$3-D5&gt;(4380+4),15%,IF($D$3-D5&gt;(1825+1),10%,IF($D$3-D5&gt;730,5%,0)))))*I5</f>
        <v>2681</v>
      </c>
      <c r="N5" s="16">
        <f>(M5/26)*L5</f>
        <v>1237.3846153846152</v>
      </c>
      <c r="O5" s="16">
        <f>IF(G5&gt;0,IF(($D$3-E5)&gt;=(1825+1),3*M5,IF(($D$3-E5)&gt;=365,2*M5,M5)),IF(($D$3-E5)&gt;=(1825+1),2*M5,IF(($D$3-E5)&gt;=365,M5,(M5/26)*8)))</f>
        <v>5362</v>
      </c>
      <c r="P5" s="18">
        <f>IF(($D$3-D5)&gt;(5475+3),(M5/191)*96*5+(M5/191)*144*5+(M5/191)*192*5+(M5/191)*ROUNDUP(($D$3-D5-(5475+3))/365,0)*240,IF(($D$3-D5)&gt;(3650+2),(M5/191)*96*5+(M5/191)*144*5+(M5/191)*ROUNDUP(($D$3-D5-(3650+2))/365,0)*192,IF(($D$3-D5)&gt;1825,(M5/191)*96*5+(M5/191)*ROUNDUP(($D$3-D5-(1825+1))/365,0)*144,IF(($D$3-D5)&gt;183,(M5/191)*ROUNDUP(($D$3-D5)/365,0)*96,0))))</f>
        <v>2695.0366492146595</v>
      </c>
      <c r="Q5" s="16">
        <f t="shared" ref="Q5:Q6" si="0">M5/26*H5</f>
        <v>2681</v>
      </c>
      <c r="R5" s="19">
        <f>IF((N5+O5+Q5)&gt;6000,6000*4.48%,(N5+O5+Q5)*4.48%)</f>
        <v>268.8</v>
      </c>
      <c r="S5" s="19">
        <f>(N5+O5+Q5)*2.26%</f>
        <v>209.73669230769229</v>
      </c>
      <c r="T5" s="19">
        <f>IR!G5</f>
        <v>928.23214000000098</v>
      </c>
      <c r="U5" s="19"/>
      <c r="V5" s="20">
        <f>SUM(N5:Q5)-SUM(R5:T5)</f>
        <v>10568.652432291581</v>
      </c>
      <c r="W5" s="94">
        <f>+U5+V5</f>
        <v>10568.652432291581</v>
      </c>
    </row>
    <row r="6" spans="1:24" ht="24" customHeight="1">
      <c r="A6" s="4"/>
      <c r="B6" s="15">
        <f>B5+1</f>
        <v>2</v>
      </c>
      <c r="C6" s="47"/>
      <c r="D6" s="48"/>
      <c r="E6" s="91"/>
      <c r="F6" s="49"/>
      <c r="G6" s="49"/>
      <c r="H6" s="49"/>
      <c r="I6" s="49"/>
      <c r="J6" s="50"/>
      <c r="K6" s="17">
        <f>IF(($D$3-D6)&gt;=(1825+1),ROUNDDOWN((($D$3-D6)/30),0)*1.5+ROUNDDOWN(($D$3-D6)/(1825+1),0)*1.5,ROUNDDOWN((($D$3-D6)/30),0)*1.5)</f>
        <v>2176.5</v>
      </c>
      <c r="L6" s="16">
        <f>K6-J6</f>
        <v>2176.5</v>
      </c>
      <c r="M6" s="16">
        <f>I6+IF($D$3-D6&gt;(9125+6),25%,IF($D$3-D6&gt;(7300+5),20%,IF($D$3-D6&gt;(4380+4),15%,IF($D$3-D6&gt;(1825+1),10%,IF($D$3-D6&gt;730,5%,0)))))*I6</f>
        <v>0</v>
      </c>
      <c r="N6" s="16">
        <f>(M6/26)*L6</f>
        <v>0</v>
      </c>
      <c r="O6" s="16">
        <f>IF(G6&gt;0,IF(($D$3-E6)&gt;=(1825+1),3*M6,IF(($D$3-E6)&gt;=365,2*M6,M6)),IF(($D$3-E6)&gt;=(1825+1),2*M6,IF(($D$3-E6)&gt;=365,M6,(M6/26)*8)))</f>
        <v>0</v>
      </c>
      <c r="P6" s="18">
        <f t="shared" ref="P6:P9" si="1">IF(($D$3-D6)&gt;(5475+3),(M6/191)*96*5+(M6/191)*144*5+(M6/191)*192*5+(M6/191)*ROUNDUP(($D$3-D6-(5475+3))/365,0)*240,IF(($D$3-D6)&gt;(3650+2),(M6/191)*96*5+(M6/191)*144*5+(M6/191)*ROUNDUP(($D$3-D6-(3650+2))/365,0)*192,IF(($D$3-D6)&gt;1825,(M6/191)*96*5+(M6/191)*ROUNDUP(($D$3-D6-(1825+1))/365,0)*144,IF(($D$3-D6)&gt;183,(M6/191)*ROUNDUP(($D$3-D6)/365,0)*96,0))))</f>
        <v>0</v>
      </c>
      <c r="Q6" s="16">
        <f t="shared" si="0"/>
        <v>0</v>
      </c>
      <c r="R6" s="19">
        <f t="shared" ref="R6:R9" si="2">IF((N6+O6+Q6)&gt;6000,6000*4.48%,(N6+O6+Q6)*4.48%)</f>
        <v>0</v>
      </c>
      <c r="S6" s="19">
        <f>(N6+O6+Q6)*2%</f>
        <v>0</v>
      </c>
      <c r="T6" s="19">
        <f>IR!G6</f>
        <v>0</v>
      </c>
      <c r="U6" s="19"/>
      <c r="V6" s="20">
        <f>SUM(N6:Q6)-SUM(R6:T6)</f>
        <v>0</v>
      </c>
    </row>
    <row r="7" spans="1:24" ht="24" customHeight="1">
      <c r="A7" s="4"/>
      <c r="B7" s="15">
        <f>B6+1</f>
        <v>3</v>
      </c>
      <c r="C7" s="47"/>
      <c r="D7" s="48"/>
      <c r="E7" s="91"/>
      <c r="F7" s="49"/>
      <c r="G7" s="49"/>
      <c r="H7" s="49"/>
      <c r="I7" s="49"/>
      <c r="J7" s="50"/>
      <c r="K7" s="17">
        <f>IF(($D$3-D7)&gt;=(1825+1),ROUNDDOWN((($D$3-D7)/30),0)*1.5+ROUNDDOWN(($D$3-D7)/(1825+1),0)*1.5,ROUNDDOWN((($D$3-D7)/30),0)*1.5)</f>
        <v>2176.5</v>
      </c>
      <c r="L7" s="16">
        <f>K7-J7</f>
        <v>2176.5</v>
      </c>
      <c r="M7" s="16">
        <f>I7+IF($D$3-D7&gt;(9125+6),25%,IF($D$3-D7&gt;(7300+5),20%,IF($D$3-D7&gt;(4380+4),15%,IF($D$3-D7&gt;(1825+1),10%,IF($D$3-D7&gt;730,5%,0)))))*I7</f>
        <v>0</v>
      </c>
      <c r="N7" s="16">
        <f>(M7/26)*L7</f>
        <v>0</v>
      </c>
      <c r="O7" s="16">
        <f>IF(G7&gt;0,IF(($D$3-E7)&gt;=(1825+1),3*M7,IF(($D$3-E7)&gt;=365,2*M7,M7)),IF(($D$3-E7)&gt;=(1825+1),2*M7,IF(($D$3-E7)&gt;=365,M7,(M7/26)*8)))</f>
        <v>0</v>
      </c>
      <c r="P7" s="18">
        <f t="shared" si="1"/>
        <v>0</v>
      </c>
      <c r="Q7" s="16">
        <f>M7/26*H7</f>
        <v>0</v>
      </c>
      <c r="R7" s="19">
        <f t="shared" si="2"/>
        <v>0</v>
      </c>
      <c r="S7" s="19">
        <f>(N7+O7+Q7)*2%</f>
        <v>0</v>
      </c>
      <c r="T7" s="19">
        <f>IR!G7</f>
        <v>0</v>
      </c>
      <c r="U7" s="19"/>
      <c r="V7" s="20">
        <f>SUM(N7:Q7)-SUM(R7:T7)</f>
        <v>0</v>
      </c>
    </row>
    <row r="8" spans="1:24" ht="24" customHeight="1">
      <c r="A8" s="4"/>
      <c r="B8" s="15">
        <f t="shared" ref="B8:B18" si="3">B7+1</f>
        <v>4</v>
      </c>
      <c r="C8" s="47"/>
      <c r="D8" s="48"/>
      <c r="E8" s="91"/>
      <c r="F8" s="49"/>
      <c r="G8" s="49"/>
      <c r="H8" s="49"/>
      <c r="I8" s="92"/>
      <c r="J8" s="50"/>
      <c r="K8" s="17">
        <f>IF(($D$3-D8)&gt;=(1825+1),ROUNDDOWN((($D$3-D8)/30),0)*1.5+ROUNDDOWN(($D$3-D8)/(1825+1),0)*1.5,ROUNDDOWN((($D$3-D8)/30),0)*1.5)</f>
        <v>2176.5</v>
      </c>
      <c r="L8" s="16">
        <v>21</v>
      </c>
      <c r="M8" s="16">
        <f>I8+IF($D$3-D8&gt;(9125+6),25%,IF($D$3-D8&gt;(7300+5),20%,IF($D$3-D8&gt;(4380+4),15%,IF($D$3-D8&gt;(1825+1),10%,IF($D$3-D8&gt;730,5%,0)))))*I8</f>
        <v>0</v>
      </c>
      <c r="N8" s="16">
        <f>(M8/26)*L8</f>
        <v>0</v>
      </c>
      <c r="O8" s="16">
        <f>IF(G8&gt;0,IF(($D$3-E8)&gt;=(1825+1),3*M8,IF(($D$3-E8)&gt;=365,2*M8,M8)),IF(($D$3-E8)&gt;=(1825+1),2*M8,IF(($D$3-E8)&gt;=365,M8,(M8/26)*8)))</f>
        <v>0</v>
      </c>
      <c r="P8" s="18">
        <f t="shared" si="1"/>
        <v>0</v>
      </c>
      <c r="Q8" s="16">
        <v>0</v>
      </c>
      <c r="R8" s="19">
        <f t="shared" si="2"/>
        <v>0</v>
      </c>
      <c r="S8" s="19">
        <f>(N8+O8+Q8)*2%</f>
        <v>0</v>
      </c>
      <c r="T8" s="19">
        <f>IR!G8</f>
        <v>0</v>
      </c>
      <c r="U8" s="19"/>
      <c r="V8" s="20">
        <f>SUM(N8:Q8)-SUM(R8:T8)</f>
        <v>0</v>
      </c>
    </row>
    <row r="9" spans="1:24" ht="24" customHeight="1">
      <c r="A9" s="4"/>
      <c r="B9" s="15">
        <f t="shared" si="3"/>
        <v>5</v>
      </c>
      <c r="C9" s="47"/>
      <c r="D9" s="48"/>
      <c r="E9" s="91"/>
      <c r="F9" s="49"/>
      <c r="G9" s="49"/>
      <c r="H9" s="49"/>
      <c r="I9" s="92"/>
      <c r="J9" s="50"/>
      <c r="K9" s="17">
        <v>10</v>
      </c>
      <c r="L9" s="16">
        <f t="shared" ref="L9:L18" si="4">K9-J9</f>
        <v>10</v>
      </c>
      <c r="M9" s="16">
        <f>I9+IF($D$3-D9&gt;(9125+6),25%,IF($D$3-D9&gt;(7300+5),20%,IF($D$3-D9&gt;(4380+4),15%,IF($D$3-D9&gt;(1825+1),10%,IF($D$3-D9&gt;730,5%,0)))))*I9</f>
        <v>0</v>
      </c>
      <c r="N9" s="16">
        <f t="shared" ref="N9:N18" si="5">(M9/26)*L9</f>
        <v>0</v>
      </c>
      <c r="O9" s="16">
        <f>IF(G9&gt;0,IF(($D$3-E9)&gt;=(1825+1),3*M9,IF(($D$3-E9)&gt;=365,2*M9,M9)),IF(($D$3-E9)&gt;=(1825+1),2*M9,IF(($D$3-E9)&gt;=365,M9,(M9/26)*8)))</f>
        <v>0</v>
      </c>
      <c r="P9" s="18">
        <f t="shared" si="1"/>
        <v>0</v>
      </c>
      <c r="Q9" s="16">
        <f>M9/26*H9</f>
        <v>0</v>
      </c>
      <c r="R9" s="19">
        <f t="shared" si="2"/>
        <v>0</v>
      </c>
      <c r="S9" s="19">
        <f>(N9+O9+Q9)*2%</f>
        <v>0</v>
      </c>
      <c r="T9" s="19">
        <f>IR!G9</f>
        <v>0</v>
      </c>
      <c r="U9" s="19"/>
      <c r="V9" s="20">
        <f>SUM(N9:Q9)-SUM(R9:T9)</f>
        <v>0</v>
      </c>
      <c r="W9" s="96"/>
    </row>
    <row r="10" spans="1:24" ht="24" customHeight="1">
      <c r="A10" s="4"/>
      <c r="B10" s="74"/>
      <c r="C10" s="75"/>
      <c r="D10" s="76"/>
      <c r="E10" s="76"/>
      <c r="F10" s="77"/>
      <c r="G10" s="77"/>
      <c r="H10" s="77"/>
      <c r="I10" s="77"/>
      <c r="J10" s="78"/>
      <c r="K10" s="52"/>
      <c r="L10" s="53"/>
      <c r="M10" s="53"/>
      <c r="N10" s="53"/>
      <c r="O10" s="53"/>
      <c r="P10" s="54"/>
      <c r="Q10" s="54"/>
      <c r="R10" s="53"/>
      <c r="S10" s="55"/>
      <c r="T10" s="55"/>
      <c r="U10" s="55"/>
      <c r="V10" s="55"/>
      <c r="W10" s="7"/>
    </row>
    <row r="11" spans="1:24" ht="24" customHeight="1">
      <c r="A11" s="4"/>
      <c r="B11" s="79"/>
      <c r="C11" s="80"/>
      <c r="D11" s="81"/>
      <c r="E11" s="81"/>
      <c r="F11" s="82"/>
      <c r="G11" s="82"/>
      <c r="H11" s="82"/>
      <c r="I11" s="82"/>
      <c r="J11" s="83"/>
      <c r="K11" s="56"/>
      <c r="L11" s="57"/>
      <c r="M11" s="57"/>
      <c r="N11" s="57"/>
      <c r="O11" s="57"/>
      <c r="P11" s="58"/>
      <c r="Q11" s="58"/>
      <c r="R11" s="57"/>
      <c r="S11" s="59"/>
      <c r="T11" s="59"/>
      <c r="U11" s="59"/>
      <c r="V11" s="59"/>
      <c r="W11" s="7"/>
    </row>
    <row r="12" spans="1:24" ht="24" customHeight="1">
      <c r="A12" s="4"/>
      <c r="B12" s="84"/>
      <c r="C12" s="85"/>
      <c r="D12" s="86"/>
      <c r="E12" s="86"/>
      <c r="F12" s="87"/>
      <c r="G12" s="87"/>
      <c r="H12" s="87"/>
      <c r="I12" s="89" t="s">
        <v>34</v>
      </c>
      <c r="J12" s="88"/>
      <c r="K12" s="60"/>
      <c r="L12" s="61"/>
      <c r="M12" s="61"/>
      <c r="N12" s="61"/>
      <c r="O12" s="61"/>
      <c r="P12" s="62"/>
      <c r="Q12" s="62"/>
      <c r="R12" s="61"/>
      <c r="S12" s="63"/>
      <c r="T12" s="63"/>
      <c r="U12" s="63"/>
      <c r="V12" s="63"/>
      <c r="W12" s="64"/>
    </row>
    <row r="13" spans="1:24" ht="45" customHeight="1">
      <c r="A13" s="4"/>
      <c r="B13" s="9" t="s">
        <v>1</v>
      </c>
      <c r="C13" s="10" t="s">
        <v>2</v>
      </c>
      <c r="D13" s="11" t="s">
        <v>3</v>
      </c>
      <c r="E13" s="11"/>
      <c r="F13" s="11" t="s">
        <v>27</v>
      </c>
      <c r="G13" s="14" t="s">
        <v>18</v>
      </c>
      <c r="H13" s="25" t="s">
        <v>14</v>
      </c>
      <c r="I13" s="12" t="s">
        <v>16</v>
      </c>
      <c r="J13" s="13" t="s">
        <v>25</v>
      </c>
      <c r="K13" s="12" t="s">
        <v>5</v>
      </c>
      <c r="L13" s="12" t="s">
        <v>6</v>
      </c>
      <c r="M13" s="12" t="s">
        <v>4</v>
      </c>
      <c r="N13" s="12" t="s">
        <v>7</v>
      </c>
      <c r="O13" s="12" t="s">
        <v>8</v>
      </c>
      <c r="P13" s="12" t="s">
        <v>9</v>
      </c>
      <c r="Q13" s="12" t="s">
        <v>32</v>
      </c>
      <c r="R13" s="12" t="s">
        <v>13</v>
      </c>
      <c r="S13" s="12" t="s">
        <v>10</v>
      </c>
      <c r="T13" s="12" t="s">
        <v>11</v>
      </c>
      <c r="U13" s="12" t="s">
        <v>37</v>
      </c>
      <c r="V13" s="12" t="s">
        <v>17</v>
      </c>
      <c r="W13" s="12" t="s">
        <v>12</v>
      </c>
    </row>
    <row r="14" spans="1:24" ht="24" customHeight="1">
      <c r="A14" s="4"/>
      <c r="B14" s="15">
        <f>1</f>
        <v>1</v>
      </c>
      <c r="C14" s="47"/>
      <c r="D14" s="48">
        <v>42217</v>
      </c>
      <c r="E14" s="95">
        <f>IF(AND(D3&lt;&gt;"",D14&lt;&gt;""),(YEAR($D$3)-YEAR(D14))*12+MONTH($D$3)-MONTH(D14)+1,"")</f>
        <v>21</v>
      </c>
      <c r="F14" s="49">
        <v>0</v>
      </c>
      <c r="G14" s="49">
        <v>0</v>
      </c>
      <c r="H14" s="49">
        <v>26</v>
      </c>
      <c r="I14" s="49">
        <v>2681</v>
      </c>
      <c r="J14" s="50">
        <v>19.5</v>
      </c>
      <c r="K14" s="17">
        <f>IF(($D$3-D14)&gt;=(1825+1),ROUNDDOWN((($D$3-D14)/30),0)*1.5+ROUNDDOWN(($D$3-D14)/(1825+1),0)*1.5,ROUNDDOWN((($D$3-D14)/30),0)*1.5)</f>
        <v>31.5</v>
      </c>
      <c r="L14" s="16">
        <f t="shared" si="4"/>
        <v>12</v>
      </c>
      <c r="M14" s="16">
        <f>I14+IF($D$3-D14&gt;(9125+6),25%,IF($D$3-D14&gt;(7300+5),20%,IF($D$3-D14&gt;(4380+4),15%,IF($D$3-D14&gt;(1825+1),10%,IF($D$3-D14&gt;730,5%,0)))))*I14</f>
        <v>2681</v>
      </c>
      <c r="N14" s="16">
        <f t="shared" si="5"/>
        <v>1237.3846153846152</v>
      </c>
      <c r="O14" s="16">
        <f>IF(G14&gt;0,IF(($D$3-D14)&gt;=(1825+1),3*M14,IF(($D$3-D14)&gt;=365,2*M14,M14)),IF(($D$3-D14)&gt;=(1825+1),2*M14,IF(($D$3-D14)&gt;=365,M14,(M14/26)*8)))</f>
        <v>2681</v>
      </c>
      <c r="P14" s="18">
        <f t="shared" ref="P14:P17" si="6">IF(($D$3-D14)&gt;(5475+3),(M14/191)*96*5+(M14/191)*144*5+(M14/191)*192*5+(M14/191)*ROUNDUP(($D$3-D14-(5475+3))/365,0)*240,IF(($D$3-D14)&gt;(3650+2),(M14/191)*96*5+(M14/191)*144*5+(M14/191)*ROUNDUP(($D$3-D14-(3650+2))/365,0)*192,IF(($D$3-D14)&gt;1825,(M14/191)*96*5+(M14/191)*ROUNDUP(($D$3-D14-(1825+1))/365,0)*144,IF(($D$3-D14)&gt;183,(M14/191)*ROUNDUP(($D$3-D14)/365,0)*96,0))))</f>
        <v>2695.0366492146595</v>
      </c>
      <c r="Q14" s="18">
        <f>IF(($D$3-D14)&gt;(24*365+6),36*M14,IF(($D$3-D14)&gt;=183,ROUNDUP(($D$3-D14)/365,0)*1.5*M14,0))</f>
        <v>8043</v>
      </c>
      <c r="R14" s="16">
        <f>M14/26*H14</f>
        <v>2681</v>
      </c>
      <c r="S14" s="19">
        <f>IF((N14+O14+R14)&gt;6000,6000*4.48%,(N14+O14+R14)*4.48%)</f>
        <v>268.8</v>
      </c>
      <c r="T14" s="19">
        <f>(N14+O14+R14)*2.26%</f>
        <v>149.1460923076923</v>
      </c>
      <c r="U14" s="19"/>
      <c r="V14" s="19">
        <f>IR!G16</f>
        <v>305.64232000000004</v>
      </c>
      <c r="W14" s="20">
        <f>SUM(N14:R14)-SUM(S14:V14)</f>
        <v>16613.83285229158</v>
      </c>
      <c r="X14" s="24"/>
    </row>
    <row r="15" spans="1:24" ht="24" customHeight="1">
      <c r="A15" s="4"/>
      <c r="B15" s="15">
        <f t="shared" si="3"/>
        <v>2</v>
      </c>
      <c r="C15" s="47"/>
      <c r="D15" s="48"/>
      <c r="E15" s="95" t="str">
        <f t="shared" ref="E15:E18" si="7">IF(AND(D4&lt;&gt;"",D15&lt;&gt;""),(YEAR($D$3)-YEAR(D15))*12+MONTH($D$3)-MONTH(D15)+1,"")</f>
        <v/>
      </c>
      <c r="F15" s="49"/>
      <c r="G15" s="49"/>
      <c r="H15" s="49"/>
      <c r="I15" s="49"/>
      <c r="J15" s="50"/>
      <c r="K15" s="17">
        <f>IF(($D$3-D15)&gt;=(1825+1),ROUNDDOWN((($D$3-D15)/30),0)*1.5+ROUNDDOWN(($D$3-D15)/(1825+1),0)*1.5,ROUNDDOWN((($D$3-D15)/30),0)*1.5)</f>
        <v>2176.5</v>
      </c>
      <c r="L15" s="16">
        <f t="shared" si="4"/>
        <v>2176.5</v>
      </c>
      <c r="M15" s="16">
        <f>I15+IF($D$3-D15&gt;(9125+6),25%,IF($D$3-D15&gt;(7300+5),20%,IF($D$3-D15&gt;(4380+4),15%,IF($D$3-D15&gt;(1825+1),10%,IF($D$3-D15&gt;730,5%,0)))))*I15</f>
        <v>0</v>
      </c>
      <c r="N15" s="16">
        <f t="shared" si="5"/>
        <v>0</v>
      </c>
      <c r="O15" s="16">
        <f>IF(G15&gt;0,IF(($D$3-D15)&gt;=(1825+1),3*M15,IF(($D$3-D15)&gt;=365,2*M15,M15)),IF(($D$3-D15)&gt;=(1825+1),2*M15,IF(($D$3-D15)&gt;=365,M15,(M15/26)*8)))</f>
        <v>0</v>
      </c>
      <c r="P15" s="18">
        <f t="shared" si="6"/>
        <v>0</v>
      </c>
      <c r="Q15" s="18">
        <f>IF(($D$3-D15)&gt;(24*365+6),36*M15,IF(($D$3-D15)&gt;=183,ROUNDUP(($D$3-D15)/365,0)*1.5*M15,0))</f>
        <v>0</v>
      </c>
      <c r="R15" s="16">
        <f>M15/26*H15</f>
        <v>0</v>
      </c>
      <c r="S15" s="19">
        <f t="shared" ref="S15:S18" si="8">IF((N15+O15+R15)&gt;6000,6000*4.48%,(N15+O15+R15)*4.48%)</f>
        <v>0</v>
      </c>
      <c r="T15" s="19">
        <f t="shared" ref="T15:T18" si="9">(N15+O15+R15)*2.26%</f>
        <v>0</v>
      </c>
      <c r="U15" s="19"/>
      <c r="V15" s="19">
        <f>IR!G17</f>
        <v>0</v>
      </c>
      <c r="W15" s="20">
        <f>SUM(N15:R15)-SUM(S15:V15)</f>
        <v>0</v>
      </c>
    </row>
    <row r="16" spans="1:24" ht="24" customHeight="1">
      <c r="A16" s="4"/>
      <c r="B16" s="15">
        <f t="shared" si="3"/>
        <v>3</v>
      </c>
      <c r="C16" s="47"/>
      <c r="D16" s="48"/>
      <c r="E16" s="95" t="str">
        <f t="shared" si="7"/>
        <v/>
      </c>
      <c r="F16" s="49"/>
      <c r="G16" s="49"/>
      <c r="H16" s="49"/>
      <c r="I16" s="49"/>
      <c r="J16" s="50"/>
      <c r="K16" s="17">
        <f>IF(($D$3-D16)&gt;=(1825+1),ROUNDDOWN((($D$3-D16)/30),0)*1.5+ROUNDDOWN(($D$3-D16)/(1825+1),0)*1.5,ROUNDDOWN((($D$3-D16)/30),0)*1.5)</f>
        <v>2176.5</v>
      </c>
      <c r="L16" s="16">
        <f t="shared" si="4"/>
        <v>2176.5</v>
      </c>
      <c r="M16" s="16">
        <f>I16+IF($D$3-D16&gt;(9125+6),25%,IF($D$3-D16&gt;(7300+5),20%,IF($D$3-D16&gt;(4380+4),15%,IF($D$3-D16&gt;(1825+1),10%,IF($D$3-D16&gt;730,5%,0)))))*I16</f>
        <v>0</v>
      </c>
      <c r="N16" s="16">
        <f t="shared" si="5"/>
        <v>0</v>
      </c>
      <c r="O16" s="16">
        <f>IF(G16&gt;0,IF(($D$3-D16)&gt;=(1825+1),3*M16,IF(($D$3-D16)&gt;=365,2*M16,M16)),IF(($D$3-D16)&gt;=(1825+1),2*M16,IF(($D$3-D16)&gt;=365,M16,(M16/26)*8)))</f>
        <v>0</v>
      </c>
      <c r="P16" s="18">
        <f t="shared" si="6"/>
        <v>0</v>
      </c>
      <c r="Q16" s="18">
        <f>IF(($D$3-D16)&gt;(24*365+6),36*M16,IF(($D$3-D16)&gt;=183,ROUNDUP(($D$3-D16)/365,0)*1.5*M16,0))</f>
        <v>0</v>
      </c>
      <c r="R16" s="16">
        <f>M16/26*H16</f>
        <v>0</v>
      </c>
      <c r="S16" s="19">
        <f t="shared" si="8"/>
        <v>0</v>
      </c>
      <c r="T16" s="19">
        <f t="shared" si="9"/>
        <v>0</v>
      </c>
      <c r="U16" s="19"/>
      <c r="V16" s="19">
        <f>IR!G18</f>
        <v>0</v>
      </c>
      <c r="W16" s="20">
        <f>SUM(N16:R16)-SUM(S16:V16)</f>
        <v>0</v>
      </c>
    </row>
    <row r="17" spans="1:23" ht="24" customHeight="1">
      <c r="A17" s="4"/>
      <c r="B17" s="15">
        <f t="shared" si="3"/>
        <v>4</v>
      </c>
      <c r="C17" s="47"/>
      <c r="D17" s="48"/>
      <c r="E17" s="95" t="str">
        <f t="shared" si="7"/>
        <v/>
      </c>
      <c r="F17" s="49"/>
      <c r="G17" s="49"/>
      <c r="H17" s="49"/>
      <c r="I17" s="49"/>
      <c r="J17" s="50"/>
      <c r="K17" s="17">
        <f>IF(($D$3-D17)&gt;=(1825+1),ROUNDDOWN((($D$3-D17)/30),0)*1.5+ROUNDDOWN(($D$3-D17)/(1825+1),0)*1.5,ROUNDDOWN((($D$3-D17)/30),0)*1.5)</f>
        <v>2176.5</v>
      </c>
      <c r="L17" s="16">
        <f t="shared" si="4"/>
        <v>2176.5</v>
      </c>
      <c r="M17" s="16">
        <f>I17+IF($D$3-D17&gt;(9125+6),25%,IF($D$3-D17&gt;(7300+5),20%,IF($D$3-D17&gt;(4380+4),15%,IF($D$3-D17&gt;(1825+1),10%,IF($D$3-D17&gt;730,5%,0)))))*I17</f>
        <v>0</v>
      </c>
      <c r="N17" s="16">
        <f t="shared" si="5"/>
        <v>0</v>
      </c>
      <c r="O17" s="16">
        <f>IF(G17&gt;0,IF(($D$3-D17)&gt;=(1825+1),3*M17,IF(($D$3-D17)&gt;=365,2*M17,M17)),IF(($D$3-D17)&gt;=(1825+1),2*M17,IF(($D$3-D17)&gt;=365,M17,(M17/26)*8)))</f>
        <v>0</v>
      </c>
      <c r="P17" s="18">
        <f t="shared" si="6"/>
        <v>0</v>
      </c>
      <c r="Q17" s="18">
        <f>IF(($D$3-D17)&gt;(24*365+6),36*M17,IF(($D$3-D17)&gt;=183,ROUNDUP(($D$3-D17)/365,0)*1.5*M17,0))</f>
        <v>0</v>
      </c>
      <c r="R17" s="16">
        <f>M17/26*H17</f>
        <v>0</v>
      </c>
      <c r="S17" s="19">
        <f t="shared" si="8"/>
        <v>0</v>
      </c>
      <c r="T17" s="19">
        <f t="shared" si="9"/>
        <v>0</v>
      </c>
      <c r="U17" s="19"/>
      <c r="V17" s="19">
        <f>IR!G19</f>
        <v>0</v>
      </c>
      <c r="W17" s="20">
        <f>SUM(N17:R17)-SUM(S17:V17)</f>
        <v>0</v>
      </c>
    </row>
    <row r="18" spans="1:23" ht="24" customHeight="1">
      <c r="A18" s="4"/>
      <c r="B18" s="15">
        <f t="shared" si="3"/>
        <v>5</v>
      </c>
      <c r="C18" s="47"/>
      <c r="D18" s="48"/>
      <c r="E18" s="95" t="str">
        <f t="shared" si="7"/>
        <v/>
      </c>
      <c r="F18" s="49"/>
      <c r="G18" s="49"/>
      <c r="H18" s="49"/>
      <c r="I18" s="49"/>
      <c r="J18" s="50"/>
      <c r="K18" s="17">
        <f>IF(($D$3-D18)&gt;=(1825+1),ROUNDDOWN((($D$3-D18)/30),0)*1.5+ROUNDDOWN(($D$3-D18)/(1825+1),0)*1.5,ROUNDDOWN((($D$3-D18)/30),0)*1.5)</f>
        <v>2176.5</v>
      </c>
      <c r="L18" s="16">
        <f t="shared" si="4"/>
        <v>2176.5</v>
      </c>
      <c r="M18" s="16">
        <f>I18+IF($D$3-D18&gt;(9125+6),25%,IF($D$3-D18&gt;(7300+5),20%,IF($D$3-D18&gt;(4380+4),15%,IF($D$3-D18&gt;(1825+1),10%,IF($D$3-D18&gt;730,5%,0)))))*I18</f>
        <v>0</v>
      </c>
      <c r="N18" s="16">
        <f t="shared" si="5"/>
        <v>0</v>
      </c>
      <c r="O18" s="16">
        <f>IF(G18&gt;0,IF(($D$3-D18)&gt;=(1825+1),3*M18,IF(($D$3-D18)&gt;=365,2*M18,M18)),IF(($D$3-D18)&gt;=(1825+1),2*M18,IF(($D$3-D18)&gt;=365,M18,(M18/26)*8)))</f>
        <v>0</v>
      </c>
      <c r="P18" s="18">
        <f>IF(($D$3-D18)&gt;(5475+3),(M18/191)*96*5+(M18/191)*144*5+(M18/191)*192*5+(M18/191)*ROUNDUP(($D$3-D18-(5475+3))/365,0)*240,IF(($D$3-D18)&gt;(3650+2),(M18/191)*96*5+(M18/191)*144*5+(M18/191)*ROUNDUP(($D$3-D18-(3650+2))/365,0)*192,IF(($D$3-D18)&gt;1825,(M18/191)*96*5+(M18/191)*ROUNDUP(($D$3-D18-(1825+1))/365,0)*144,IF(($D$3-D18)&gt;183,(M18/191)*ROUNDUP(($D$3-D18)/365,0)*96,0))))</f>
        <v>0</v>
      </c>
      <c r="Q18" s="18">
        <f>IF(($D$3-D18)&gt;(24*365+6),36*M18,IF(($D$3-D18)&gt;=183,ROUNDUP(($D$3-D18)/365,0)*1.5*M18,0))</f>
        <v>0</v>
      </c>
      <c r="R18" s="16">
        <f>M18/26*H18</f>
        <v>0</v>
      </c>
      <c r="S18" s="19">
        <f t="shared" si="8"/>
        <v>0</v>
      </c>
      <c r="T18" s="19">
        <f t="shared" si="9"/>
        <v>0</v>
      </c>
      <c r="U18" s="19"/>
      <c r="V18" s="19">
        <f>IR!G20</f>
        <v>0</v>
      </c>
      <c r="W18" s="20">
        <f>SUM(N18:R18)-SUM(S18:V18)</f>
        <v>0</v>
      </c>
    </row>
    <row r="19" spans="1:23" ht="19.5" customHeight="1">
      <c r="A19" s="4"/>
      <c r="B19" s="21"/>
      <c r="C19" s="8"/>
      <c r="D19" s="22"/>
      <c r="E19" s="22"/>
      <c r="F19" s="22"/>
      <c r="G19" s="22"/>
      <c r="H19" s="22"/>
      <c r="I19" s="22"/>
      <c r="J19" s="23"/>
      <c r="K19" s="23"/>
      <c r="L19" s="23"/>
      <c r="M19" s="23"/>
      <c r="N19" s="23"/>
      <c r="O19" s="23"/>
    </row>
    <row r="20" spans="1:23" ht="21.95" customHeight="1">
      <c r="D20" s="51" t="s">
        <v>29</v>
      </c>
      <c r="E20" s="51"/>
      <c r="F20" s="30"/>
      <c r="G20" s="29"/>
      <c r="H20" s="46" t="s">
        <v>30</v>
      </c>
      <c r="Q20" s="24"/>
      <c r="W20" s="24"/>
    </row>
    <row r="21" spans="1:23" ht="21.95" customHeight="1">
      <c r="D21" s="30"/>
      <c r="E21" s="30"/>
      <c r="F21" s="30"/>
      <c r="G21" s="26"/>
      <c r="H21" s="46" t="s">
        <v>26</v>
      </c>
      <c r="Q21" s="24"/>
    </row>
    <row r="22" spans="1:23" ht="21.95" customHeight="1">
      <c r="D22" s="30"/>
      <c r="E22" s="30"/>
      <c r="F22" s="30"/>
      <c r="G22" s="28"/>
      <c r="H22" s="46" t="s">
        <v>15</v>
      </c>
      <c r="W22" s="24"/>
    </row>
    <row r="23" spans="1:23" customFormat="1">
      <c r="D23" s="30"/>
      <c r="E23" s="30"/>
      <c r="F23" s="30"/>
      <c r="P23" s="3"/>
      <c r="Q23" s="3"/>
      <c r="R23" s="24">
        <f>+N7-R7-S7</f>
        <v>0</v>
      </c>
      <c r="S23" s="3"/>
      <c r="T23" s="3"/>
      <c r="U23" s="3"/>
      <c r="V23" s="3"/>
    </row>
    <row r="24" spans="1:23" customFormat="1">
      <c r="D24" s="30"/>
      <c r="E24" s="30"/>
      <c r="F24" s="30"/>
      <c r="P24" s="3"/>
      <c r="Q24" s="3"/>
      <c r="R24" s="3"/>
      <c r="S24" s="3"/>
      <c r="T24" s="3"/>
      <c r="U24" s="3"/>
      <c r="V24" s="3"/>
    </row>
    <row r="25" spans="1:23" customFormat="1">
      <c r="I25" s="93"/>
      <c r="P25" s="3"/>
      <c r="Q25" s="3"/>
      <c r="R25" s="3"/>
      <c r="S25" s="3"/>
      <c r="T25" s="3"/>
      <c r="U25" s="3"/>
      <c r="V25" s="3"/>
    </row>
    <row r="26" spans="1:23" customFormat="1">
      <c r="I26" s="27"/>
      <c r="P26" s="3"/>
      <c r="Q26" s="3"/>
      <c r="R26" s="3"/>
      <c r="S26" s="3"/>
      <c r="T26" s="3"/>
      <c r="U26" s="3"/>
      <c r="V26" s="3"/>
    </row>
    <row r="27" spans="1:23" customFormat="1">
      <c r="I27" s="27"/>
      <c r="P27" s="3"/>
      <c r="Q27" s="3"/>
      <c r="R27" s="3"/>
      <c r="S27" s="3"/>
      <c r="T27" s="3"/>
      <c r="U27" s="3"/>
      <c r="V27" s="3"/>
    </row>
    <row r="28" spans="1:23" customFormat="1">
      <c r="P28" s="3"/>
      <c r="Q28" s="3"/>
      <c r="R28" s="3"/>
      <c r="S28" s="3"/>
      <c r="T28" s="3"/>
      <c r="U28" s="3"/>
      <c r="V28" s="3"/>
    </row>
    <row r="29" spans="1:23" customFormat="1">
      <c r="P29" s="3"/>
      <c r="Q29" s="3"/>
      <c r="R29" s="3"/>
      <c r="S29" s="3"/>
      <c r="T29" s="3"/>
      <c r="U29" s="3"/>
      <c r="V29" s="3"/>
    </row>
    <row r="30" spans="1:23" customFormat="1">
      <c r="P30" s="3"/>
      <c r="Q30" s="3"/>
      <c r="R30" s="3"/>
      <c r="S30" s="3"/>
      <c r="T30" s="3"/>
      <c r="U30" s="3"/>
      <c r="V30" s="3"/>
    </row>
    <row r="31" spans="1:23" customFormat="1">
      <c r="P31" s="3"/>
      <c r="Q31" s="3"/>
      <c r="R31" s="3"/>
      <c r="S31" s="3"/>
      <c r="T31" s="3"/>
      <c r="U31" s="3"/>
      <c r="V31" s="3"/>
    </row>
    <row r="32" spans="1:23" customFormat="1">
      <c r="P32" s="3"/>
      <c r="Q32" s="3"/>
      <c r="R32" s="3"/>
      <c r="S32" s="3"/>
      <c r="T32" s="3"/>
      <c r="U32" s="3"/>
      <c r="V32" s="3"/>
    </row>
    <row r="33" spans="16:22" customFormat="1">
      <c r="P33" s="3"/>
      <c r="Q33" s="3"/>
      <c r="R33" s="3"/>
      <c r="S33" s="3"/>
      <c r="T33" s="3"/>
      <c r="U33" s="3"/>
      <c r="V33" s="3"/>
    </row>
    <row r="34" spans="16:22" customFormat="1">
      <c r="P34" s="3"/>
      <c r="Q34" s="3"/>
      <c r="R34" s="3"/>
      <c r="S34" s="3"/>
      <c r="T34" s="3"/>
      <c r="U34" s="3"/>
      <c r="V34" s="3"/>
    </row>
    <row r="35" spans="16:22" customFormat="1">
      <c r="P35" s="3"/>
      <c r="Q35" s="3"/>
      <c r="R35" s="3"/>
      <c r="S35" s="3"/>
      <c r="T35" s="3"/>
      <c r="U35" s="3"/>
      <c r="V35" s="3"/>
    </row>
    <row r="36" spans="16:22" customFormat="1">
      <c r="P36" s="3"/>
      <c r="Q36" s="3"/>
      <c r="R36" s="3"/>
      <c r="S36" s="3"/>
      <c r="T36" s="3"/>
      <c r="U36" s="3"/>
      <c r="V36" s="3"/>
    </row>
    <row r="37" spans="16:22" customFormat="1">
      <c r="P37" s="3"/>
      <c r="Q37" s="3"/>
      <c r="R37" s="3"/>
      <c r="S37" s="3"/>
      <c r="T37" s="3"/>
      <c r="U37" s="3"/>
      <c r="V37" s="3"/>
    </row>
    <row r="38" spans="16:22" customFormat="1">
      <c r="P38" s="3"/>
      <c r="Q38" s="3"/>
      <c r="R38" s="3"/>
      <c r="S38" s="3"/>
      <c r="T38" s="3"/>
      <c r="U38" s="3"/>
      <c r="V38" s="3"/>
    </row>
    <row r="39" spans="16:22" customFormat="1">
      <c r="P39" s="3"/>
      <c r="Q39" s="3"/>
      <c r="R39" s="3"/>
      <c r="S39" s="3"/>
      <c r="T39" s="3"/>
      <c r="U39" s="3"/>
      <c r="V39" s="3"/>
    </row>
    <row r="40" spans="16:22" customFormat="1">
      <c r="P40" s="3"/>
      <c r="Q40" s="3"/>
      <c r="R40" s="3"/>
      <c r="S40" s="3"/>
      <c r="T40" s="3"/>
      <c r="U40" s="3"/>
      <c r="V40" s="3"/>
    </row>
    <row r="41" spans="16:22" customFormat="1">
      <c r="P41" s="3"/>
      <c r="Q41" s="3"/>
      <c r="R41" s="3"/>
      <c r="S41" s="3"/>
      <c r="T41" s="3"/>
      <c r="U41" s="3"/>
      <c r="V41" s="3"/>
    </row>
    <row r="42" spans="16:22" customFormat="1">
      <c r="P42" s="3"/>
      <c r="Q42" s="3"/>
      <c r="R42" s="3"/>
      <c r="S42" s="3"/>
      <c r="T42" s="3"/>
      <c r="U42" s="3"/>
      <c r="V42" s="3"/>
    </row>
    <row r="43" spans="16:22" customFormat="1">
      <c r="P43" s="3"/>
      <c r="Q43" s="3"/>
      <c r="R43" s="3"/>
      <c r="S43" s="3"/>
      <c r="T43" s="3"/>
      <c r="U43" s="3"/>
      <c r="V43" s="3"/>
    </row>
    <row r="44" spans="16:22" customFormat="1">
      <c r="P44" s="3"/>
      <c r="Q44" s="3"/>
      <c r="R44" s="3"/>
      <c r="S44" s="3"/>
      <c r="T44" s="3"/>
      <c r="U44" s="3"/>
      <c r="V44" s="3"/>
    </row>
    <row r="45" spans="16:22" customFormat="1">
      <c r="P45" s="3"/>
      <c r="Q45" s="3"/>
      <c r="R45" s="3"/>
      <c r="S45" s="3"/>
      <c r="T45" s="3"/>
      <c r="U45" s="3"/>
      <c r="V45" s="3"/>
    </row>
    <row r="46" spans="16:22" customFormat="1">
      <c r="P46" s="3"/>
      <c r="Q46" s="3"/>
      <c r="R46" s="3"/>
      <c r="S46" s="3"/>
      <c r="T46" s="3"/>
      <c r="U46" s="3"/>
      <c r="V46" s="3"/>
    </row>
    <row r="47" spans="16:22" customFormat="1">
      <c r="P47" s="3"/>
      <c r="Q47" s="3"/>
      <c r="R47" s="3"/>
      <c r="S47" s="3"/>
      <c r="T47" s="3"/>
      <c r="U47" s="3"/>
      <c r="V47" s="3"/>
    </row>
    <row r="48" spans="16:22" customFormat="1">
      <c r="P48" s="3"/>
      <c r="Q48" s="3"/>
      <c r="R48" s="3"/>
      <c r="S48" s="3"/>
      <c r="T48" s="3"/>
      <c r="U48" s="3"/>
      <c r="V48" s="3"/>
    </row>
    <row r="49" spans="16:22" customFormat="1">
      <c r="P49" s="3"/>
      <c r="Q49" s="3"/>
      <c r="R49" s="3"/>
      <c r="S49" s="3"/>
      <c r="T49" s="3"/>
      <c r="U49" s="3"/>
      <c r="V49" s="3"/>
    </row>
    <row r="50" spans="16:22" customFormat="1">
      <c r="P50" s="3"/>
      <c r="Q50" s="3"/>
      <c r="R50" s="3"/>
      <c r="S50" s="3"/>
      <c r="T50" s="3"/>
      <c r="U50" s="3"/>
      <c r="V50" s="3"/>
    </row>
    <row r="51" spans="16:22" customFormat="1">
      <c r="P51" s="3"/>
      <c r="Q51" s="3"/>
      <c r="R51" s="3"/>
      <c r="S51" s="3"/>
      <c r="T51" s="3"/>
      <c r="U51" s="3"/>
      <c r="V51" s="3"/>
    </row>
    <row r="52" spans="16:22" customFormat="1">
      <c r="P52" s="3"/>
      <c r="Q52" s="3"/>
      <c r="R52" s="3"/>
      <c r="S52" s="3"/>
      <c r="T52" s="3"/>
      <c r="U52" s="3"/>
      <c r="V52" s="3"/>
    </row>
    <row r="53" spans="16:22" customFormat="1">
      <c r="P53" s="3"/>
      <c r="Q53" s="3"/>
      <c r="R53" s="3"/>
      <c r="S53" s="3"/>
      <c r="T53" s="3"/>
      <c r="U53" s="3"/>
      <c r="V53" s="3"/>
    </row>
    <row r="54" spans="16:22" customFormat="1">
      <c r="P54" s="3"/>
      <c r="Q54" s="3"/>
      <c r="R54" s="3"/>
      <c r="S54" s="3"/>
      <c r="T54" s="3"/>
      <c r="U54" s="3"/>
      <c r="V54" s="3"/>
    </row>
    <row r="55" spans="16:22" customFormat="1">
      <c r="P55" s="3"/>
      <c r="Q55" s="3"/>
      <c r="R55" s="3"/>
      <c r="S55" s="3"/>
      <c r="T55" s="3"/>
      <c r="U55" s="3"/>
      <c r="V55" s="3"/>
    </row>
    <row r="56" spans="16:22" customFormat="1">
      <c r="P56" s="3"/>
      <c r="Q56" s="3"/>
      <c r="R56" s="3"/>
      <c r="S56" s="3"/>
      <c r="T56" s="3"/>
      <c r="U56" s="3"/>
      <c r="V56" s="3"/>
    </row>
    <row r="57" spans="16:22" customFormat="1">
      <c r="P57" s="3"/>
      <c r="Q57" s="3"/>
      <c r="R57" s="3"/>
      <c r="S57" s="3"/>
      <c r="T57" s="3"/>
      <c r="U57" s="3"/>
      <c r="V57" s="3"/>
    </row>
    <row r="58" spans="16:22" customFormat="1">
      <c r="P58" s="3"/>
      <c r="Q58" s="3"/>
      <c r="R58" s="3"/>
      <c r="S58" s="3"/>
      <c r="T58" s="3"/>
      <c r="U58" s="3"/>
      <c r="V58" s="3"/>
    </row>
    <row r="59" spans="16:22" customFormat="1">
      <c r="P59" s="3"/>
      <c r="Q59" s="3"/>
      <c r="R59" s="3"/>
      <c r="S59" s="3"/>
      <c r="T59" s="3"/>
      <c r="U59" s="3"/>
      <c r="V59" s="3"/>
    </row>
    <row r="60" spans="16:22" customFormat="1">
      <c r="P60" s="3"/>
      <c r="Q60" s="3"/>
      <c r="R60" s="3"/>
      <c r="S60" s="3"/>
      <c r="T60" s="3"/>
      <c r="U60" s="3"/>
      <c r="V60" s="3"/>
    </row>
    <row r="61" spans="16:22" customFormat="1">
      <c r="P61" s="3"/>
      <c r="Q61" s="3"/>
      <c r="R61" s="3"/>
      <c r="S61" s="3"/>
      <c r="T61" s="3"/>
      <c r="U61" s="3"/>
      <c r="V61" s="3"/>
    </row>
    <row r="62" spans="16:22" customFormat="1">
      <c r="P62" s="3"/>
      <c r="Q62" s="3"/>
      <c r="R62" s="3"/>
      <c r="S62" s="3"/>
      <c r="T62" s="3"/>
      <c r="U62" s="3"/>
      <c r="V62" s="3"/>
    </row>
    <row r="63" spans="16:22" customFormat="1">
      <c r="P63" s="3"/>
      <c r="Q63" s="3"/>
      <c r="R63" s="3"/>
      <c r="S63" s="3"/>
      <c r="T63" s="3"/>
      <c r="U63" s="3"/>
      <c r="V63" s="3"/>
    </row>
    <row r="64" spans="16:22" customFormat="1">
      <c r="P64" s="3"/>
      <c r="Q64" s="3"/>
      <c r="R64" s="3"/>
      <c r="S64" s="3"/>
      <c r="T64" s="3"/>
      <c r="U64" s="3"/>
      <c r="V64" s="3"/>
    </row>
    <row r="65" spans="16:22" customFormat="1">
      <c r="P65" s="3"/>
      <c r="Q65" s="3"/>
      <c r="R65" s="3"/>
      <c r="S65" s="3"/>
      <c r="T65" s="3"/>
      <c r="U65" s="3"/>
      <c r="V65" s="3"/>
    </row>
    <row r="66" spans="16:22" customFormat="1">
      <c r="P66" s="3"/>
      <c r="Q66" s="3"/>
      <c r="R66" s="3"/>
      <c r="S66" s="3"/>
      <c r="T66" s="3"/>
      <c r="U66" s="3"/>
      <c r="V66" s="3"/>
    </row>
    <row r="67" spans="16:22" customFormat="1">
      <c r="P67" s="3"/>
      <c r="Q67" s="3"/>
      <c r="R67" s="3"/>
      <c r="S67" s="3"/>
      <c r="T67" s="3"/>
      <c r="U67" s="3"/>
      <c r="V67" s="3"/>
    </row>
    <row r="68" spans="16:22" customFormat="1">
      <c r="P68" s="3"/>
      <c r="Q68" s="3"/>
      <c r="R68" s="3"/>
      <c r="S68" s="3"/>
      <c r="T68" s="3"/>
      <c r="U68" s="3"/>
      <c r="V68" s="3"/>
    </row>
    <row r="69" spans="16:22" customFormat="1">
      <c r="P69" s="3"/>
      <c r="Q69" s="3"/>
      <c r="R69" s="3"/>
      <c r="S69" s="3"/>
      <c r="T69" s="3"/>
      <c r="U69" s="3"/>
      <c r="V69" s="3"/>
    </row>
    <row r="70" spans="16:22" customFormat="1">
      <c r="P70" s="3"/>
      <c r="Q70" s="3"/>
      <c r="R70" s="3"/>
      <c r="S70" s="3"/>
      <c r="T70" s="3"/>
      <c r="U70" s="3"/>
      <c r="V70" s="3"/>
    </row>
    <row r="71" spans="16:22" customFormat="1">
      <c r="P71" s="3"/>
      <c r="Q71" s="3"/>
      <c r="R71" s="3"/>
      <c r="S71" s="3"/>
      <c r="T71" s="3"/>
      <c r="U71" s="3"/>
      <c r="V71" s="3"/>
    </row>
    <row r="72" spans="16:22" customFormat="1">
      <c r="P72" s="3"/>
      <c r="Q72" s="3"/>
      <c r="R72" s="3"/>
      <c r="S72" s="3"/>
      <c r="T72" s="3"/>
      <c r="U72" s="3"/>
      <c r="V72" s="3"/>
    </row>
    <row r="73" spans="16:22" customFormat="1">
      <c r="P73" s="3"/>
      <c r="Q73" s="3"/>
      <c r="R73" s="3"/>
      <c r="S73" s="3"/>
      <c r="T73" s="3"/>
      <c r="U73" s="3"/>
      <c r="V73" s="3"/>
    </row>
    <row r="74" spans="16:22" customFormat="1">
      <c r="P74" s="3"/>
      <c r="Q74" s="3"/>
      <c r="R74" s="3"/>
      <c r="S74" s="3"/>
      <c r="T74" s="3"/>
      <c r="U74" s="3"/>
      <c r="V74" s="3"/>
    </row>
    <row r="75" spans="16:22" customFormat="1">
      <c r="P75" s="3"/>
      <c r="Q75" s="3"/>
      <c r="R75" s="3"/>
      <c r="S75" s="3"/>
      <c r="T75" s="3"/>
      <c r="U75" s="3"/>
      <c r="V75" s="3"/>
    </row>
    <row r="76" spans="16:22" customFormat="1">
      <c r="P76" s="3"/>
      <c r="Q76" s="3"/>
      <c r="R76" s="3"/>
      <c r="S76" s="3"/>
      <c r="T76" s="3"/>
      <c r="U76" s="3"/>
      <c r="V76" s="3"/>
    </row>
    <row r="77" spans="16:22" customFormat="1">
      <c r="P77" s="3"/>
      <c r="Q77" s="3"/>
      <c r="R77" s="3"/>
      <c r="S77" s="3"/>
      <c r="T77" s="3"/>
      <c r="U77" s="3"/>
      <c r="V77" s="3"/>
    </row>
    <row r="78" spans="16:22" customFormat="1">
      <c r="P78" s="3"/>
      <c r="Q78" s="3"/>
      <c r="R78" s="3"/>
      <c r="S78" s="3"/>
      <c r="T78" s="3"/>
      <c r="U78" s="3"/>
      <c r="V78" s="3"/>
    </row>
    <row r="79" spans="16:22" customFormat="1">
      <c r="P79" s="3"/>
      <c r="Q79" s="3"/>
      <c r="R79" s="3"/>
      <c r="S79" s="3"/>
      <c r="T79" s="3"/>
      <c r="U79" s="3"/>
      <c r="V79" s="3"/>
    </row>
    <row r="80" spans="16:22" customFormat="1">
      <c r="P80" s="3"/>
      <c r="Q80" s="3"/>
      <c r="R80" s="3"/>
      <c r="S80" s="3"/>
      <c r="T80" s="3"/>
      <c r="U80" s="3"/>
      <c r="V80" s="3"/>
    </row>
    <row r="81" spans="16:22" customFormat="1">
      <c r="P81" s="3"/>
      <c r="Q81" s="3"/>
      <c r="R81" s="3"/>
      <c r="S81" s="3"/>
      <c r="T81" s="3"/>
      <c r="U81" s="3"/>
      <c r="V81" s="3"/>
    </row>
    <row r="82" spans="16:22" customFormat="1">
      <c r="P82" s="3"/>
      <c r="Q82" s="3"/>
      <c r="R82" s="3"/>
      <c r="S82" s="3"/>
      <c r="T82" s="3"/>
      <c r="U82" s="3"/>
      <c r="V82" s="3"/>
    </row>
    <row r="83" spans="16:22" customFormat="1">
      <c r="P83" s="3"/>
      <c r="Q83" s="3"/>
      <c r="R83" s="3"/>
      <c r="S83" s="3"/>
      <c r="T83" s="3"/>
      <c r="U83" s="3"/>
      <c r="V83" s="3"/>
    </row>
    <row r="84" spans="16:22" customFormat="1">
      <c r="P84" s="3"/>
      <c r="Q84" s="3"/>
      <c r="R84" s="3"/>
      <c r="S84" s="3"/>
      <c r="T84" s="3"/>
      <c r="U84" s="3"/>
      <c r="V84" s="3"/>
    </row>
    <row r="85" spans="16:22" customFormat="1">
      <c r="P85" s="3"/>
      <c r="Q85" s="3"/>
      <c r="R85" s="3"/>
      <c r="S85" s="3"/>
      <c r="T85" s="3"/>
      <c r="U85" s="3"/>
      <c r="V85" s="3"/>
    </row>
    <row r="86" spans="16:22" customFormat="1">
      <c r="P86" s="3"/>
      <c r="Q86" s="3"/>
      <c r="R86" s="3"/>
      <c r="S86" s="3"/>
      <c r="T86" s="3"/>
      <c r="U86" s="3"/>
      <c r="V86" s="3"/>
    </row>
    <row r="87" spans="16:22" customFormat="1">
      <c r="P87" s="3"/>
      <c r="Q87" s="3"/>
      <c r="R87" s="3"/>
      <c r="S87" s="3"/>
      <c r="T87" s="3"/>
      <c r="U87" s="3"/>
      <c r="V87" s="3"/>
    </row>
    <row r="88" spans="16:22" customFormat="1">
      <c r="P88" s="3"/>
      <c r="Q88" s="3"/>
      <c r="R88" s="3"/>
      <c r="S88" s="3"/>
      <c r="T88" s="3"/>
      <c r="U88" s="3"/>
      <c r="V88" s="3"/>
    </row>
    <row r="89" spans="16:22" customFormat="1">
      <c r="P89" s="3"/>
      <c r="Q89" s="3"/>
      <c r="R89" s="3"/>
      <c r="S89" s="3"/>
      <c r="T89" s="3"/>
      <c r="U89" s="3"/>
      <c r="V89" s="3"/>
    </row>
    <row r="90" spans="16:22" customFormat="1">
      <c r="P90" s="3"/>
      <c r="Q90" s="3"/>
      <c r="R90" s="3"/>
      <c r="S90" s="3"/>
      <c r="T90" s="3"/>
      <c r="U90" s="3"/>
      <c r="V90" s="3"/>
    </row>
    <row r="91" spans="16:22" customFormat="1">
      <c r="P91" s="3"/>
      <c r="Q91" s="3"/>
      <c r="R91" s="3"/>
      <c r="S91" s="3"/>
      <c r="T91" s="3"/>
      <c r="U91" s="3"/>
      <c r="V91" s="3"/>
    </row>
    <row r="92" spans="16:22" customFormat="1">
      <c r="P92" s="3"/>
      <c r="Q92" s="3"/>
      <c r="R92" s="3"/>
      <c r="S92" s="3"/>
      <c r="T92" s="3"/>
      <c r="U92" s="3"/>
      <c r="V92" s="3"/>
    </row>
    <row r="93" spans="16:22" customFormat="1">
      <c r="P93" s="3"/>
      <c r="Q93" s="3"/>
      <c r="R93" s="3"/>
      <c r="S93" s="3"/>
      <c r="T93" s="3"/>
      <c r="U93" s="3"/>
      <c r="V93" s="3"/>
    </row>
    <row r="94" spans="16:22" customFormat="1">
      <c r="P94" s="3"/>
      <c r="Q94" s="3"/>
      <c r="R94" s="3"/>
      <c r="S94" s="3"/>
      <c r="T94" s="3"/>
      <c r="U94" s="3"/>
      <c r="V94" s="3"/>
    </row>
    <row r="95" spans="16:22" customFormat="1">
      <c r="P95" s="3"/>
      <c r="Q95" s="3"/>
      <c r="R95" s="3"/>
      <c r="S95" s="3"/>
      <c r="T95" s="3"/>
      <c r="U95" s="3"/>
      <c r="V95" s="3"/>
    </row>
    <row r="96" spans="16:22" customFormat="1">
      <c r="P96" s="3"/>
      <c r="Q96" s="3"/>
      <c r="R96" s="3"/>
      <c r="S96" s="3"/>
      <c r="T96" s="3"/>
      <c r="U96" s="3"/>
      <c r="V96" s="3"/>
    </row>
    <row r="97" spans="16:22" customFormat="1">
      <c r="P97" s="3"/>
      <c r="Q97" s="3"/>
      <c r="R97" s="3"/>
      <c r="S97" s="3"/>
      <c r="T97" s="3"/>
      <c r="U97" s="3"/>
      <c r="V97" s="3"/>
    </row>
    <row r="98" spans="16:22" customFormat="1">
      <c r="P98" s="3"/>
      <c r="Q98" s="3"/>
      <c r="R98" s="3"/>
      <c r="S98" s="3"/>
      <c r="T98" s="3"/>
      <c r="U98" s="3"/>
      <c r="V98" s="3"/>
    </row>
    <row r="99" spans="16:22" customFormat="1">
      <c r="P99" s="3"/>
      <c r="Q99" s="3"/>
      <c r="R99" s="3"/>
      <c r="S99" s="3"/>
      <c r="T99" s="3"/>
      <c r="U99" s="3"/>
      <c r="V99" s="3"/>
    </row>
    <row r="100" spans="16:22" customFormat="1">
      <c r="P100" s="3"/>
      <c r="Q100" s="3"/>
      <c r="R100" s="3"/>
      <c r="S100" s="3"/>
      <c r="T100" s="3"/>
      <c r="U100" s="3"/>
      <c r="V100" s="3"/>
    </row>
    <row r="101" spans="16:22" customFormat="1">
      <c r="P101" s="3"/>
      <c r="Q101" s="3"/>
      <c r="R101" s="3"/>
      <c r="S101" s="3"/>
      <c r="T101" s="3"/>
      <c r="U101" s="3"/>
      <c r="V101" s="3"/>
    </row>
    <row r="102" spans="16:22" customFormat="1">
      <c r="P102" s="3"/>
      <c r="Q102" s="3"/>
      <c r="R102" s="3"/>
      <c r="S102" s="3"/>
      <c r="T102" s="3"/>
      <c r="U102" s="3"/>
      <c r="V102" s="3"/>
    </row>
    <row r="103" spans="16:22" customFormat="1">
      <c r="P103" s="3"/>
      <c r="Q103" s="3"/>
      <c r="R103" s="3"/>
      <c r="S103" s="3"/>
      <c r="T103" s="3"/>
      <c r="U103" s="3"/>
      <c r="V103" s="3"/>
    </row>
    <row r="104" spans="16:22" customFormat="1">
      <c r="P104" s="3"/>
      <c r="Q104" s="3"/>
      <c r="R104" s="3"/>
      <c r="S104" s="3"/>
      <c r="T104" s="3"/>
      <c r="U104" s="3"/>
      <c r="V104" s="3"/>
    </row>
    <row r="105" spans="16:22" customFormat="1">
      <c r="P105" s="3"/>
      <c r="Q105" s="3"/>
      <c r="R105" s="3"/>
      <c r="S105" s="3"/>
      <c r="T105" s="3"/>
      <c r="U105" s="3"/>
      <c r="V105" s="3"/>
    </row>
    <row r="106" spans="16:22" customFormat="1">
      <c r="P106" s="3"/>
      <c r="Q106" s="3"/>
      <c r="R106" s="3"/>
      <c r="S106" s="3"/>
      <c r="T106" s="3"/>
      <c r="U106" s="3"/>
      <c r="V106" s="3"/>
    </row>
    <row r="107" spans="16:22" customFormat="1">
      <c r="P107" s="3"/>
      <c r="Q107" s="3"/>
      <c r="R107" s="3"/>
      <c r="S107" s="3"/>
      <c r="T107" s="3"/>
      <c r="U107" s="3"/>
      <c r="V107" s="3"/>
    </row>
    <row r="108" spans="16:22" customFormat="1">
      <c r="P108" s="3"/>
      <c r="Q108" s="3"/>
      <c r="R108" s="3"/>
      <c r="S108" s="3"/>
      <c r="T108" s="3"/>
      <c r="U108" s="3"/>
      <c r="V108" s="3"/>
    </row>
    <row r="109" spans="16:22" customFormat="1">
      <c r="P109" s="3"/>
      <c r="Q109" s="3"/>
      <c r="R109" s="3"/>
      <c r="S109" s="3"/>
      <c r="T109" s="3"/>
      <c r="U109" s="3"/>
      <c r="V109" s="3"/>
    </row>
    <row r="110" spans="16:22" customFormat="1">
      <c r="P110" s="3"/>
      <c r="Q110" s="3"/>
      <c r="R110" s="3"/>
      <c r="S110" s="3"/>
      <c r="T110" s="3"/>
      <c r="U110" s="3"/>
      <c r="V110" s="3"/>
    </row>
    <row r="111" spans="16:22" customFormat="1">
      <c r="P111" s="3"/>
      <c r="Q111" s="3"/>
      <c r="R111" s="3"/>
      <c r="S111" s="3"/>
      <c r="T111" s="3"/>
      <c r="U111" s="3"/>
      <c r="V111" s="3"/>
    </row>
    <row r="112" spans="16:22" customFormat="1">
      <c r="P112" s="3"/>
      <c r="Q112" s="3"/>
      <c r="R112" s="3"/>
      <c r="S112" s="3"/>
      <c r="T112" s="3"/>
      <c r="U112" s="3"/>
      <c r="V112" s="3"/>
    </row>
    <row r="113" spans="16:22" customFormat="1">
      <c r="P113" s="3"/>
      <c r="Q113" s="3"/>
      <c r="R113" s="3"/>
      <c r="S113" s="3"/>
      <c r="T113" s="3"/>
      <c r="U113" s="3"/>
      <c r="V113" s="3"/>
    </row>
    <row r="114" spans="16:22" customFormat="1">
      <c r="P114" s="3"/>
      <c r="Q114" s="3"/>
      <c r="R114" s="3"/>
      <c r="S114" s="3"/>
      <c r="T114" s="3"/>
      <c r="U114" s="3"/>
      <c r="V114" s="3"/>
    </row>
    <row r="115" spans="16:22" customFormat="1">
      <c r="P115" s="3"/>
      <c r="Q115" s="3"/>
      <c r="R115" s="3"/>
      <c r="S115" s="3"/>
      <c r="T115" s="3"/>
      <c r="U115" s="3"/>
      <c r="V115" s="3"/>
    </row>
    <row r="116" spans="16:22" customFormat="1">
      <c r="P116" s="3"/>
      <c r="Q116" s="3"/>
      <c r="R116" s="3"/>
      <c r="S116" s="3"/>
      <c r="T116" s="3"/>
      <c r="U116" s="3"/>
      <c r="V116" s="3"/>
    </row>
    <row r="117" spans="16:22" customFormat="1">
      <c r="P117" s="3"/>
      <c r="Q117" s="3"/>
      <c r="R117" s="3"/>
      <c r="S117" s="3"/>
      <c r="T117" s="3"/>
      <c r="U117" s="3"/>
      <c r="V117" s="3"/>
    </row>
    <row r="118" spans="16:22" customFormat="1">
      <c r="P118" s="3"/>
      <c r="Q118" s="3"/>
      <c r="R118" s="3"/>
      <c r="S118" s="3"/>
      <c r="T118" s="3"/>
      <c r="U118" s="3"/>
      <c r="V118" s="3"/>
    </row>
    <row r="119" spans="16:22" customFormat="1">
      <c r="P119" s="3"/>
      <c r="Q119" s="3"/>
      <c r="R119" s="3"/>
      <c r="S119" s="3"/>
      <c r="T119" s="3"/>
      <c r="U119" s="3"/>
      <c r="V119" s="3"/>
    </row>
    <row r="120" spans="16:22" customFormat="1">
      <c r="P120" s="3"/>
      <c r="Q120" s="3"/>
      <c r="R120" s="3"/>
      <c r="S120" s="3"/>
      <c r="T120" s="3"/>
      <c r="U120" s="3"/>
      <c r="V120" s="3"/>
    </row>
    <row r="121" spans="16:22" customFormat="1">
      <c r="P121" s="3"/>
      <c r="Q121" s="3"/>
      <c r="R121" s="3"/>
      <c r="S121" s="3"/>
      <c r="T121" s="3"/>
      <c r="U121" s="3"/>
      <c r="V121" s="3"/>
    </row>
    <row r="122" spans="16:22" customFormat="1">
      <c r="P122" s="3"/>
      <c r="Q122" s="3"/>
      <c r="R122" s="3"/>
      <c r="S122" s="3"/>
      <c r="T122" s="3"/>
      <c r="U122" s="3"/>
      <c r="V122" s="3"/>
    </row>
    <row r="123" spans="16:22" customFormat="1">
      <c r="P123" s="3"/>
      <c r="Q123" s="3"/>
      <c r="R123" s="3"/>
      <c r="S123" s="3"/>
      <c r="T123" s="3"/>
      <c r="U123" s="3"/>
      <c r="V123" s="3"/>
    </row>
    <row r="124" spans="16:22" customFormat="1">
      <c r="P124" s="3"/>
      <c r="Q124" s="3"/>
      <c r="R124" s="3"/>
      <c r="S124" s="3"/>
      <c r="T124" s="3"/>
      <c r="U124" s="3"/>
      <c r="V124" s="3"/>
    </row>
    <row r="125" spans="16:22" customFormat="1">
      <c r="P125" s="3"/>
      <c r="Q125" s="3"/>
      <c r="R125" s="3"/>
      <c r="S125" s="3"/>
      <c r="T125" s="3"/>
      <c r="U125" s="3"/>
      <c r="V125" s="3"/>
    </row>
    <row r="126" spans="16:22" customFormat="1">
      <c r="P126" s="3"/>
      <c r="Q126" s="3"/>
      <c r="R126" s="3"/>
      <c r="S126" s="3"/>
      <c r="T126" s="3"/>
      <c r="U126" s="3"/>
      <c r="V126" s="3"/>
    </row>
    <row r="127" spans="16:22" customFormat="1">
      <c r="P127" s="3"/>
      <c r="Q127" s="3"/>
      <c r="R127" s="3"/>
      <c r="S127" s="3"/>
      <c r="T127" s="3"/>
      <c r="U127" s="3"/>
      <c r="V127" s="3"/>
    </row>
    <row r="128" spans="16:22" customFormat="1">
      <c r="P128" s="3"/>
      <c r="Q128" s="3"/>
      <c r="R128" s="3"/>
      <c r="S128" s="3"/>
      <c r="T128" s="3"/>
      <c r="U128" s="3"/>
      <c r="V128" s="3"/>
    </row>
    <row r="129" spans="16:22" customFormat="1">
      <c r="P129" s="3"/>
      <c r="Q129" s="3"/>
      <c r="R129" s="3"/>
      <c r="S129" s="3"/>
      <c r="T129" s="3"/>
      <c r="U129" s="3"/>
      <c r="V129" s="3"/>
    </row>
    <row r="130" spans="16:22" customFormat="1">
      <c r="P130" s="3"/>
      <c r="Q130" s="3"/>
      <c r="R130" s="3"/>
      <c r="S130" s="3"/>
      <c r="T130" s="3"/>
      <c r="U130" s="3"/>
      <c r="V130" s="3"/>
    </row>
    <row r="131" spans="16:22" customFormat="1">
      <c r="P131" s="3"/>
      <c r="Q131" s="3"/>
      <c r="R131" s="3"/>
      <c r="S131" s="3"/>
      <c r="T131" s="3"/>
      <c r="U131" s="3"/>
      <c r="V131" s="3"/>
    </row>
    <row r="132" spans="16:22" customFormat="1">
      <c r="P132" s="3"/>
      <c r="Q132" s="3"/>
      <c r="R132" s="3"/>
      <c r="S132" s="3"/>
      <c r="T132" s="3"/>
      <c r="U132" s="3"/>
      <c r="V132" s="3"/>
    </row>
    <row r="133" spans="16:22" customFormat="1">
      <c r="P133" s="3"/>
      <c r="Q133" s="3"/>
      <c r="R133" s="3"/>
      <c r="S133" s="3"/>
      <c r="T133" s="3"/>
      <c r="U133" s="3"/>
      <c r="V133" s="3"/>
    </row>
    <row r="134" spans="16:22" customFormat="1">
      <c r="P134" s="3"/>
      <c r="Q134" s="3"/>
      <c r="R134" s="3"/>
      <c r="S134" s="3"/>
      <c r="T134" s="3"/>
      <c r="U134" s="3"/>
      <c r="V134" s="3"/>
    </row>
    <row r="135" spans="16:22" customFormat="1">
      <c r="P135" s="3"/>
      <c r="Q135" s="3"/>
      <c r="R135" s="3"/>
      <c r="S135" s="3"/>
      <c r="T135" s="3"/>
      <c r="U135" s="3"/>
      <c r="V135" s="3"/>
    </row>
    <row r="136" spans="16:22" customFormat="1">
      <c r="P136" s="3"/>
      <c r="Q136" s="3"/>
      <c r="R136" s="3"/>
      <c r="S136" s="3"/>
      <c r="T136" s="3"/>
      <c r="U136" s="3"/>
      <c r="V136" s="3"/>
    </row>
    <row r="137" spans="16:22" customFormat="1">
      <c r="P137" s="3"/>
      <c r="Q137" s="3"/>
      <c r="R137" s="3"/>
      <c r="S137" s="3"/>
      <c r="T137" s="3"/>
      <c r="U137" s="3"/>
      <c r="V137" s="3"/>
    </row>
    <row r="138" spans="16:22" customFormat="1">
      <c r="P138" s="3"/>
      <c r="Q138" s="3"/>
      <c r="R138" s="3"/>
      <c r="S138" s="3"/>
      <c r="T138" s="3"/>
      <c r="U138" s="3"/>
      <c r="V138" s="3"/>
    </row>
    <row r="139" spans="16:22" customFormat="1">
      <c r="P139" s="3"/>
      <c r="Q139" s="3"/>
      <c r="R139" s="3"/>
      <c r="S139" s="3"/>
      <c r="T139" s="3"/>
      <c r="U139" s="3"/>
      <c r="V139" s="3"/>
    </row>
    <row r="140" spans="16:22" customFormat="1">
      <c r="P140" s="3"/>
      <c r="Q140" s="3"/>
      <c r="R140" s="3"/>
      <c r="S140" s="3"/>
      <c r="T140" s="3"/>
      <c r="U140" s="3"/>
      <c r="V140" s="3"/>
    </row>
    <row r="141" spans="16:22" customFormat="1">
      <c r="P141" s="3"/>
      <c r="Q141" s="3"/>
      <c r="R141" s="3"/>
      <c r="S141" s="3"/>
      <c r="T141" s="3"/>
      <c r="U141" s="3"/>
      <c r="V141" s="3"/>
    </row>
    <row r="142" spans="16:22" customFormat="1">
      <c r="P142" s="3"/>
      <c r="Q142" s="3"/>
      <c r="R142" s="3"/>
      <c r="S142" s="3"/>
      <c r="T142" s="3"/>
      <c r="U142" s="3"/>
      <c r="V142" s="3"/>
    </row>
    <row r="143" spans="16:22" customFormat="1">
      <c r="P143" s="3"/>
      <c r="Q143" s="3"/>
      <c r="R143" s="3"/>
      <c r="S143" s="3"/>
      <c r="T143" s="3"/>
      <c r="U143" s="3"/>
      <c r="V143" s="3"/>
    </row>
    <row r="144" spans="16:22" customFormat="1">
      <c r="P144" s="3"/>
      <c r="Q144" s="3"/>
      <c r="R144" s="3"/>
      <c r="S144" s="3"/>
      <c r="T144" s="3"/>
      <c r="U144" s="3"/>
      <c r="V144" s="3"/>
    </row>
    <row r="145" spans="16:22" customFormat="1">
      <c r="P145" s="3"/>
      <c r="Q145" s="3"/>
      <c r="R145" s="3"/>
      <c r="S145" s="3"/>
      <c r="T145" s="3"/>
      <c r="U145" s="3"/>
      <c r="V145" s="3"/>
    </row>
    <row r="146" spans="16:22" customFormat="1">
      <c r="P146" s="3"/>
      <c r="Q146" s="3"/>
      <c r="R146" s="3"/>
      <c r="S146" s="3"/>
      <c r="T146" s="3"/>
      <c r="U146" s="3"/>
      <c r="V146" s="3"/>
    </row>
    <row r="147" spans="16:22" customFormat="1">
      <c r="P147" s="3"/>
      <c r="Q147" s="3"/>
      <c r="R147" s="3"/>
      <c r="S147" s="3"/>
      <c r="T147" s="3"/>
      <c r="U147" s="3"/>
      <c r="V147" s="3"/>
    </row>
    <row r="148" spans="16:22" customFormat="1">
      <c r="P148" s="3"/>
      <c r="Q148" s="3"/>
      <c r="R148" s="3"/>
      <c r="S148" s="3"/>
      <c r="T148" s="3"/>
      <c r="U148" s="3"/>
      <c r="V148" s="3"/>
    </row>
    <row r="149" spans="16:22" customFormat="1">
      <c r="P149" s="3"/>
      <c r="Q149" s="3"/>
      <c r="R149" s="3"/>
      <c r="S149" s="3"/>
      <c r="T149" s="3"/>
      <c r="U149" s="3"/>
      <c r="V149" s="3"/>
    </row>
    <row r="150" spans="16:22" customFormat="1">
      <c r="P150" s="3"/>
      <c r="Q150" s="3"/>
      <c r="R150" s="3"/>
      <c r="S150" s="3"/>
      <c r="T150" s="3"/>
      <c r="U150" s="3"/>
      <c r="V150" s="3"/>
    </row>
    <row r="151" spans="16:22" customFormat="1">
      <c r="P151" s="3"/>
      <c r="Q151" s="3"/>
      <c r="R151" s="3"/>
      <c r="S151" s="3"/>
      <c r="T151" s="3"/>
      <c r="U151" s="3"/>
      <c r="V151" s="3"/>
    </row>
    <row r="152" spans="16:22" customFormat="1">
      <c r="P152" s="3"/>
      <c r="Q152" s="3"/>
      <c r="R152" s="3"/>
      <c r="S152" s="3"/>
      <c r="T152" s="3"/>
      <c r="U152" s="3"/>
      <c r="V152" s="3"/>
    </row>
    <row r="153" spans="16:22" customFormat="1">
      <c r="P153" s="3"/>
      <c r="Q153" s="3"/>
      <c r="R153" s="3"/>
      <c r="S153" s="3"/>
      <c r="T153" s="3"/>
      <c r="U153" s="3"/>
      <c r="V153" s="3"/>
    </row>
    <row r="154" spans="16:22" customFormat="1">
      <c r="P154" s="3"/>
      <c r="Q154" s="3"/>
      <c r="R154" s="3"/>
      <c r="S154" s="3"/>
      <c r="T154" s="3"/>
      <c r="U154" s="3"/>
      <c r="V154" s="3"/>
    </row>
    <row r="155" spans="16:22" customFormat="1">
      <c r="P155" s="3"/>
      <c r="Q155" s="3"/>
      <c r="R155" s="3"/>
      <c r="S155" s="3"/>
      <c r="T155" s="3"/>
      <c r="U155" s="3"/>
      <c r="V155" s="3"/>
    </row>
    <row r="156" spans="16:22" customFormat="1">
      <c r="P156" s="3"/>
      <c r="Q156" s="3"/>
      <c r="R156" s="3"/>
      <c r="S156" s="3"/>
      <c r="T156" s="3"/>
      <c r="U156" s="3"/>
      <c r="V156" s="3"/>
    </row>
    <row r="157" spans="16:22" customFormat="1">
      <c r="P157" s="3"/>
      <c r="Q157" s="3"/>
      <c r="R157" s="3"/>
      <c r="S157" s="3"/>
      <c r="T157" s="3"/>
      <c r="U157" s="3"/>
      <c r="V157" s="3"/>
    </row>
    <row r="158" spans="16:22" customFormat="1">
      <c r="P158" s="3"/>
      <c r="Q158" s="3"/>
      <c r="R158" s="3"/>
      <c r="S158" s="3"/>
      <c r="T158" s="3"/>
      <c r="U158" s="3"/>
      <c r="V158" s="3"/>
    </row>
    <row r="159" spans="16:22" customFormat="1">
      <c r="P159" s="3"/>
      <c r="Q159" s="3"/>
      <c r="R159" s="3"/>
      <c r="S159" s="3"/>
      <c r="T159" s="3"/>
      <c r="U159" s="3"/>
      <c r="V159" s="3"/>
    </row>
    <row r="160" spans="16:22" customFormat="1">
      <c r="P160" s="3"/>
      <c r="Q160" s="3"/>
      <c r="R160" s="3"/>
      <c r="S160" s="3"/>
      <c r="T160" s="3"/>
      <c r="U160" s="3"/>
      <c r="V160" s="3"/>
    </row>
    <row r="161" spans="16:22" customFormat="1">
      <c r="P161" s="3"/>
      <c r="Q161" s="3"/>
      <c r="R161" s="3"/>
      <c r="S161" s="3"/>
      <c r="T161" s="3"/>
      <c r="U161" s="3"/>
      <c r="V161" s="3"/>
    </row>
    <row r="162" spans="16:22" customFormat="1">
      <c r="P162" s="3"/>
      <c r="Q162" s="3"/>
      <c r="R162" s="3"/>
      <c r="S162" s="3"/>
      <c r="T162" s="3"/>
      <c r="U162" s="3"/>
      <c r="V162" s="3"/>
    </row>
    <row r="163" spans="16:22" customFormat="1">
      <c r="P163" s="3"/>
      <c r="Q163" s="3"/>
      <c r="R163" s="3"/>
      <c r="S163" s="3"/>
      <c r="T163" s="3"/>
      <c r="U163" s="3"/>
      <c r="V163" s="3"/>
    </row>
    <row r="164" spans="16:22" customFormat="1">
      <c r="P164" s="3"/>
      <c r="Q164" s="3"/>
      <c r="R164" s="3"/>
      <c r="S164" s="3"/>
      <c r="T164" s="3"/>
      <c r="U164" s="3"/>
      <c r="V164" s="3"/>
    </row>
    <row r="165" spans="16:22" customFormat="1">
      <c r="P165" s="3"/>
      <c r="Q165" s="3"/>
      <c r="R165" s="3"/>
      <c r="S165" s="3"/>
      <c r="T165" s="3"/>
      <c r="U165" s="3"/>
      <c r="V165" s="3"/>
    </row>
    <row r="166" spans="16:22" customFormat="1">
      <c r="P166" s="3"/>
      <c r="Q166" s="3"/>
      <c r="R166" s="3"/>
      <c r="S166" s="3"/>
      <c r="T166" s="3"/>
      <c r="U166" s="3"/>
      <c r="V166" s="3"/>
    </row>
    <row r="167" spans="16:22" customFormat="1">
      <c r="P167" s="3"/>
      <c r="Q167" s="3"/>
      <c r="R167" s="3"/>
      <c r="S167" s="3"/>
      <c r="T167" s="3"/>
      <c r="U167" s="3"/>
      <c r="V167" s="3"/>
    </row>
    <row r="168" spans="16:22" customFormat="1">
      <c r="P168" s="3"/>
      <c r="Q168" s="3"/>
      <c r="R168" s="3"/>
      <c r="S168" s="3"/>
      <c r="T168" s="3"/>
      <c r="U168" s="3"/>
      <c r="V168" s="3"/>
    </row>
    <row r="169" spans="16:22" customFormat="1">
      <c r="P169" s="3"/>
      <c r="Q169" s="3"/>
      <c r="R169" s="3"/>
      <c r="S169" s="3"/>
      <c r="T169" s="3"/>
      <c r="U169" s="3"/>
      <c r="V169" s="3"/>
    </row>
    <row r="170" spans="16:22" customFormat="1">
      <c r="P170" s="3"/>
      <c r="Q170" s="3"/>
      <c r="R170" s="3"/>
      <c r="S170" s="3"/>
      <c r="T170" s="3"/>
      <c r="U170" s="3"/>
      <c r="V170" s="3"/>
    </row>
    <row r="171" spans="16:22" customFormat="1">
      <c r="P171" s="3"/>
      <c r="Q171" s="3"/>
      <c r="R171" s="3"/>
      <c r="S171" s="3"/>
      <c r="T171" s="3"/>
      <c r="U171" s="3"/>
      <c r="V171" s="3"/>
    </row>
    <row r="172" spans="16:22" customFormat="1">
      <c r="P172" s="3"/>
      <c r="Q172" s="3"/>
      <c r="R172" s="3"/>
      <c r="S172" s="3"/>
      <c r="T172" s="3"/>
      <c r="U172" s="3"/>
      <c r="V172" s="3"/>
    </row>
    <row r="173" spans="16:22" customFormat="1">
      <c r="P173" s="3"/>
      <c r="Q173" s="3"/>
      <c r="R173" s="3"/>
      <c r="S173" s="3"/>
      <c r="T173" s="3"/>
      <c r="U173" s="3"/>
      <c r="V173" s="3"/>
    </row>
    <row r="174" spans="16:22" customFormat="1">
      <c r="P174" s="3"/>
      <c r="Q174" s="3"/>
      <c r="R174" s="3"/>
      <c r="S174" s="3"/>
      <c r="T174" s="3"/>
      <c r="U174" s="3"/>
      <c r="V174" s="3"/>
    </row>
    <row r="175" spans="16:22" customFormat="1">
      <c r="P175" s="3"/>
      <c r="Q175" s="3"/>
      <c r="R175" s="3"/>
      <c r="S175" s="3"/>
      <c r="T175" s="3"/>
      <c r="U175" s="3"/>
      <c r="V175" s="3"/>
    </row>
    <row r="176" spans="16:22" customFormat="1">
      <c r="P176" s="3"/>
      <c r="Q176" s="3"/>
      <c r="R176" s="3"/>
      <c r="S176" s="3"/>
      <c r="T176" s="3"/>
      <c r="U176" s="3"/>
      <c r="V176" s="3"/>
    </row>
    <row r="177" spans="16:22" customFormat="1">
      <c r="P177" s="3"/>
      <c r="Q177" s="3"/>
      <c r="R177" s="3"/>
      <c r="S177" s="3"/>
      <c r="T177" s="3"/>
      <c r="U177" s="3"/>
      <c r="V177" s="3"/>
    </row>
    <row r="178" spans="16:22" customFormat="1">
      <c r="P178" s="3"/>
      <c r="Q178" s="3"/>
      <c r="R178" s="3"/>
      <c r="S178" s="3"/>
      <c r="T178" s="3"/>
      <c r="U178" s="3"/>
      <c r="V178" s="3"/>
    </row>
    <row r="179" spans="16:22" customFormat="1">
      <c r="P179" s="3"/>
      <c r="Q179" s="3"/>
      <c r="R179" s="3"/>
      <c r="S179" s="3"/>
      <c r="T179" s="3"/>
      <c r="U179" s="3"/>
      <c r="V179" s="3"/>
    </row>
    <row r="180" spans="16:22" customFormat="1">
      <c r="P180" s="3"/>
      <c r="Q180" s="3"/>
      <c r="R180" s="3"/>
      <c r="S180" s="3"/>
      <c r="T180" s="3"/>
      <c r="U180" s="3"/>
      <c r="V180" s="3"/>
    </row>
    <row r="181" spans="16:22" customFormat="1">
      <c r="P181" s="3"/>
      <c r="Q181" s="3"/>
      <c r="R181" s="3"/>
      <c r="S181" s="3"/>
      <c r="T181" s="3"/>
      <c r="U181" s="3"/>
      <c r="V181" s="3"/>
    </row>
    <row r="182" spans="16:22" customFormat="1">
      <c r="P182" s="3"/>
      <c r="Q182" s="3"/>
      <c r="R182" s="3"/>
      <c r="S182" s="3"/>
      <c r="T182" s="3"/>
      <c r="U182" s="3"/>
      <c r="V182" s="3"/>
    </row>
    <row r="183" spans="16:22" customFormat="1">
      <c r="P183" s="3"/>
      <c r="Q183" s="3"/>
      <c r="R183" s="3"/>
      <c r="S183" s="3"/>
      <c r="T183" s="3"/>
      <c r="U183" s="3"/>
      <c r="V183" s="3"/>
    </row>
    <row r="184" spans="16:22" customFormat="1">
      <c r="P184" s="3"/>
      <c r="Q184" s="3"/>
      <c r="R184" s="3"/>
      <c r="S184" s="3"/>
      <c r="T184" s="3"/>
      <c r="U184" s="3"/>
      <c r="V184" s="3"/>
    </row>
    <row r="185" spans="16:22" customFormat="1">
      <c r="P185" s="3"/>
      <c r="Q185" s="3"/>
      <c r="R185" s="3"/>
      <c r="S185" s="3"/>
      <c r="T185" s="3"/>
      <c r="U185" s="3"/>
      <c r="V185" s="3"/>
    </row>
    <row r="186" spans="16:22" customFormat="1">
      <c r="P186" s="3"/>
      <c r="Q186" s="3"/>
      <c r="R186" s="3"/>
      <c r="S186" s="3"/>
      <c r="T186" s="3"/>
      <c r="U186" s="3"/>
      <c r="V186" s="3"/>
    </row>
    <row r="187" spans="16:22" customFormat="1">
      <c r="P187" s="3"/>
      <c r="Q187" s="3"/>
      <c r="R187" s="3"/>
      <c r="S187" s="3"/>
      <c r="T187" s="3"/>
      <c r="U187" s="3"/>
      <c r="V187" s="3"/>
    </row>
    <row r="188" spans="16:22" customFormat="1">
      <c r="P188" s="3"/>
      <c r="Q188" s="3"/>
      <c r="R188" s="3"/>
      <c r="S188" s="3"/>
      <c r="T188" s="3"/>
      <c r="U188" s="3"/>
      <c r="V188" s="3"/>
    </row>
    <row r="189" spans="16:22" customFormat="1">
      <c r="P189" s="3"/>
      <c r="Q189" s="3"/>
      <c r="R189" s="3"/>
      <c r="S189" s="3"/>
      <c r="T189" s="3"/>
      <c r="U189" s="3"/>
      <c r="V189" s="3"/>
    </row>
    <row r="190" spans="16:22" customFormat="1">
      <c r="P190" s="3"/>
      <c r="Q190" s="3"/>
      <c r="R190" s="3"/>
      <c r="S190" s="3"/>
      <c r="T190" s="3"/>
      <c r="U190" s="3"/>
      <c r="V190" s="3"/>
    </row>
    <row r="191" spans="16:22" customFormat="1">
      <c r="P191" s="3"/>
      <c r="Q191" s="3"/>
      <c r="R191" s="3"/>
      <c r="S191" s="3"/>
      <c r="T191" s="3"/>
      <c r="U191" s="3"/>
      <c r="V191" s="3"/>
    </row>
    <row r="192" spans="16:22" customFormat="1">
      <c r="P192" s="3"/>
      <c r="Q192" s="3"/>
      <c r="R192" s="3"/>
      <c r="S192" s="3"/>
      <c r="T192" s="3"/>
      <c r="U192" s="3"/>
      <c r="V192" s="3"/>
    </row>
    <row r="193" spans="16:22" customFormat="1">
      <c r="P193" s="3"/>
      <c r="Q193" s="3"/>
      <c r="R193" s="3"/>
      <c r="S193" s="3"/>
      <c r="T193" s="3"/>
      <c r="U193" s="3"/>
      <c r="V193" s="3"/>
    </row>
    <row r="194" spans="16:22" customFormat="1">
      <c r="P194" s="3"/>
      <c r="Q194" s="3"/>
      <c r="R194" s="3"/>
      <c r="S194" s="3"/>
      <c r="T194" s="3"/>
      <c r="U194" s="3"/>
      <c r="V194" s="3"/>
    </row>
    <row r="195" spans="16:22" customFormat="1">
      <c r="P195" s="3"/>
      <c r="Q195" s="3"/>
      <c r="R195" s="3"/>
      <c r="S195" s="3"/>
      <c r="T195" s="3"/>
      <c r="U195" s="3"/>
      <c r="V195" s="3"/>
    </row>
    <row r="196" spans="16:22" customFormat="1">
      <c r="P196" s="3"/>
      <c r="Q196" s="3"/>
      <c r="R196" s="3"/>
      <c r="S196" s="3"/>
      <c r="T196" s="3"/>
      <c r="U196" s="3"/>
      <c r="V196" s="3"/>
    </row>
    <row r="197" spans="16:22" customFormat="1">
      <c r="P197" s="3"/>
      <c r="Q197" s="3"/>
      <c r="R197" s="3"/>
      <c r="S197" s="3"/>
      <c r="T197" s="3"/>
      <c r="U197" s="3"/>
      <c r="V197" s="3"/>
    </row>
    <row r="198" spans="16:22" customFormat="1">
      <c r="P198" s="3"/>
      <c r="Q198" s="3"/>
      <c r="R198" s="3"/>
      <c r="S198" s="3"/>
      <c r="T198" s="3"/>
      <c r="U198" s="3"/>
      <c r="V198" s="3"/>
    </row>
    <row r="199" spans="16:22" customFormat="1">
      <c r="P199" s="3"/>
      <c r="Q199" s="3"/>
      <c r="R199" s="3"/>
      <c r="S199" s="3"/>
      <c r="T199" s="3"/>
      <c r="U199" s="3"/>
      <c r="V199" s="3"/>
    </row>
    <row r="200" spans="16:22" customFormat="1">
      <c r="P200" s="3"/>
      <c r="Q200" s="3"/>
      <c r="R200" s="3"/>
      <c r="S200" s="3"/>
      <c r="T200" s="3"/>
      <c r="U200" s="3"/>
      <c r="V200" s="3"/>
    </row>
    <row r="201" spans="16:22" customFormat="1">
      <c r="P201" s="3"/>
      <c r="Q201" s="3"/>
      <c r="R201" s="3"/>
      <c r="S201" s="3"/>
      <c r="T201" s="3"/>
      <c r="U201" s="3"/>
      <c r="V201" s="3"/>
    </row>
    <row r="202" spans="16:22" customFormat="1">
      <c r="P202" s="3"/>
      <c r="Q202" s="3"/>
      <c r="R202" s="3"/>
      <c r="S202" s="3"/>
      <c r="T202" s="3"/>
      <c r="U202" s="3"/>
      <c r="V202" s="3"/>
    </row>
    <row r="203" spans="16:22" customFormat="1">
      <c r="P203" s="3"/>
      <c r="Q203" s="3"/>
      <c r="R203" s="3"/>
      <c r="S203" s="3"/>
      <c r="T203" s="3"/>
      <c r="U203" s="3"/>
      <c r="V203" s="3"/>
    </row>
    <row r="204" spans="16:22" customFormat="1">
      <c r="P204" s="3"/>
      <c r="Q204" s="3"/>
      <c r="R204" s="3"/>
      <c r="S204" s="3"/>
      <c r="T204" s="3"/>
      <c r="U204" s="3"/>
      <c r="V204" s="3"/>
    </row>
    <row r="205" spans="16:22" customFormat="1">
      <c r="P205" s="3"/>
      <c r="Q205" s="3"/>
      <c r="R205" s="3"/>
      <c r="S205" s="3"/>
      <c r="T205" s="3"/>
      <c r="U205" s="3"/>
      <c r="V205" s="3"/>
    </row>
    <row r="206" spans="16:22" customFormat="1">
      <c r="P206" s="3"/>
      <c r="Q206" s="3"/>
      <c r="R206" s="3"/>
      <c r="S206" s="3"/>
      <c r="T206" s="3"/>
      <c r="U206" s="3"/>
      <c r="V206" s="3"/>
    </row>
    <row r="207" spans="16:22" customFormat="1">
      <c r="P207" s="3"/>
      <c r="Q207" s="3"/>
      <c r="R207" s="3"/>
      <c r="S207" s="3"/>
      <c r="T207" s="3"/>
      <c r="U207" s="3"/>
      <c r="V207" s="3"/>
    </row>
    <row r="208" spans="16:22" customFormat="1">
      <c r="P208" s="3"/>
      <c r="Q208" s="3"/>
      <c r="R208" s="3"/>
      <c r="S208" s="3"/>
      <c r="T208" s="3"/>
      <c r="U208" s="3"/>
      <c r="V208" s="3"/>
    </row>
    <row r="209" spans="16:22" customFormat="1">
      <c r="P209" s="3"/>
      <c r="Q209" s="3"/>
      <c r="R209" s="3"/>
      <c r="S209" s="3"/>
      <c r="T209" s="3"/>
      <c r="U209" s="3"/>
      <c r="V209" s="3"/>
    </row>
    <row r="210" spans="16:22" customFormat="1">
      <c r="P210" s="3"/>
      <c r="Q210" s="3"/>
      <c r="R210" s="3"/>
      <c r="S210" s="3"/>
      <c r="T210" s="3"/>
      <c r="U210" s="3"/>
      <c r="V210" s="3"/>
    </row>
    <row r="211" spans="16:22" customFormat="1">
      <c r="P211" s="3"/>
      <c r="Q211" s="3"/>
      <c r="R211" s="3"/>
      <c r="S211" s="3"/>
      <c r="T211" s="3"/>
      <c r="U211" s="3"/>
      <c r="V211" s="3"/>
    </row>
    <row r="212" spans="16:22" customFormat="1">
      <c r="P212" s="3"/>
      <c r="Q212" s="3"/>
      <c r="R212" s="3"/>
      <c r="S212" s="3"/>
      <c r="T212" s="3"/>
      <c r="U212" s="3"/>
      <c r="V212" s="3"/>
    </row>
    <row r="213" spans="16:22" customFormat="1">
      <c r="P213" s="3"/>
      <c r="Q213" s="3"/>
      <c r="R213" s="3"/>
      <c r="S213" s="3"/>
      <c r="T213" s="3"/>
      <c r="U213" s="3"/>
      <c r="V213" s="3"/>
    </row>
    <row r="214" spans="16:22" customFormat="1">
      <c r="P214" s="3"/>
      <c r="Q214" s="3"/>
      <c r="R214" s="3"/>
      <c r="S214" s="3"/>
      <c r="T214" s="3"/>
      <c r="U214" s="3"/>
      <c r="V214" s="3"/>
    </row>
    <row r="215" spans="16:22" customFormat="1">
      <c r="P215" s="3"/>
      <c r="Q215" s="3"/>
      <c r="R215" s="3"/>
      <c r="S215" s="3"/>
      <c r="T215" s="3"/>
      <c r="U215" s="3"/>
      <c r="V215" s="3"/>
    </row>
    <row r="216" spans="16:22" customFormat="1">
      <c r="P216" s="3"/>
      <c r="Q216" s="3"/>
      <c r="R216" s="3"/>
      <c r="S216" s="3"/>
      <c r="T216" s="3"/>
      <c r="U216" s="3"/>
      <c r="V216" s="3"/>
    </row>
    <row r="217" spans="16:22" customFormat="1">
      <c r="P217" s="3"/>
      <c r="Q217" s="3"/>
      <c r="R217" s="3"/>
      <c r="S217" s="3"/>
      <c r="T217" s="3"/>
      <c r="U217" s="3"/>
      <c r="V217" s="3"/>
    </row>
    <row r="218" spans="16:22" customFormat="1">
      <c r="P218" s="3"/>
      <c r="Q218" s="3"/>
      <c r="R218" s="3"/>
      <c r="S218" s="3"/>
      <c r="T218" s="3"/>
      <c r="U218" s="3"/>
      <c r="V218" s="3"/>
    </row>
    <row r="219" spans="16:22" customFormat="1">
      <c r="P219" s="3"/>
      <c r="Q219" s="3"/>
      <c r="R219" s="3"/>
      <c r="S219" s="3"/>
      <c r="T219" s="3"/>
      <c r="U219" s="3"/>
      <c r="V219" s="3"/>
    </row>
    <row r="220" spans="16:22" customFormat="1">
      <c r="P220" s="3"/>
      <c r="Q220" s="3"/>
      <c r="R220" s="3"/>
      <c r="S220" s="3"/>
      <c r="T220" s="3"/>
      <c r="U220" s="3"/>
      <c r="V220" s="3"/>
    </row>
    <row r="221" spans="16:22" customFormat="1">
      <c r="P221" s="3"/>
      <c r="Q221" s="3"/>
      <c r="R221" s="3"/>
      <c r="S221" s="3"/>
      <c r="T221" s="3"/>
      <c r="U221" s="3"/>
      <c r="V221" s="3"/>
    </row>
    <row r="222" spans="16:22" customFormat="1">
      <c r="P222" s="3"/>
      <c r="Q222" s="3"/>
      <c r="R222" s="3"/>
      <c r="S222" s="3"/>
      <c r="T222" s="3"/>
      <c r="U222" s="3"/>
      <c r="V222" s="3"/>
    </row>
    <row r="223" spans="16:22" customFormat="1">
      <c r="P223" s="3"/>
      <c r="Q223" s="3"/>
      <c r="R223" s="3"/>
      <c r="S223" s="3"/>
      <c r="T223" s="3"/>
      <c r="U223" s="3"/>
      <c r="V223" s="3"/>
    </row>
    <row r="224" spans="16:22" customFormat="1">
      <c r="P224" s="3"/>
      <c r="Q224" s="3"/>
      <c r="R224" s="3"/>
      <c r="S224" s="3"/>
      <c r="T224" s="3"/>
      <c r="U224" s="3"/>
      <c r="V224" s="3"/>
    </row>
    <row r="225" spans="16:22" customFormat="1">
      <c r="P225" s="3"/>
      <c r="Q225" s="3"/>
      <c r="R225" s="3"/>
      <c r="S225" s="3"/>
      <c r="T225" s="3"/>
      <c r="U225" s="3"/>
      <c r="V225" s="3"/>
    </row>
    <row r="226" spans="16:22" customFormat="1">
      <c r="P226" s="3"/>
      <c r="Q226" s="3"/>
      <c r="R226" s="3"/>
      <c r="S226" s="3"/>
      <c r="T226" s="3"/>
      <c r="U226" s="3"/>
      <c r="V226" s="3"/>
    </row>
    <row r="227" spans="16:22" customFormat="1">
      <c r="P227" s="3"/>
      <c r="Q227" s="3"/>
      <c r="R227" s="3"/>
      <c r="S227" s="3"/>
      <c r="T227" s="3"/>
      <c r="U227" s="3"/>
      <c r="V227" s="3"/>
    </row>
    <row r="228" spans="16:22" customFormat="1">
      <c r="P228" s="3"/>
      <c r="Q228" s="3"/>
      <c r="R228" s="3"/>
      <c r="S228" s="3"/>
      <c r="T228" s="3"/>
      <c r="U228" s="3"/>
      <c r="V228" s="3"/>
    </row>
    <row r="229" spans="16:22" customFormat="1">
      <c r="P229" s="3"/>
      <c r="Q229" s="3"/>
      <c r="R229" s="3"/>
      <c r="S229" s="3"/>
      <c r="T229" s="3"/>
      <c r="U229" s="3"/>
      <c r="V229" s="3"/>
    </row>
    <row r="230" spans="16:22" customFormat="1">
      <c r="P230" s="3"/>
      <c r="Q230" s="3"/>
      <c r="R230" s="3"/>
      <c r="S230" s="3"/>
      <c r="T230" s="3"/>
      <c r="U230" s="3"/>
      <c r="V230" s="3"/>
    </row>
    <row r="231" spans="16:22" customFormat="1">
      <c r="P231" s="3"/>
      <c r="Q231" s="3"/>
      <c r="R231" s="3"/>
      <c r="S231" s="3"/>
      <c r="T231" s="3"/>
      <c r="U231" s="3"/>
      <c r="V231" s="3"/>
    </row>
    <row r="232" spans="16:22" customFormat="1">
      <c r="P232" s="3"/>
      <c r="Q232" s="3"/>
      <c r="R232" s="3"/>
      <c r="S232" s="3"/>
      <c r="T232" s="3"/>
      <c r="U232" s="3"/>
      <c r="V232" s="3"/>
    </row>
    <row r="233" spans="16:22" customFormat="1">
      <c r="P233" s="3"/>
      <c r="Q233" s="3"/>
      <c r="R233" s="3"/>
      <c r="S233" s="3"/>
      <c r="T233" s="3"/>
      <c r="U233" s="3"/>
      <c r="V233" s="3"/>
    </row>
    <row r="234" spans="16:22" customFormat="1">
      <c r="P234" s="3"/>
      <c r="Q234" s="3"/>
      <c r="R234" s="3"/>
      <c r="S234" s="3"/>
      <c r="T234" s="3"/>
      <c r="U234" s="3"/>
      <c r="V234" s="3"/>
    </row>
    <row r="235" spans="16:22" customFormat="1">
      <c r="P235" s="3"/>
      <c r="Q235" s="3"/>
      <c r="R235" s="3"/>
      <c r="S235" s="3"/>
      <c r="T235" s="3"/>
      <c r="U235" s="3"/>
      <c r="V235" s="3"/>
    </row>
    <row r="236" spans="16:22" customFormat="1">
      <c r="P236" s="3"/>
      <c r="Q236" s="3"/>
      <c r="R236" s="3"/>
      <c r="S236" s="3"/>
      <c r="T236" s="3"/>
      <c r="U236" s="3"/>
      <c r="V236" s="3"/>
    </row>
    <row r="237" spans="16:22" customFormat="1">
      <c r="P237" s="3"/>
      <c r="Q237" s="3"/>
      <c r="R237" s="3"/>
      <c r="S237" s="3"/>
      <c r="T237" s="3"/>
      <c r="U237" s="3"/>
      <c r="V237" s="3"/>
    </row>
    <row r="238" spans="16:22" customFormat="1">
      <c r="P238" s="3"/>
      <c r="Q238" s="3"/>
      <c r="R238" s="3"/>
      <c r="S238" s="3"/>
      <c r="T238" s="3"/>
      <c r="U238" s="3"/>
      <c r="V238" s="3"/>
    </row>
    <row r="239" spans="16:22" customFormat="1">
      <c r="P239" s="3"/>
      <c r="Q239" s="3"/>
      <c r="R239" s="3"/>
      <c r="S239" s="3"/>
      <c r="T239" s="3"/>
      <c r="U239" s="3"/>
      <c r="V239" s="3"/>
    </row>
    <row r="240" spans="16:22" customFormat="1">
      <c r="P240" s="3"/>
      <c r="Q240" s="3"/>
      <c r="R240" s="3"/>
      <c r="S240" s="3"/>
      <c r="T240" s="3"/>
      <c r="U240" s="3"/>
      <c r="V240" s="3"/>
    </row>
    <row r="241" spans="16:22" customFormat="1">
      <c r="P241" s="3"/>
      <c r="Q241" s="3"/>
      <c r="R241" s="3"/>
      <c r="S241" s="3"/>
      <c r="T241" s="3"/>
      <c r="U241" s="3"/>
      <c r="V241" s="3"/>
    </row>
    <row r="242" spans="16:22" customFormat="1">
      <c r="P242" s="3"/>
      <c r="Q242" s="3"/>
      <c r="R242" s="3"/>
      <c r="S242" s="3"/>
      <c r="T242" s="3"/>
      <c r="U242" s="3"/>
      <c r="V242" s="3"/>
    </row>
    <row r="243" spans="16:22" customFormat="1">
      <c r="P243" s="3"/>
      <c r="Q243" s="3"/>
      <c r="R243" s="3"/>
      <c r="S243" s="3"/>
      <c r="T243" s="3"/>
      <c r="U243" s="3"/>
      <c r="V243" s="3"/>
    </row>
    <row r="244" spans="16:22" customFormat="1">
      <c r="P244" s="3"/>
      <c r="Q244" s="3"/>
      <c r="R244" s="3"/>
      <c r="S244" s="3"/>
      <c r="T244" s="3"/>
      <c r="U244" s="3"/>
      <c r="V244" s="3"/>
    </row>
    <row r="245" spans="16:22" customFormat="1">
      <c r="P245" s="3"/>
      <c r="Q245" s="3"/>
      <c r="R245" s="3"/>
      <c r="S245" s="3"/>
      <c r="T245" s="3"/>
      <c r="U245" s="3"/>
      <c r="V245" s="3"/>
    </row>
    <row r="246" spans="16:22" customFormat="1">
      <c r="P246" s="3"/>
      <c r="Q246" s="3"/>
      <c r="R246" s="3"/>
      <c r="S246" s="3"/>
      <c r="T246" s="3"/>
      <c r="U246" s="3"/>
      <c r="V246" s="3"/>
    </row>
    <row r="247" spans="16:22" customFormat="1">
      <c r="P247" s="3"/>
      <c r="Q247" s="3"/>
      <c r="R247" s="3"/>
      <c r="S247" s="3"/>
      <c r="T247" s="3"/>
      <c r="U247" s="3"/>
      <c r="V247" s="3"/>
    </row>
    <row r="248" spans="16:22" customFormat="1">
      <c r="P248" s="3"/>
      <c r="Q248" s="3"/>
      <c r="R248" s="3"/>
      <c r="S248" s="3"/>
      <c r="T248" s="3"/>
      <c r="U248" s="3"/>
      <c r="V248" s="3"/>
    </row>
    <row r="249" spans="16:22" customFormat="1">
      <c r="P249" s="3"/>
      <c r="Q249" s="3"/>
      <c r="R249" s="3"/>
      <c r="S249" s="3"/>
      <c r="T249" s="3"/>
      <c r="U249" s="3"/>
      <c r="V249" s="3"/>
    </row>
    <row r="250" spans="16:22" customFormat="1">
      <c r="P250" s="3"/>
      <c r="Q250" s="3"/>
      <c r="R250" s="3"/>
      <c r="S250" s="3"/>
      <c r="T250" s="3"/>
      <c r="U250" s="3"/>
      <c r="V250" s="3"/>
    </row>
    <row r="251" spans="16:22" customFormat="1">
      <c r="P251" s="3"/>
      <c r="Q251" s="3"/>
      <c r="R251" s="3"/>
      <c r="S251" s="3"/>
      <c r="T251" s="3"/>
      <c r="U251" s="3"/>
      <c r="V251" s="3"/>
    </row>
    <row r="252" spans="16:22" customFormat="1">
      <c r="P252" s="3"/>
      <c r="Q252" s="3"/>
      <c r="R252" s="3"/>
      <c r="S252" s="3"/>
      <c r="T252" s="3"/>
      <c r="U252" s="3"/>
      <c r="V252" s="3"/>
    </row>
    <row r="253" spans="16:22" customFormat="1">
      <c r="P253" s="3"/>
      <c r="Q253" s="3"/>
      <c r="R253" s="3"/>
      <c r="S253" s="3"/>
      <c r="T253" s="3"/>
      <c r="U253" s="3"/>
      <c r="V253" s="3"/>
    </row>
    <row r="254" spans="16:22" customFormat="1">
      <c r="P254" s="3"/>
      <c r="Q254" s="3"/>
      <c r="R254" s="3"/>
      <c r="S254" s="3"/>
      <c r="T254" s="3"/>
      <c r="U254" s="3"/>
      <c r="V254" s="3"/>
    </row>
    <row r="255" spans="16:22" customFormat="1">
      <c r="P255" s="3"/>
      <c r="Q255" s="3"/>
      <c r="R255" s="3"/>
      <c r="S255" s="3"/>
      <c r="T255" s="3"/>
      <c r="U255" s="3"/>
      <c r="V255" s="3"/>
    </row>
    <row r="256" spans="16:22" customFormat="1">
      <c r="P256" s="3"/>
      <c r="Q256" s="3"/>
      <c r="R256" s="3"/>
      <c r="S256" s="3"/>
      <c r="T256" s="3"/>
      <c r="U256" s="3"/>
      <c r="V256" s="3"/>
    </row>
    <row r="257" spans="16:22" customFormat="1">
      <c r="P257" s="3"/>
      <c r="Q257" s="3"/>
      <c r="R257" s="3"/>
      <c r="S257" s="3"/>
      <c r="T257" s="3"/>
      <c r="U257" s="3"/>
      <c r="V257" s="3"/>
    </row>
    <row r="258" spans="16:22" customFormat="1">
      <c r="P258" s="3"/>
      <c r="Q258" s="3"/>
      <c r="R258" s="3"/>
      <c r="S258" s="3"/>
      <c r="T258" s="3"/>
      <c r="U258" s="3"/>
      <c r="V258" s="3"/>
    </row>
    <row r="259" spans="16:22" customFormat="1">
      <c r="P259" s="3"/>
      <c r="Q259" s="3"/>
      <c r="R259" s="3"/>
      <c r="S259" s="3"/>
      <c r="T259" s="3"/>
      <c r="U259" s="3"/>
      <c r="V259" s="3"/>
    </row>
    <row r="260" spans="16:22" customFormat="1">
      <c r="P260" s="3"/>
      <c r="Q260" s="3"/>
      <c r="R260" s="3"/>
      <c r="S260" s="3"/>
      <c r="T260" s="3"/>
      <c r="U260" s="3"/>
      <c r="V260" s="3"/>
    </row>
    <row r="261" spans="16:22" customFormat="1">
      <c r="P261" s="3"/>
      <c r="Q261" s="3"/>
      <c r="R261" s="3"/>
      <c r="S261" s="3"/>
      <c r="T261" s="3"/>
      <c r="U261" s="3"/>
      <c r="V261" s="3"/>
    </row>
    <row r="262" spans="16:22" customFormat="1">
      <c r="P262" s="3"/>
      <c r="Q262" s="3"/>
      <c r="R262" s="3"/>
      <c r="S262" s="3"/>
      <c r="T262" s="3"/>
      <c r="U262" s="3"/>
      <c r="V262" s="3"/>
    </row>
    <row r="263" spans="16:22" customFormat="1">
      <c r="P263" s="3"/>
      <c r="Q263" s="3"/>
      <c r="R263" s="3"/>
      <c r="S263" s="3"/>
      <c r="T263" s="3"/>
      <c r="U263" s="3"/>
      <c r="V263" s="3"/>
    </row>
    <row r="264" spans="16:22" customFormat="1">
      <c r="P264" s="3"/>
      <c r="Q264" s="3"/>
      <c r="R264" s="3"/>
      <c r="S264" s="3"/>
      <c r="T264" s="3"/>
      <c r="U264" s="3"/>
      <c r="V264" s="3"/>
    </row>
    <row r="265" spans="16:22" customFormat="1">
      <c r="P265" s="3"/>
      <c r="Q265" s="3"/>
      <c r="R265" s="3"/>
      <c r="S265" s="3"/>
      <c r="T265" s="3"/>
      <c r="U265" s="3"/>
      <c r="V265" s="3"/>
    </row>
    <row r="266" spans="16:22" customFormat="1">
      <c r="P266" s="3"/>
      <c r="Q266" s="3"/>
      <c r="R266" s="3"/>
      <c r="S266" s="3"/>
      <c r="T266" s="3"/>
      <c r="U266" s="3"/>
      <c r="V266" s="3"/>
    </row>
    <row r="267" spans="16:22" customFormat="1">
      <c r="P267" s="3"/>
      <c r="Q267" s="3"/>
      <c r="R267" s="3"/>
      <c r="S267" s="3"/>
      <c r="T267" s="3"/>
      <c r="U267" s="3"/>
      <c r="V267" s="3"/>
    </row>
    <row r="268" spans="16:22" customFormat="1">
      <c r="P268" s="3"/>
      <c r="Q268" s="3"/>
      <c r="R268" s="3"/>
      <c r="S268" s="3"/>
      <c r="T268" s="3"/>
      <c r="U268" s="3"/>
      <c r="V268" s="3"/>
    </row>
    <row r="269" spans="16:22" customFormat="1">
      <c r="P269" s="3"/>
      <c r="Q269" s="3"/>
      <c r="R269" s="3"/>
      <c r="S269" s="3"/>
      <c r="T269" s="3"/>
      <c r="U269" s="3"/>
      <c r="V269" s="3"/>
    </row>
    <row r="270" spans="16:22" customFormat="1">
      <c r="P270" s="3"/>
      <c r="Q270" s="3"/>
      <c r="R270" s="3"/>
      <c r="S270" s="3"/>
      <c r="T270" s="3"/>
      <c r="U270" s="3"/>
      <c r="V270" s="3"/>
    </row>
    <row r="271" spans="16:22" customFormat="1">
      <c r="P271" s="3"/>
      <c r="Q271" s="3"/>
      <c r="R271" s="3"/>
      <c r="S271" s="3"/>
      <c r="T271" s="3"/>
      <c r="U271" s="3"/>
      <c r="V271" s="3"/>
    </row>
    <row r="272" spans="16:22" customFormat="1">
      <c r="P272" s="3"/>
      <c r="Q272" s="3"/>
      <c r="R272" s="3"/>
      <c r="S272" s="3"/>
      <c r="T272" s="3"/>
      <c r="U272" s="3"/>
      <c r="V272" s="3"/>
    </row>
    <row r="273" spans="16:22" customFormat="1">
      <c r="P273" s="3"/>
      <c r="Q273" s="3"/>
      <c r="R273" s="3"/>
      <c r="S273" s="3"/>
      <c r="T273" s="3"/>
      <c r="U273" s="3"/>
      <c r="V273" s="3"/>
    </row>
    <row r="274" spans="16:22" customFormat="1">
      <c r="P274" s="3"/>
      <c r="Q274" s="3"/>
      <c r="R274" s="3"/>
      <c r="S274" s="3"/>
      <c r="T274" s="3"/>
      <c r="U274" s="3"/>
      <c r="V274" s="3"/>
    </row>
    <row r="275" spans="16:22" customFormat="1">
      <c r="P275" s="3"/>
      <c r="Q275" s="3"/>
      <c r="R275" s="3"/>
      <c r="S275" s="3"/>
      <c r="T275" s="3"/>
      <c r="U275" s="3"/>
      <c r="V275" s="3"/>
    </row>
    <row r="276" spans="16:22" customFormat="1">
      <c r="P276" s="3"/>
      <c r="Q276" s="3"/>
      <c r="R276" s="3"/>
      <c r="S276" s="3"/>
      <c r="T276" s="3"/>
      <c r="U276" s="3"/>
      <c r="V276" s="3"/>
    </row>
  </sheetData>
  <mergeCells count="1">
    <mergeCell ref="B2:W2"/>
  </mergeCells>
  <phoneticPr fontId="0" type="noConversion"/>
  <pageMargins left="0.19685039370078741" right="0.19685039370078741" top="0.59055118110236227" bottom="0.39370078740157483" header="0.35433070866141736" footer="0.51181102362204722"/>
  <pageSetup paperSize="9" scale="45" orientation="landscape" r:id="rId1"/>
  <headerFooter alignWithMargins="0">
    <oddHeader>&amp;L&amp;UFLEUR DE MER</oddHeader>
    <oddFooter>&amp;CPrepared by Allaoui Cheif Accountant&amp;R &amp;P from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>
    <tabColor indexed="29"/>
    <pageSetUpPr fitToPage="1"/>
  </sheetPr>
  <dimension ref="A1:N138"/>
  <sheetViews>
    <sheetView workbookViewId="0">
      <selection activeCell="B9" sqref="B9"/>
    </sheetView>
  </sheetViews>
  <sheetFormatPr baseColWidth="10" defaultRowHeight="12.75"/>
  <cols>
    <col min="1" max="1" width="9" style="32" customWidth="1"/>
    <col min="2" max="7" width="14.7109375" style="32" customWidth="1"/>
    <col min="8" max="16384" width="11.42578125" style="32"/>
  </cols>
  <sheetData>
    <row r="1" spans="1:14" ht="7.5" customHeight="1">
      <c r="A1" s="33"/>
    </row>
    <row r="2" spans="1:14" ht="18.75">
      <c r="A2" s="98" t="s">
        <v>24</v>
      </c>
      <c r="B2" s="98"/>
      <c r="C2" s="98"/>
      <c r="D2" s="98"/>
      <c r="E2" s="98"/>
      <c r="F2" s="98"/>
      <c r="G2" s="98"/>
    </row>
    <row r="3" spans="1:14" ht="15">
      <c r="A3" s="34"/>
    </row>
    <row r="4" spans="1:14" ht="20.100000000000001" customHeight="1">
      <c r="A4" s="36" t="s">
        <v>23</v>
      </c>
      <c r="B4" s="36" t="s">
        <v>19</v>
      </c>
      <c r="C4" s="36" t="s">
        <v>20</v>
      </c>
      <c r="D4" s="36" t="s">
        <v>21</v>
      </c>
      <c r="E4" s="36" t="s">
        <v>22</v>
      </c>
      <c r="F4" s="37" t="s">
        <v>31</v>
      </c>
      <c r="G4" s="38" t="s">
        <v>17</v>
      </c>
      <c r="H4" s="35"/>
      <c r="I4" s="35"/>
      <c r="J4" s="35"/>
      <c r="K4" s="35"/>
      <c r="L4" s="35"/>
      <c r="M4" s="35"/>
      <c r="N4" s="35"/>
    </row>
    <row r="5" spans="1:14" ht="15.95" customHeight="1">
      <c r="A5" s="39">
        <v>1</v>
      </c>
      <c r="B5" s="40">
        <f>(SDTC!N5+SDTC!O5+SDTC!Q5)</f>
        <v>9280.3846153846152</v>
      </c>
      <c r="C5" s="40">
        <f>IF(B5*20%&gt;2500,2500,B5*20%)</f>
        <v>1856.0769230769231</v>
      </c>
      <c r="D5" s="40">
        <f>B5-SDTC!R5-SDTC!S5-C5</f>
        <v>6945.7710000000015</v>
      </c>
      <c r="E5" s="40">
        <f>IF(D5&gt;15000,2033.33,IF(D5&gt;6666.67,1433.33,IF(D5&gt;5000,1166.67,IF(D5&gt;4166.67,666.67,IF(D5&gt;2500,250,0)))))</f>
        <v>1433.33</v>
      </c>
      <c r="F5" s="41">
        <f>IF(D5&gt;15000,38%,IF(D5&gt;6666.67,34%,IF(D5&gt;5000,30%,IF(D5&gt;4166.67,20%,IF(D5&gt;2500,10%,0)))))</f>
        <v>0.34</v>
      </c>
      <c r="G5" s="40">
        <f>IF((D5*F5-E5-30*SDTC!F5)&gt;0,D5*F5-E5-30*SDTC!F5,0)</f>
        <v>928.23214000000098</v>
      </c>
    </row>
    <row r="6" spans="1:14" ht="15.95" customHeight="1">
      <c r="A6" s="39">
        <f>A5+1</f>
        <v>2</v>
      </c>
      <c r="B6" s="40">
        <f>(SDTC!N6+SDTC!O6+SDTC!Q6)</f>
        <v>0</v>
      </c>
      <c r="C6" s="40">
        <f>IF(B6*20%&gt;2500,2500,B6*20%)</f>
        <v>0</v>
      </c>
      <c r="D6" s="40">
        <f>B6-SDTC!R6-SDTC!S6-C6</f>
        <v>0</v>
      </c>
      <c r="E6" s="40">
        <f>IF(D6&gt;15000,2033.33,IF(D6&gt;6666.67,1433.33,IF(D6&gt;5000,1166.67,IF(D6&gt;4166.67,666.67,IF(D6&gt;2500,250,0)))))</f>
        <v>0</v>
      </c>
      <c r="F6" s="41">
        <f>IF(D6&gt;15000,38%,IF(D6&gt;6666.67,34%,IF(D6&gt;5000,30%,IF(D6&gt;4166.67,20%,IF(D6&gt;2500,10%,0)))))</f>
        <v>0</v>
      </c>
      <c r="G6" s="40">
        <f>IF((D6*F6-E6-30*SDTC!F6)&gt;0,D6*F6-E6-30*SDTC!F6,0)</f>
        <v>0</v>
      </c>
    </row>
    <row r="7" spans="1:14" ht="15.95" customHeight="1">
      <c r="A7" s="39">
        <f t="shared" ref="A7:A20" si="0">A6+1</f>
        <v>3</v>
      </c>
      <c r="B7" s="40">
        <f>(SDTC!N7+SDTC!O7+SDTC!Q7)</f>
        <v>0</v>
      </c>
      <c r="C7" s="40">
        <f>IF(B7*20%&gt;2500,2500,B7*20%)</f>
        <v>0</v>
      </c>
      <c r="D7" s="40">
        <f>B7-SDTC!R7-SDTC!S7-C7</f>
        <v>0</v>
      </c>
      <c r="E7" s="40">
        <f>IF(D7&gt;15000,2033.33,IF(D7&gt;6666.67,1433.33,IF(D7&gt;5000,1166.67,IF(D7&gt;4166.67,666.67,IF(D7&gt;2500,250,0)))))</f>
        <v>0</v>
      </c>
      <c r="F7" s="41">
        <f>IF(D7&gt;15000,38%,IF(D7&gt;6666.67,34%,IF(D7&gt;5000,30%,IF(D7&gt;4166.67,20%,IF(D7&gt;2500,10%,0)))))</f>
        <v>0</v>
      </c>
      <c r="G7" s="40">
        <f>IF((D7*F7-E7-30*SDTC!F7)&gt;0,D7*F7-E7-30*SDTC!F7,0)</f>
        <v>0</v>
      </c>
    </row>
    <row r="8" spans="1:14" ht="15.95" customHeight="1">
      <c r="A8" s="39">
        <f t="shared" si="0"/>
        <v>4</v>
      </c>
      <c r="B8" s="40">
        <f>(SDTC!N8+SDTC!O8+SDTC!Q8)</f>
        <v>0</v>
      </c>
      <c r="C8" s="40">
        <f t="shared" ref="C8:C20" si="1">IF(B8*20%&gt;2500,2500,B8*20%)</f>
        <v>0</v>
      </c>
      <c r="D8" s="40">
        <f>B8-SDTC!R8-SDTC!S8-C8</f>
        <v>0</v>
      </c>
      <c r="E8" s="40">
        <f t="shared" ref="E8:E20" si="2">IF(D8&gt;15000,2033.33,IF(D8&gt;6666.67,1433.33,IF(D8&gt;5000,1166.67,IF(D8&gt;4166.67,666.67,IF(D8&gt;2500,250,0)))))</f>
        <v>0</v>
      </c>
      <c r="F8" s="41">
        <f t="shared" ref="F8:F20" si="3">IF(D8&gt;15000,38%,IF(D8&gt;6666.67,34%,IF(D8&gt;5000,30%,IF(D8&gt;4166.67,20%,IF(D8&gt;2500,10%,0)))))</f>
        <v>0</v>
      </c>
      <c r="G8" s="40">
        <f>IF((D8*F8-E8-30*SDTC!F8)&gt;0,D8*F8-E8-30*SDTC!F8,0)</f>
        <v>0</v>
      </c>
    </row>
    <row r="9" spans="1:14" ht="15.95" customHeight="1">
      <c r="A9" s="39">
        <f t="shared" si="0"/>
        <v>5</v>
      </c>
      <c r="B9" s="40">
        <f>(SDTC!N9+SDTC!O9+SDTC!Q9)</f>
        <v>0</v>
      </c>
      <c r="C9" s="40">
        <f t="shared" si="1"/>
        <v>0</v>
      </c>
      <c r="D9" s="40">
        <f>B9-SDTC!R9-SDTC!S9-C9</f>
        <v>0</v>
      </c>
      <c r="E9" s="40">
        <f t="shared" si="2"/>
        <v>0</v>
      </c>
      <c r="F9" s="41">
        <f t="shared" si="3"/>
        <v>0</v>
      </c>
      <c r="G9" s="40">
        <f>IF((D9*F9-E9-30*SDTC!F9)&gt;0,D9*F9-E9-30*SDTC!F9,0)</f>
        <v>0</v>
      </c>
    </row>
    <row r="10" spans="1:14" ht="15.95" customHeight="1">
      <c r="A10" s="71"/>
      <c r="B10" s="65"/>
      <c r="C10" s="65"/>
      <c r="D10" s="65"/>
      <c r="E10" s="65"/>
      <c r="F10" s="66"/>
      <c r="G10" s="65"/>
    </row>
    <row r="11" spans="1:14" ht="15.95" customHeight="1">
      <c r="A11" s="72"/>
      <c r="B11" s="67"/>
      <c r="C11" s="67"/>
      <c r="D11" s="67"/>
      <c r="E11" s="67"/>
      <c r="F11" s="68"/>
      <c r="G11" s="67"/>
    </row>
    <row r="12" spans="1:14" ht="15.95" customHeight="1">
      <c r="A12" s="72"/>
      <c r="B12" s="67"/>
      <c r="C12" s="67"/>
      <c r="D12" s="67"/>
      <c r="E12" s="67"/>
      <c r="F12" s="68"/>
      <c r="G12" s="67"/>
    </row>
    <row r="13" spans="1:14" ht="15.95" customHeight="1">
      <c r="A13" s="72"/>
      <c r="B13" s="67"/>
      <c r="C13" s="67"/>
      <c r="D13" s="67"/>
      <c r="E13" s="67"/>
      <c r="F13" s="68"/>
      <c r="G13" s="67"/>
    </row>
    <row r="14" spans="1:14" ht="15.95" customHeight="1">
      <c r="A14" s="73"/>
      <c r="B14" s="69"/>
      <c r="C14" s="69"/>
      <c r="D14" s="69"/>
      <c r="E14" s="69"/>
      <c r="F14" s="70"/>
      <c r="G14" s="69"/>
    </row>
    <row r="15" spans="1:14" ht="20.100000000000001" customHeight="1">
      <c r="A15" s="36" t="s">
        <v>23</v>
      </c>
      <c r="B15" s="36" t="s">
        <v>19</v>
      </c>
      <c r="C15" s="36" t="s">
        <v>20</v>
      </c>
      <c r="D15" s="36" t="s">
        <v>21</v>
      </c>
      <c r="E15" s="36" t="s">
        <v>22</v>
      </c>
      <c r="F15" s="37" t="s">
        <v>31</v>
      </c>
      <c r="G15" s="38" t="s">
        <v>17</v>
      </c>
    </row>
    <row r="16" spans="1:14" ht="15.95" customHeight="1">
      <c r="A16" s="39">
        <f>1</f>
        <v>1</v>
      </c>
      <c r="B16" s="40">
        <f>(SDTC!N14+SDTC!O14+SDTC!R14)</f>
        <v>6599.3846153846152</v>
      </c>
      <c r="C16" s="40">
        <f t="shared" si="1"/>
        <v>1319.876923076923</v>
      </c>
      <c r="D16" s="40">
        <f>B16-SDTC!S14-SDTC!T14-C16</f>
        <v>4861.5616</v>
      </c>
      <c r="E16" s="40">
        <f t="shared" si="2"/>
        <v>666.67</v>
      </c>
      <c r="F16" s="41">
        <f t="shared" si="3"/>
        <v>0.2</v>
      </c>
      <c r="G16" s="40">
        <f>IF((D16*F16-E16-30*SDTC!F14)&gt;0,D16*F16-E16-30*SDTC!F14,0)</f>
        <v>305.64232000000004</v>
      </c>
    </row>
    <row r="17" spans="1:7" ht="15.95" customHeight="1">
      <c r="A17" s="39">
        <f t="shared" si="0"/>
        <v>2</v>
      </c>
      <c r="B17" s="40">
        <f>(SDTC!N15+SDTC!O15+SDTC!R15)</f>
        <v>0</v>
      </c>
      <c r="C17" s="40">
        <f t="shared" si="1"/>
        <v>0</v>
      </c>
      <c r="D17" s="40">
        <f>B17-SDTC!S15-SDTC!T15-C17</f>
        <v>0</v>
      </c>
      <c r="E17" s="40">
        <f t="shared" si="2"/>
        <v>0</v>
      </c>
      <c r="F17" s="41">
        <f t="shared" si="3"/>
        <v>0</v>
      </c>
      <c r="G17" s="40">
        <f>IF((D17*F17-E17-30*SDTC!F15)&gt;0,D17*F17-E17-30*SDTC!F15,0)</f>
        <v>0</v>
      </c>
    </row>
    <row r="18" spans="1:7" ht="15.95" customHeight="1">
      <c r="A18" s="39">
        <f t="shared" si="0"/>
        <v>3</v>
      </c>
      <c r="B18" s="40">
        <f>(SDTC!N16+SDTC!O16+SDTC!R16)</f>
        <v>0</v>
      </c>
      <c r="C18" s="40">
        <f t="shared" si="1"/>
        <v>0</v>
      </c>
      <c r="D18" s="40">
        <f>B18-SDTC!S16-SDTC!T16-C18</f>
        <v>0</v>
      </c>
      <c r="E18" s="40">
        <f t="shared" si="2"/>
        <v>0</v>
      </c>
      <c r="F18" s="41">
        <f t="shared" si="3"/>
        <v>0</v>
      </c>
      <c r="G18" s="40">
        <f>IF((D18*F18-E18-30*SDTC!F16)&gt;0,D18*F18-E18-30*SDTC!F16,0)</f>
        <v>0</v>
      </c>
    </row>
    <row r="19" spans="1:7" ht="15.95" customHeight="1">
      <c r="A19" s="39">
        <f t="shared" si="0"/>
        <v>4</v>
      </c>
      <c r="B19" s="40">
        <f>(SDTC!N17+SDTC!O17+SDTC!R17)</f>
        <v>0</v>
      </c>
      <c r="C19" s="40">
        <f t="shared" si="1"/>
        <v>0</v>
      </c>
      <c r="D19" s="40">
        <f>B19-SDTC!S17-SDTC!T17-C19</f>
        <v>0</v>
      </c>
      <c r="E19" s="40">
        <f t="shared" si="2"/>
        <v>0</v>
      </c>
      <c r="F19" s="41">
        <f t="shared" si="3"/>
        <v>0</v>
      </c>
      <c r="G19" s="40">
        <f>IF((D19*F19-E19-30*SDTC!F17)&gt;0,D19*F19-E19-30*SDTC!F17,0)</f>
        <v>0</v>
      </c>
    </row>
    <row r="20" spans="1:7" ht="15.95" customHeight="1">
      <c r="A20" s="39">
        <f t="shared" si="0"/>
        <v>5</v>
      </c>
      <c r="B20" s="40">
        <f>(SDTC!N18+SDTC!O18+SDTC!R18)</f>
        <v>0</v>
      </c>
      <c r="C20" s="40">
        <f t="shared" si="1"/>
        <v>0</v>
      </c>
      <c r="D20" s="40">
        <f>B20-SDTC!S18-SDTC!T18-C20</f>
        <v>0</v>
      </c>
      <c r="E20" s="40">
        <f t="shared" si="2"/>
        <v>0</v>
      </c>
      <c r="F20" s="41">
        <f t="shared" si="3"/>
        <v>0</v>
      </c>
      <c r="G20" s="40">
        <f>IF((D20*F20-E20-30*SDTC!F18)&gt;0,D20*F20-E20-30*SDTC!F18,0)</f>
        <v>0</v>
      </c>
    </row>
    <row r="21" spans="1:7">
      <c r="A21" s="45"/>
      <c r="B21" s="43"/>
      <c r="C21" s="44"/>
      <c r="D21" s="43"/>
      <c r="E21" s="42"/>
      <c r="F21" s="42"/>
      <c r="G21" s="42"/>
    </row>
    <row r="22" spans="1:7">
      <c r="A22" s="45"/>
      <c r="B22" s="43"/>
      <c r="C22" s="99" t="s">
        <v>35</v>
      </c>
      <c r="D22" s="99"/>
      <c r="E22" s="42"/>
      <c r="F22" s="42"/>
      <c r="G22" s="42"/>
    </row>
    <row r="23" spans="1:7">
      <c r="A23" s="45"/>
      <c r="B23" s="43"/>
      <c r="C23" s="44"/>
      <c r="D23" s="43"/>
      <c r="E23" s="42"/>
      <c r="F23" s="42"/>
      <c r="G23" s="42"/>
    </row>
    <row r="24" spans="1:7">
      <c r="A24" s="45"/>
      <c r="B24" s="43"/>
      <c r="C24" s="44"/>
      <c r="D24" s="43"/>
      <c r="E24" s="42"/>
      <c r="F24" s="42"/>
      <c r="G24" s="42"/>
    </row>
    <row r="25" spans="1:7">
      <c r="A25" s="45"/>
      <c r="B25" s="43"/>
      <c r="C25" s="44"/>
      <c r="D25" s="43"/>
      <c r="E25" s="42"/>
      <c r="F25" s="42"/>
      <c r="G25" s="42"/>
    </row>
    <row r="26" spans="1:7">
      <c r="A26" s="45"/>
      <c r="B26" s="43"/>
      <c r="C26" s="44"/>
      <c r="D26" s="43"/>
      <c r="E26" s="42"/>
      <c r="F26" s="42"/>
      <c r="G26" s="42"/>
    </row>
    <row r="27" spans="1:7">
      <c r="A27" s="45"/>
      <c r="B27" s="43"/>
      <c r="C27" s="44"/>
      <c r="D27" s="43"/>
      <c r="E27" s="42"/>
      <c r="F27" s="42"/>
      <c r="G27" s="42"/>
    </row>
    <row r="28" spans="1:7">
      <c r="A28" s="45"/>
      <c r="B28" s="43"/>
      <c r="C28" s="44"/>
      <c r="D28" s="43"/>
      <c r="E28" s="42"/>
      <c r="F28" s="42"/>
      <c r="G28" s="42"/>
    </row>
    <row r="29" spans="1:7">
      <c r="A29" s="45"/>
      <c r="B29" s="43"/>
      <c r="C29" s="44"/>
      <c r="D29" s="43"/>
      <c r="E29" s="42"/>
      <c r="F29" s="42"/>
      <c r="G29" s="42"/>
    </row>
    <row r="30" spans="1:7">
      <c r="A30" s="45"/>
      <c r="B30" s="43"/>
      <c r="C30" s="44"/>
      <c r="D30" s="43"/>
      <c r="E30" s="42"/>
      <c r="F30" s="42"/>
      <c r="G30" s="42"/>
    </row>
    <row r="31" spans="1:7">
      <c r="A31" s="45"/>
      <c r="B31" s="43"/>
      <c r="C31" s="44"/>
      <c r="D31" s="43"/>
      <c r="E31" s="42"/>
      <c r="F31" s="42"/>
      <c r="G31" s="42"/>
    </row>
    <row r="32" spans="1:7">
      <c r="A32" s="45"/>
      <c r="B32" s="43"/>
      <c r="C32" s="44"/>
      <c r="D32" s="43"/>
      <c r="E32" s="42"/>
      <c r="F32" s="42"/>
      <c r="G32" s="42"/>
    </row>
    <row r="33" spans="1:7">
      <c r="A33" s="31"/>
      <c r="B33" s="31"/>
      <c r="C33" s="31"/>
      <c r="D33" s="31"/>
      <c r="E33" s="31"/>
      <c r="F33" s="31"/>
      <c r="G33" s="31"/>
    </row>
    <row r="34" spans="1:7">
      <c r="A34" s="31"/>
      <c r="B34" s="31"/>
      <c r="C34" s="31"/>
      <c r="D34" s="31"/>
      <c r="E34" s="31"/>
      <c r="F34" s="31"/>
      <c r="G34" s="31"/>
    </row>
    <row r="35" spans="1:7" ht="15">
      <c r="A35" s="34"/>
      <c r="B35" s="31"/>
      <c r="C35" s="31"/>
      <c r="D35" s="31"/>
      <c r="E35" s="31"/>
      <c r="F35" s="31"/>
      <c r="G35" s="31"/>
    </row>
    <row r="36" spans="1:7" ht="15">
      <c r="A36" s="34"/>
      <c r="B36" s="31"/>
      <c r="C36" s="31"/>
      <c r="D36" s="31"/>
      <c r="E36" s="31"/>
      <c r="F36" s="31"/>
      <c r="G36" s="31"/>
    </row>
    <row r="37" spans="1:7">
      <c r="A37" s="42"/>
      <c r="B37" s="42"/>
      <c r="C37" s="42"/>
      <c r="D37" s="42"/>
      <c r="E37" s="42"/>
      <c r="F37" s="42"/>
      <c r="G37" s="42"/>
    </row>
    <row r="38" spans="1:7">
      <c r="A38" s="45"/>
      <c r="B38" s="43"/>
      <c r="C38" s="44"/>
      <c r="D38" s="43"/>
      <c r="E38" s="42"/>
      <c r="F38" s="42"/>
      <c r="G38" s="42"/>
    </row>
    <row r="39" spans="1:7">
      <c r="A39" s="45"/>
      <c r="B39" s="43"/>
      <c r="C39" s="44"/>
      <c r="D39" s="43"/>
      <c r="E39" s="42"/>
      <c r="F39" s="42"/>
      <c r="G39" s="42"/>
    </row>
    <row r="40" spans="1:7">
      <c r="A40" s="45"/>
      <c r="B40" s="43"/>
      <c r="C40" s="44"/>
      <c r="D40" s="43"/>
      <c r="E40" s="42"/>
      <c r="F40" s="42"/>
      <c r="G40" s="42"/>
    </row>
    <row r="41" spans="1:7">
      <c r="A41" s="45"/>
      <c r="B41" s="43"/>
      <c r="C41" s="44"/>
      <c r="D41" s="43"/>
      <c r="E41" s="42"/>
      <c r="F41" s="42"/>
      <c r="G41" s="42"/>
    </row>
    <row r="42" spans="1:7">
      <c r="A42" s="45"/>
      <c r="B42" s="43"/>
      <c r="C42" s="44"/>
      <c r="D42" s="43"/>
      <c r="E42" s="42"/>
      <c r="F42" s="42"/>
      <c r="G42" s="42"/>
    </row>
    <row r="43" spans="1:7">
      <c r="A43" s="45"/>
      <c r="B43" s="43"/>
      <c r="C43" s="44"/>
      <c r="D43" s="43"/>
      <c r="E43" s="42"/>
      <c r="F43" s="42"/>
      <c r="G43" s="42"/>
    </row>
    <row r="44" spans="1:7">
      <c r="A44" s="45"/>
      <c r="B44" s="43"/>
      <c r="C44" s="44"/>
      <c r="D44" s="43"/>
      <c r="E44" s="42"/>
      <c r="F44" s="42"/>
      <c r="G44" s="42"/>
    </row>
    <row r="45" spans="1:7">
      <c r="A45" s="45"/>
      <c r="B45" s="43"/>
      <c r="C45" s="44"/>
      <c r="D45" s="43"/>
      <c r="E45" s="42"/>
      <c r="F45" s="42"/>
      <c r="G45" s="42"/>
    </row>
    <row r="46" spans="1:7">
      <c r="A46" s="45"/>
      <c r="B46" s="43"/>
      <c r="C46" s="44"/>
      <c r="D46" s="43"/>
      <c r="E46" s="42"/>
      <c r="F46" s="42"/>
      <c r="G46" s="42"/>
    </row>
    <row r="47" spans="1:7">
      <c r="A47" s="45"/>
      <c r="B47" s="43"/>
      <c r="C47" s="44"/>
      <c r="D47" s="43"/>
      <c r="E47" s="42"/>
      <c r="F47" s="42"/>
      <c r="G47" s="42"/>
    </row>
    <row r="48" spans="1:7">
      <c r="A48" s="31"/>
      <c r="B48" s="31"/>
      <c r="C48" s="31"/>
      <c r="D48" s="31"/>
      <c r="E48" s="31"/>
      <c r="F48" s="31"/>
      <c r="G48" s="31"/>
    </row>
    <row r="49" spans="1:7">
      <c r="A49" s="31"/>
      <c r="B49" s="31"/>
      <c r="C49" s="31"/>
      <c r="D49" s="31"/>
      <c r="E49" s="31"/>
      <c r="F49" s="31"/>
      <c r="G49" s="31"/>
    </row>
    <row r="50" spans="1:7" ht="15">
      <c r="A50" s="34"/>
      <c r="B50" s="31"/>
      <c r="C50" s="31"/>
      <c r="D50" s="31"/>
      <c r="E50" s="31"/>
      <c r="F50" s="31"/>
      <c r="G50" s="31"/>
    </row>
    <row r="51" spans="1:7" ht="15">
      <c r="A51" s="34"/>
      <c r="B51" s="31"/>
      <c r="C51" s="31"/>
      <c r="D51" s="31"/>
      <c r="E51" s="31"/>
      <c r="F51" s="31"/>
      <c r="G51" s="31"/>
    </row>
    <row r="52" spans="1:7">
      <c r="A52" s="42"/>
      <c r="B52" s="42"/>
      <c r="C52" s="42"/>
      <c r="D52" s="42"/>
      <c r="E52" s="42"/>
      <c r="F52" s="42"/>
      <c r="G52" s="42"/>
    </row>
    <row r="53" spans="1:7">
      <c r="A53" s="45"/>
      <c r="B53" s="43"/>
      <c r="C53" s="44"/>
      <c r="D53" s="43"/>
      <c r="E53" s="42"/>
      <c r="F53" s="42"/>
      <c r="G53" s="42"/>
    </row>
    <row r="54" spans="1:7">
      <c r="A54" s="45"/>
      <c r="B54" s="43"/>
      <c r="C54" s="44"/>
      <c r="D54" s="43"/>
      <c r="E54" s="42"/>
      <c r="F54" s="42"/>
      <c r="G54" s="42"/>
    </row>
    <row r="55" spans="1:7">
      <c r="A55" s="45"/>
      <c r="B55" s="43"/>
      <c r="C55" s="44"/>
      <c r="D55" s="43"/>
      <c r="E55" s="42"/>
      <c r="F55" s="42"/>
      <c r="G55" s="42"/>
    </row>
    <row r="56" spans="1:7">
      <c r="A56" s="45"/>
      <c r="B56" s="43"/>
      <c r="C56" s="44"/>
      <c r="D56" s="43"/>
      <c r="E56" s="42"/>
      <c r="F56" s="42"/>
      <c r="G56" s="42"/>
    </row>
    <row r="57" spans="1:7">
      <c r="A57" s="45"/>
      <c r="B57" s="43"/>
      <c r="C57" s="44"/>
      <c r="D57" s="43"/>
      <c r="E57" s="42"/>
      <c r="F57" s="42"/>
      <c r="G57" s="42"/>
    </row>
    <row r="58" spans="1:7">
      <c r="A58" s="45"/>
      <c r="B58" s="43"/>
      <c r="C58" s="44"/>
      <c r="D58" s="43"/>
      <c r="E58" s="42"/>
      <c r="F58" s="42"/>
      <c r="G58" s="42"/>
    </row>
    <row r="59" spans="1:7">
      <c r="A59" s="45"/>
      <c r="B59" s="43"/>
      <c r="C59" s="44"/>
      <c r="D59" s="43"/>
      <c r="E59" s="42"/>
      <c r="F59" s="42"/>
      <c r="G59" s="42"/>
    </row>
    <row r="60" spans="1:7">
      <c r="A60" s="45"/>
      <c r="B60" s="43"/>
      <c r="C60" s="44"/>
      <c r="D60" s="43"/>
      <c r="E60" s="42"/>
      <c r="F60" s="42"/>
      <c r="G60" s="42"/>
    </row>
    <row r="61" spans="1:7">
      <c r="A61" s="45"/>
      <c r="B61" s="43"/>
      <c r="C61" s="44"/>
      <c r="D61" s="43"/>
      <c r="E61" s="42"/>
      <c r="F61" s="42"/>
      <c r="G61" s="42"/>
    </row>
    <row r="62" spans="1:7">
      <c r="A62" s="45"/>
      <c r="B62" s="43"/>
      <c r="C62" s="44"/>
      <c r="D62" s="43"/>
      <c r="E62" s="42"/>
      <c r="F62" s="42"/>
      <c r="G62" s="42"/>
    </row>
    <row r="63" spans="1:7">
      <c r="A63" s="31"/>
      <c r="B63" s="31"/>
      <c r="C63" s="31"/>
      <c r="D63" s="31"/>
      <c r="E63" s="31"/>
      <c r="F63" s="31"/>
      <c r="G63" s="31"/>
    </row>
    <row r="64" spans="1:7">
      <c r="A64" s="31"/>
      <c r="B64" s="31"/>
      <c r="C64" s="31"/>
      <c r="D64" s="31"/>
      <c r="E64" s="31"/>
      <c r="F64" s="31"/>
      <c r="G64" s="31"/>
    </row>
    <row r="65" spans="1:7" ht="15">
      <c r="A65" s="34"/>
      <c r="B65" s="31"/>
      <c r="C65" s="31"/>
      <c r="D65" s="31"/>
      <c r="E65" s="31"/>
      <c r="F65" s="31"/>
      <c r="G65" s="31"/>
    </row>
    <row r="66" spans="1:7" ht="15">
      <c r="A66" s="34"/>
      <c r="B66" s="31"/>
      <c r="C66" s="31"/>
      <c r="D66" s="31"/>
      <c r="E66" s="31"/>
      <c r="F66" s="31"/>
      <c r="G66" s="31"/>
    </row>
    <row r="67" spans="1:7">
      <c r="A67" s="42"/>
      <c r="B67" s="42"/>
      <c r="C67" s="42"/>
      <c r="D67" s="42"/>
      <c r="E67" s="42"/>
      <c r="F67" s="42"/>
      <c r="G67" s="42"/>
    </row>
    <row r="68" spans="1:7">
      <c r="A68" s="45"/>
      <c r="B68" s="43"/>
      <c r="C68" s="44"/>
      <c r="D68" s="43"/>
      <c r="E68" s="42"/>
      <c r="F68" s="42"/>
      <c r="G68" s="42"/>
    </row>
    <row r="69" spans="1:7">
      <c r="A69" s="45"/>
      <c r="B69" s="43"/>
      <c r="C69" s="44"/>
      <c r="D69" s="43"/>
      <c r="E69" s="42"/>
      <c r="F69" s="42"/>
      <c r="G69" s="42"/>
    </row>
    <row r="70" spans="1:7">
      <c r="A70" s="45"/>
      <c r="B70" s="43"/>
      <c r="C70" s="44"/>
      <c r="D70" s="43"/>
      <c r="E70" s="42"/>
      <c r="F70" s="42"/>
      <c r="G70" s="42"/>
    </row>
    <row r="71" spans="1:7">
      <c r="A71" s="45"/>
      <c r="B71" s="43"/>
      <c r="C71" s="44"/>
      <c r="D71" s="43"/>
      <c r="E71" s="42"/>
      <c r="F71" s="42"/>
      <c r="G71" s="42"/>
    </row>
    <row r="72" spans="1:7">
      <c r="A72" s="45"/>
      <c r="B72" s="43"/>
      <c r="C72" s="44"/>
      <c r="D72" s="43"/>
      <c r="E72" s="42"/>
      <c r="F72" s="42"/>
      <c r="G72" s="42"/>
    </row>
    <row r="73" spans="1:7">
      <c r="A73" s="45"/>
      <c r="B73" s="43"/>
      <c r="C73" s="44"/>
      <c r="D73" s="43"/>
      <c r="E73" s="42"/>
      <c r="F73" s="42"/>
      <c r="G73" s="42"/>
    </row>
    <row r="74" spans="1:7">
      <c r="A74" s="45"/>
      <c r="B74" s="43"/>
      <c r="C74" s="44"/>
      <c r="D74" s="43"/>
      <c r="E74" s="42"/>
      <c r="F74" s="42"/>
      <c r="G74" s="42"/>
    </row>
    <row r="75" spans="1:7">
      <c r="A75" s="45"/>
      <c r="B75" s="43"/>
      <c r="C75" s="44"/>
      <c r="D75" s="43"/>
      <c r="E75" s="42"/>
      <c r="F75" s="42"/>
      <c r="G75" s="42"/>
    </row>
    <row r="76" spans="1:7">
      <c r="A76" s="45"/>
      <c r="B76" s="43"/>
      <c r="C76" s="44"/>
      <c r="D76" s="43"/>
      <c r="E76" s="42"/>
      <c r="F76" s="42"/>
      <c r="G76" s="42"/>
    </row>
    <row r="77" spans="1:7">
      <c r="A77" s="45"/>
      <c r="B77" s="43"/>
      <c r="C77" s="44"/>
      <c r="D77" s="43"/>
      <c r="E77" s="42"/>
      <c r="F77" s="42"/>
      <c r="G77" s="42"/>
    </row>
    <row r="78" spans="1:7">
      <c r="A78" s="31"/>
      <c r="B78" s="31"/>
      <c r="C78" s="31"/>
      <c r="D78" s="31"/>
      <c r="E78" s="31"/>
      <c r="F78" s="31"/>
      <c r="G78" s="31"/>
    </row>
    <row r="79" spans="1:7">
      <c r="A79" s="31"/>
      <c r="B79" s="31"/>
      <c r="C79" s="31"/>
      <c r="D79" s="31"/>
      <c r="E79" s="31"/>
      <c r="F79" s="31"/>
      <c r="G79" s="31"/>
    </row>
    <row r="80" spans="1:7" ht="15">
      <c r="A80" s="34"/>
      <c r="B80" s="31"/>
      <c r="C80" s="31"/>
      <c r="D80" s="31"/>
      <c r="E80" s="31"/>
      <c r="F80" s="31"/>
      <c r="G80" s="31"/>
    </row>
    <row r="81" spans="1:7" ht="15">
      <c r="A81" s="34"/>
      <c r="B81" s="31"/>
      <c r="C81" s="31"/>
      <c r="D81" s="31"/>
      <c r="E81" s="31"/>
      <c r="F81" s="31"/>
      <c r="G81" s="31"/>
    </row>
    <row r="82" spans="1:7">
      <c r="A82" s="42"/>
      <c r="B82" s="42"/>
      <c r="C82" s="42"/>
      <c r="D82" s="42"/>
      <c r="E82" s="42"/>
      <c r="F82" s="42"/>
      <c r="G82" s="42"/>
    </row>
    <row r="83" spans="1:7">
      <c r="A83" s="45"/>
      <c r="B83" s="43"/>
      <c r="C83" s="44"/>
      <c r="D83" s="43"/>
      <c r="E83" s="42"/>
      <c r="F83" s="42"/>
      <c r="G83" s="42"/>
    </row>
    <row r="84" spans="1:7">
      <c r="A84" s="45"/>
      <c r="B84" s="43"/>
      <c r="C84" s="44"/>
      <c r="D84" s="43"/>
      <c r="E84" s="42"/>
      <c r="F84" s="42"/>
      <c r="G84" s="42"/>
    </row>
    <row r="85" spans="1:7">
      <c r="A85" s="45"/>
      <c r="B85" s="43"/>
      <c r="C85" s="44"/>
      <c r="D85" s="43"/>
      <c r="E85" s="42"/>
      <c r="F85" s="42"/>
      <c r="G85" s="42"/>
    </row>
    <row r="86" spans="1:7">
      <c r="A86" s="45"/>
      <c r="B86" s="43"/>
      <c r="C86" s="44"/>
      <c r="D86" s="43"/>
      <c r="E86" s="42"/>
      <c r="F86" s="42"/>
      <c r="G86" s="42"/>
    </row>
    <row r="87" spans="1:7">
      <c r="A87" s="45"/>
      <c r="B87" s="43"/>
      <c r="C87" s="44"/>
      <c r="D87" s="43"/>
      <c r="E87" s="42"/>
      <c r="F87" s="42"/>
      <c r="G87" s="42"/>
    </row>
    <row r="88" spans="1:7">
      <c r="A88" s="45"/>
      <c r="B88" s="43"/>
      <c r="C88" s="44"/>
      <c r="D88" s="43"/>
      <c r="E88" s="42"/>
      <c r="F88" s="42"/>
      <c r="G88" s="42"/>
    </row>
    <row r="89" spans="1:7">
      <c r="A89" s="45"/>
      <c r="B89" s="43"/>
      <c r="C89" s="44"/>
      <c r="D89" s="43"/>
      <c r="E89" s="42"/>
      <c r="F89" s="42"/>
      <c r="G89" s="42"/>
    </row>
    <row r="90" spans="1:7">
      <c r="A90" s="45"/>
      <c r="B90" s="43"/>
      <c r="C90" s="44"/>
      <c r="D90" s="43"/>
      <c r="E90" s="42"/>
      <c r="F90" s="42"/>
      <c r="G90" s="42"/>
    </row>
    <row r="91" spans="1:7">
      <c r="A91" s="45"/>
      <c r="B91" s="43"/>
      <c r="C91" s="44"/>
      <c r="D91" s="43"/>
      <c r="E91" s="42"/>
      <c r="F91" s="42"/>
      <c r="G91" s="42"/>
    </row>
    <row r="92" spans="1:7">
      <c r="A92" s="45"/>
      <c r="B92" s="43"/>
      <c r="C92" s="44"/>
      <c r="D92" s="43"/>
      <c r="E92" s="42"/>
      <c r="F92" s="42"/>
      <c r="G92" s="42"/>
    </row>
    <row r="93" spans="1:7">
      <c r="A93" s="31"/>
      <c r="B93" s="31"/>
      <c r="C93" s="31"/>
      <c r="D93" s="31"/>
      <c r="E93" s="31"/>
      <c r="F93" s="31"/>
      <c r="G93" s="31"/>
    </row>
    <row r="94" spans="1:7">
      <c r="A94" s="31"/>
      <c r="B94" s="31"/>
      <c r="C94" s="31"/>
      <c r="D94" s="31"/>
      <c r="E94" s="31"/>
      <c r="F94" s="31"/>
      <c r="G94" s="31"/>
    </row>
    <row r="95" spans="1:7" ht="15">
      <c r="A95" s="34"/>
      <c r="B95" s="31"/>
      <c r="C95" s="31"/>
      <c r="D95" s="31"/>
      <c r="E95" s="31"/>
      <c r="F95" s="31"/>
      <c r="G95" s="31"/>
    </row>
    <row r="96" spans="1:7" ht="15">
      <c r="A96" s="34"/>
      <c r="B96" s="31"/>
      <c r="C96" s="31"/>
      <c r="D96" s="31"/>
      <c r="E96" s="31"/>
      <c r="F96" s="31"/>
      <c r="G96" s="31"/>
    </row>
    <row r="97" spans="1:7">
      <c r="A97" s="42"/>
      <c r="B97" s="42"/>
      <c r="C97" s="42"/>
      <c r="D97" s="42"/>
      <c r="E97" s="42"/>
      <c r="F97" s="42"/>
      <c r="G97" s="42"/>
    </row>
    <row r="98" spans="1:7">
      <c r="A98" s="45"/>
      <c r="B98" s="43"/>
      <c r="C98" s="44"/>
      <c r="D98" s="43"/>
      <c r="E98" s="42"/>
      <c r="F98" s="42"/>
      <c r="G98" s="42"/>
    </row>
    <row r="99" spans="1:7">
      <c r="A99" s="45"/>
      <c r="B99" s="43"/>
      <c r="C99" s="44"/>
      <c r="D99" s="43"/>
      <c r="E99" s="42"/>
      <c r="F99" s="42"/>
      <c r="G99" s="42"/>
    </row>
    <row r="100" spans="1:7">
      <c r="A100" s="45"/>
      <c r="B100" s="43"/>
      <c r="C100" s="44"/>
      <c r="D100" s="43"/>
      <c r="E100" s="42"/>
      <c r="F100" s="42"/>
      <c r="G100" s="42"/>
    </row>
    <row r="101" spans="1:7">
      <c r="A101" s="45"/>
      <c r="B101" s="43"/>
      <c r="C101" s="44"/>
      <c r="D101" s="43"/>
      <c r="E101" s="42"/>
      <c r="F101" s="42"/>
      <c r="G101" s="42"/>
    </row>
    <row r="102" spans="1:7">
      <c r="A102" s="45"/>
      <c r="B102" s="43"/>
      <c r="C102" s="44"/>
      <c r="D102" s="43"/>
      <c r="E102" s="42"/>
      <c r="F102" s="42"/>
      <c r="G102" s="42"/>
    </row>
    <row r="103" spans="1:7">
      <c r="A103" s="45"/>
      <c r="B103" s="43"/>
      <c r="C103" s="44"/>
      <c r="D103" s="43"/>
      <c r="E103" s="42"/>
      <c r="F103" s="42"/>
      <c r="G103" s="42"/>
    </row>
    <row r="104" spans="1:7">
      <c r="A104" s="45"/>
      <c r="B104" s="43"/>
      <c r="C104" s="44"/>
      <c r="D104" s="43"/>
      <c r="E104" s="42"/>
      <c r="F104" s="42"/>
      <c r="G104" s="42"/>
    </row>
    <row r="105" spans="1:7">
      <c r="A105" s="45"/>
      <c r="B105" s="43"/>
      <c r="C105" s="44"/>
      <c r="D105" s="43"/>
      <c r="E105" s="42"/>
      <c r="F105" s="42"/>
      <c r="G105" s="42"/>
    </row>
    <row r="106" spans="1:7">
      <c r="A106" s="45"/>
      <c r="B106" s="43"/>
      <c r="C106" s="44"/>
      <c r="D106" s="43"/>
      <c r="E106" s="42"/>
      <c r="F106" s="42"/>
      <c r="G106" s="42"/>
    </row>
    <row r="107" spans="1:7">
      <c r="A107" s="45"/>
      <c r="B107" s="43"/>
      <c r="C107" s="44"/>
      <c r="D107" s="43"/>
      <c r="E107" s="42"/>
      <c r="F107" s="42"/>
      <c r="G107" s="42"/>
    </row>
    <row r="108" spans="1:7">
      <c r="A108" s="31"/>
      <c r="B108" s="31"/>
      <c r="C108" s="31"/>
      <c r="D108" s="31"/>
      <c r="E108" s="31"/>
      <c r="F108" s="31"/>
      <c r="G108" s="31"/>
    </row>
    <row r="109" spans="1:7">
      <c r="A109" s="31"/>
      <c r="B109" s="31"/>
      <c r="C109" s="31"/>
      <c r="D109" s="31"/>
      <c r="E109" s="31"/>
      <c r="F109" s="31"/>
      <c r="G109" s="31"/>
    </row>
    <row r="110" spans="1:7" ht="15">
      <c r="A110" s="34"/>
      <c r="B110" s="31"/>
      <c r="C110" s="31"/>
      <c r="D110" s="31"/>
      <c r="E110" s="31"/>
      <c r="F110" s="31"/>
      <c r="G110" s="31"/>
    </row>
    <row r="111" spans="1:7" ht="15">
      <c r="A111" s="34"/>
      <c r="B111" s="31"/>
      <c r="C111" s="31"/>
      <c r="D111" s="31"/>
      <c r="E111" s="31"/>
      <c r="F111" s="31"/>
      <c r="G111" s="31"/>
    </row>
    <row r="112" spans="1:7">
      <c r="A112" s="42"/>
      <c r="B112" s="42"/>
      <c r="C112" s="42"/>
      <c r="D112" s="42"/>
      <c r="E112" s="42"/>
      <c r="F112" s="42"/>
      <c r="G112" s="42"/>
    </row>
    <row r="113" spans="1:7">
      <c r="A113" s="45"/>
      <c r="B113" s="43"/>
      <c r="C113" s="44"/>
      <c r="D113" s="43"/>
      <c r="E113" s="42"/>
      <c r="F113" s="42"/>
      <c r="G113" s="42"/>
    </row>
    <row r="114" spans="1:7">
      <c r="A114" s="45"/>
      <c r="B114" s="43"/>
      <c r="C114" s="44"/>
      <c r="D114" s="43"/>
      <c r="E114" s="42"/>
      <c r="F114" s="42"/>
      <c r="G114" s="42"/>
    </row>
    <row r="115" spans="1:7">
      <c r="A115" s="45"/>
      <c r="B115" s="43"/>
      <c r="C115" s="44"/>
      <c r="D115" s="43"/>
      <c r="E115" s="42"/>
      <c r="F115" s="42"/>
      <c r="G115" s="42"/>
    </row>
    <row r="116" spans="1:7">
      <c r="A116" s="45"/>
      <c r="B116" s="43"/>
      <c r="C116" s="44"/>
      <c r="D116" s="43"/>
      <c r="E116" s="42"/>
      <c r="F116" s="42"/>
      <c r="G116" s="42"/>
    </row>
    <row r="117" spans="1:7">
      <c r="A117" s="45"/>
      <c r="B117" s="43"/>
      <c r="C117" s="44"/>
      <c r="D117" s="43"/>
      <c r="E117" s="42"/>
      <c r="F117" s="42"/>
      <c r="G117" s="42"/>
    </row>
    <row r="118" spans="1:7">
      <c r="A118" s="45"/>
      <c r="B118" s="43"/>
      <c r="C118" s="44"/>
      <c r="D118" s="43"/>
      <c r="E118" s="42"/>
      <c r="F118" s="42"/>
      <c r="G118" s="42"/>
    </row>
    <row r="119" spans="1:7">
      <c r="A119" s="45"/>
      <c r="B119" s="43"/>
      <c r="C119" s="44"/>
      <c r="D119" s="43"/>
      <c r="E119" s="42"/>
      <c r="F119" s="42"/>
      <c r="G119" s="42"/>
    </row>
    <row r="120" spans="1:7">
      <c r="A120" s="45"/>
      <c r="B120" s="43"/>
      <c r="C120" s="44"/>
      <c r="D120" s="43"/>
      <c r="E120" s="42"/>
      <c r="F120" s="42"/>
      <c r="G120" s="42"/>
    </row>
    <row r="121" spans="1:7">
      <c r="A121" s="45"/>
      <c r="B121" s="43"/>
      <c r="C121" s="44"/>
      <c r="D121" s="43"/>
      <c r="E121" s="42"/>
      <c r="F121" s="42"/>
      <c r="G121" s="42"/>
    </row>
    <row r="122" spans="1:7">
      <c r="A122" s="45"/>
      <c r="B122" s="43"/>
      <c r="C122" s="44"/>
      <c r="D122" s="43"/>
      <c r="E122" s="42"/>
      <c r="F122" s="42"/>
      <c r="G122" s="42"/>
    </row>
    <row r="123" spans="1:7">
      <c r="A123" s="31"/>
      <c r="B123" s="31"/>
      <c r="C123" s="31"/>
      <c r="D123" s="31"/>
      <c r="E123" s="31"/>
      <c r="F123" s="31"/>
      <c r="G123" s="31"/>
    </row>
    <row r="124" spans="1:7">
      <c r="A124" s="31"/>
      <c r="B124" s="31"/>
      <c r="C124" s="31"/>
      <c r="D124" s="31"/>
      <c r="E124" s="31"/>
      <c r="F124" s="31"/>
      <c r="G124" s="31"/>
    </row>
    <row r="125" spans="1:7" ht="15">
      <c r="A125" s="34"/>
      <c r="B125" s="31"/>
      <c r="C125" s="31"/>
      <c r="D125" s="31"/>
      <c r="E125" s="31"/>
      <c r="F125" s="31"/>
      <c r="G125" s="31"/>
    </row>
    <row r="126" spans="1:7" ht="15">
      <c r="A126" s="34"/>
      <c r="B126" s="31"/>
      <c r="C126" s="31"/>
      <c r="D126" s="31"/>
      <c r="E126" s="31"/>
      <c r="F126" s="31"/>
      <c r="G126" s="31"/>
    </row>
    <row r="127" spans="1:7">
      <c r="A127" s="42"/>
      <c r="B127" s="42"/>
      <c r="C127" s="42"/>
      <c r="D127" s="42"/>
      <c r="E127" s="42"/>
      <c r="F127" s="42"/>
      <c r="G127" s="42"/>
    </row>
    <row r="128" spans="1:7">
      <c r="A128" s="45"/>
      <c r="B128" s="43"/>
      <c r="C128" s="44"/>
      <c r="D128" s="43"/>
      <c r="E128" s="42"/>
      <c r="F128" s="42"/>
      <c r="G128" s="42"/>
    </row>
    <row r="129" spans="1:7">
      <c r="A129" s="45"/>
      <c r="B129" s="43"/>
      <c r="C129" s="44"/>
      <c r="D129" s="43"/>
      <c r="E129" s="42"/>
      <c r="F129" s="42"/>
      <c r="G129" s="42"/>
    </row>
    <row r="130" spans="1:7">
      <c r="A130" s="45"/>
      <c r="B130" s="43"/>
      <c r="C130" s="44"/>
      <c r="D130" s="43"/>
      <c r="E130" s="42"/>
      <c r="F130" s="42"/>
      <c r="G130" s="42"/>
    </row>
    <row r="131" spans="1:7">
      <c r="A131" s="45"/>
      <c r="B131" s="43"/>
      <c r="C131" s="44"/>
      <c r="D131" s="43"/>
      <c r="E131" s="42"/>
      <c r="F131" s="42"/>
      <c r="G131" s="42"/>
    </row>
    <row r="132" spans="1:7">
      <c r="A132" s="45"/>
      <c r="B132" s="43"/>
      <c r="C132" s="44"/>
      <c r="D132" s="43"/>
      <c r="E132" s="42"/>
      <c r="F132" s="42"/>
      <c r="G132" s="42"/>
    </row>
    <row r="133" spans="1:7">
      <c r="A133" s="45"/>
      <c r="B133" s="43"/>
      <c r="C133" s="44"/>
      <c r="D133" s="43"/>
      <c r="E133" s="42"/>
      <c r="F133" s="42"/>
      <c r="G133" s="42"/>
    </row>
    <row r="134" spans="1:7">
      <c r="A134" s="45"/>
      <c r="B134" s="43"/>
      <c r="C134" s="44"/>
      <c r="D134" s="43"/>
      <c r="E134" s="42"/>
      <c r="F134" s="42"/>
      <c r="G134" s="42"/>
    </row>
    <row r="135" spans="1:7">
      <c r="A135" s="45"/>
      <c r="B135" s="43"/>
      <c r="C135" s="44"/>
      <c r="D135" s="43"/>
      <c r="E135" s="42"/>
      <c r="F135" s="42"/>
      <c r="G135" s="42"/>
    </row>
    <row r="136" spans="1:7">
      <c r="A136" s="45"/>
      <c r="B136" s="43"/>
      <c r="C136" s="44"/>
      <c r="D136" s="43"/>
      <c r="E136" s="42"/>
      <c r="F136" s="42"/>
      <c r="G136" s="42"/>
    </row>
    <row r="137" spans="1:7">
      <c r="A137" s="45"/>
      <c r="B137" s="43"/>
      <c r="C137" s="44"/>
      <c r="D137" s="43"/>
      <c r="E137" s="42"/>
      <c r="F137" s="42"/>
      <c r="G137" s="42"/>
    </row>
    <row r="138" spans="1:7">
      <c r="A138" s="31"/>
      <c r="B138" s="31"/>
      <c r="C138" s="31"/>
      <c r="D138" s="31"/>
      <c r="E138" s="31"/>
      <c r="F138" s="31"/>
      <c r="G138" s="31"/>
    </row>
  </sheetData>
  <sheetProtection password="CF7A" sheet="1" objects="1" scenarios="1"/>
  <mergeCells count="2">
    <mergeCell ref="A2:G2"/>
    <mergeCell ref="C22:D22"/>
  </mergeCells>
  <phoneticPr fontId="0" type="noConversion"/>
  <pageMargins left="0.59055118110236227" right="0.39370078740157483" top="0.59055118110236227" bottom="0.59055118110236227" header="0.51181102362204722" footer="0.51181102362204722"/>
  <pageSetup paperSize="9" orientation="landscape" r:id="rId1"/>
  <headerFooter alignWithMargins="0"/>
  <rowBreaks count="1" manualBreakCount="1"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SDTC</vt:lpstr>
      <vt:lpstr>IR</vt:lpstr>
      <vt:lpstr>SDTC!Impression_des_titres</vt:lpstr>
      <vt:lpstr>SDTC!Zone_d_impression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allaoui</dc:creator>
  <cp:lastModifiedBy>dell</cp:lastModifiedBy>
  <cp:lastPrinted>2014-06-03T16:36:18Z</cp:lastPrinted>
  <dcterms:created xsi:type="dcterms:W3CDTF">2010-11-03T23:20:53Z</dcterms:created>
  <dcterms:modified xsi:type="dcterms:W3CDTF">2017-08-04T12:16:17Z</dcterms:modified>
</cp:coreProperties>
</file>