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840"/>
  </bookViews>
  <sheets>
    <sheet name="2018" sheetId="1" r:id="rId1"/>
  </sheets>
  <definedNames>
    <definedName name="_xlnm.Print_Area" localSheetId="0">'2018'!$A$1:$Q$53</definedName>
    <definedName name="Zone_impression" localSheetId="0">'2018'!$A$1:$N$34</definedName>
  </definedNames>
  <calcPr calcId="145621"/>
</workbook>
</file>

<file path=xl/calcChain.xml><?xml version="1.0" encoding="utf-8"?>
<calcChain xmlns="http://schemas.openxmlformats.org/spreadsheetml/2006/main">
  <c r="O22" i="1" l="1"/>
  <c r="B51" i="1" l="1"/>
  <c r="D21" i="1" l="1"/>
  <c r="E21" i="1"/>
  <c r="F21" i="1"/>
  <c r="G21" i="1"/>
  <c r="H21" i="1"/>
  <c r="I21" i="1"/>
  <c r="J21" i="1"/>
  <c r="K21" i="1"/>
  <c r="L21" i="1"/>
  <c r="M21" i="1"/>
  <c r="N21" i="1"/>
  <c r="C21" i="1"/>
  <c r="Q13" i="1"/>
  <c r="Q4" i="1"/>
  <c r="Q5" i="1"/>
  <c r="Q6" i="1"/>
  <c r="Q7" i="1"/>
  <c r="Q8" i="1"/>
  <c r="Q9" i="1"/>
  <c r="Q10" i="1"/>
  <c r="Q11" i="1"/>
  <c r="Q1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21" i="1"/>
  <c r="O20" i="1"/>
  <c r="O19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P13" i="1"/>
  <c r="P12" i="1"/>
  <c r="P11" i="1"/>
  <c r="P10" i="1"/>
  <c r="P9" i="1"/>
  <c r="P8" i="1"/>
  <c r="P7" i="1"/>
  <c r="P6" i="1"/>
  <c r="P5" i="1"/>
  <c r="P4" i="1"/>
  <c r="Q3" i="1"/>
  <c r="P3" i="1"/>
  <c r="E16" i="1" l="1"/>
  <c r="G16" i="1"/>
  <c r="I16" i="1"/>
  <c r="K16" i="1"/>
  <c r="M16" i="1"/>
  <c r="C53" i="1"/>
  <c r="E53" i="1"/>
  <c r="G53" i="1"/>
  <c r="I53" i="1"/>
  <c r="K53" i="1"/>
  <c r="M53" i="1"/>
  <c r="F16" i="1"/>
  <c r="C16" i="1"/>
  <c r="B16" i="1"/>
  <c r="O21" i="1"/>
  <c r="B53" i="1"/>
  <c r="D53" i="1"/>
  <c r="F53" i="1"/>
  <c r="H53" i="1"/>
  <c r="J53" i="1"/>
  <c r="L53" i="1"/>
  <c r="N53" i="1"/>
  <c r="P52" i="1"/>
  <c r="P14" i="1"/>
  <c r="C15" i="1"/>
  <c r="E15" i="1"/>
  <c r="G15" i="1"/>
  <c r="I15" i="1"/>
  <c r="K15" i="1"/>
  <c r="M15" i="1"/>
  <c r="D16" i="1"/>
  <c r="H16" i="1"/>
  <c r="J16" i="1"/>
  <c r="L16" i="1"/>
  <c r="N16" i="1"/>
  <c r="P51" i="1"/>
  <c r="D15" i="1"/>
  <c r="F15" i="1"/>
  <c r="H15" i="1"/>
  <c r="J15" i="1"/>
  <c r="L15" i="1"/>
  <c r="N15" i="1"/>
  <c r="P53" i="1" l="1"/>
  <c r="P16" i="1"/>
  <c r="Q15" i="1" s="1"/>
  <c r="Q14" i="1"/>
  <c r="P15" i="1"/>
</calcChain>
</file>

<file path=xl/comments1.xml><?xml version="1.0" encoding="utf-8"?>
<comments xmlns="http://schemas.openxmlformats.org/spreadsheetml/2006/main">
  <authors>
    <author>Auteur</author>
    <author>KIEFFER Morgane</author>
  </authors>
  <commentList>
    <comment ref="A6" authorId="0">
      <text>
        <r>
          <rPr>
            <sz val="9"/>
            <color indexed="81"/>
            <rFont val="Tahoma"/>
            <family val="2"/>
          </rPr>
          <t>Impôts locaux/12 + Taxe d'habitation/12 + Taxe foncière/12 le cas échéant</t>
        </r>
      </text>
    </comment>
    <comment ref="A8" authorId="1">
      <text>
        <r>
          <rPr>
            <sz val="9"/>
            <color indexed="81"/>
            <rFont val="Tahoma"/>
            <family val="2"/>
          </rPr>
          <t>Assurance auto, essence, entretien véhicule, parking, abonnement transports en commun,...</t>
        </r>
      </text>
    </comment>
    <comment ref="A9" authorId="0">
      <text>
        <r>
          <rPr>
            <sz val="9"/>
            <color indexed="81"/>
            <rFont val="Tahoma"/>
            <family val="2"/>
          </rPr>
          <t>Mutuelle, spécialistes, pharmacie, hôpital,...</t>
        </r>
      </text>
    </comment>
    <comment ref="A11" authorId="0">
      <text>
        <r>
          <rPr>
            <sz val="9"/>
            <color indexed="81"/>
            <rFont val="Tahoma"/>
            <family val="2"/>
          </rPr>
          <t>Restaurants, activités, vacances (transport, hébergement, activités,…)</t>
        </r>
      </text>
    </comment>
    <comment ref="A13" authorId="0">
      <text>
        <r>
          <rPr>
            <sz val="9"/>
            <color indexed="81"/>
            <rFont val="Tahoma"/>
            <family val="2"/>
          </rPr>
          <t>Frais bancaires, abonnement salle de sport, retraits d'argent liquide, cadeaux, remboursement dettes,...</t>
        </r>
      </text>
    </comment>
    <comment ref="A20" authorId="1">
      <text>
        <r>
          <rPr>
            <sz val="9"/>
            <color indexed="81"/>
            <rFont val="Tahoma"/>
            <family val="2"/>
          </rPr>
          <t xml:space="preserve">CAF, Pôle Emploi, vente en ligne, brocante, cadeau,...
</t>
        </r>
      </text>
    </comment>
    <comment ref="A22" authorId="1">
      <text>
        <r>
          <rPr>
            <sz val="9"/>
            <color indexed="81"/>
            <rFont val="Tahoma"/>
            <family val="2"/>
          </rPr>
          <t xml:space="preserve">Somme mise de côté sur un autre compte que le compte courant
</t>
        </r>
      </text>
    </comment>
  </commentList>
</comments>
</file>

<file path=xl/sharedStrings.xml><?xml version="1.0" encoding="utf-8"?>
<sst xmlns="http://schemas.openxmlformats.org/spreadsheetml/2006/main" count="71" uniqueCount="42">
  <si>
    <t>Dépenses</t>
  </si>
  <si>
    <t>Catégorie</t>
  </si>
  <si>
    <t>Budget prévisionnel</t>
  </si>
  <si>
    <t>Jan</t>
  </si>
  <si>
    <t>Fév</t>
  </si>
  <si>
    <t>Mar</t>
  </si>
  <si>
    <t>Avr</t>
  </si>
  <si>
    <t>Mai</t>
  </si>
  <si>
    <t>Juin</t>
  </si>
  <si>
    <t>Juil</t>
  </si>
  <si>
    <t>Août</t>
  </si>
  <si>
    <t>Sep</t>
  </si>
  <si>
    <t>Oct</t>
  </si>
  <si>
    <t>Nov</t>
  </si>
  <si>
    <t>Déc</t>
  </si>
  <si>
    <t>Tendances</t>
  </si>
  <si>
    <t>Totaux annuels</t>
  </si>
  <si>
    <t>Moyenne</t>
  </si>
  <si>
    <t>Assurance habitation</t>
  </si>
  <si>
    <t>Électricité</t>
  </si>
  <si>
    <t>Impôts</t>
  </si>
  <si>
    <t>Santé</t>
  </si>
  <si>
    <t>Courses alimentaires</t>
  </si>
  <si>
    <t>Loisirs</t>
  </si>
  <si>
    <t>Shopping</t>
  </si>
  <si>
    <t>Frais divers</t>
  </si>
  <si>
    <t>Total</t>
  </si>
  <si>
    <t>Sous/Au-dessus du budget prévisionnel</t>
  </si>
  <si>
    <t>Reste salaire</t>
  </si>
  <si>
    <t>Totaux réels</t>
  </si>
  <si>
    <t>Divers</t>
  </si>
  <si>
    <t>Total rentrées d'argent</t>
  </si>
  <si>
    <t>Economies</t>
  </si>
  <si>
    <t>Budget</t>
  </si>
  <si>
    <t>Dépenses obligatoires</t>
  </si>
  <si>
    <t>TOTAL</t>
  </si>
  <si>
    <t>Transports</t>
  </si>
  <si>
    <t>Dépenses superflues</t>
  </si>
  <si>
    <t>Loyer / Mensualité de crédit</t>
  </si>
  <si>
    <t>Box Internet / Télé</t>
  </si>
  <si>
    <t>Salaire</t>
  </si>
  <si>
    <t>Rentrées d'argent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</si>
</sst>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#,##0.00\ &quot;€&quot;"/>
    <numFmt numFmtId="166" formatCode="_(&quot;$&quot;* #,##0_);_(&quot;$&quot;* \(#,##0\);_(&quot;$&quot;* &quot;-&quot;??_);_(@_)"/>
    <numFmt numFmtId="167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</fills>
  <borders count="25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8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1" tint="0.499984740745262"/>
      </left>
      <right/>
      <top/>
      <bottom style="double">
        <color theme="8"/>
      </bottom>
      <diagonal/>
    </border>
    <border>
      <left style="thin">
        <color theme="7" tint="0.39997558519241921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1" tint="0.499984740745262"/>
      </bottom>
      <diagonal/>
    </border>
    <border>
      <left/>
      <right/>
      <top style="thin">
        <color theme="8"/>
      </top>
      <bottom style="thin">
        <color theme="1" tint="0.49998474074526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7" tint="0.39997558519241921"/>
      </right>
      <top/>
      <bottom style="thin">
        <color theme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8"/>
      </bottom>
      <diagonal/>
    </border>
    <border>
      <left style="thin">
        <color theme="7" tint="0.39997558519241921"/>
      </left>
      <right/>
      <top/>
      <bottom/>
      <diagonal/>
    </border>
    <border>
      <left style="thin">
        <color theme="1" tint="0.499984740745262"/>
      </left>
      <right style="thin">
        <color theme="8"/>
      </right>
      <top style="double">
        <color theme="8"/>
      </top>
      <bottom/>
      <diagonal/>
    </border>
    <border>
      <left style="thin">
        <color theme="1" tint="0.499984740745262"/>
      </left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Protection="1">
      <protection locked="0"/>
    </xf>
    <xf numFmtId="164" fontId="4" fillId="0" borderId="0" xfId="1" applyFont="1" applyAlignment="1" applyProtection="1">
      <alignment horizontal="center"/>
      <protection locked="0"/>
    </xf>
    <xf numFmtId="164" fontId="4" fillId="2" borderId="0" xfId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165" fontId="5" fillId="4" borderId="3" xfId="0" applyNumberFormat="1" applyFont="1" applyFill="1" applyBorder="1" applyAlignment="1" applyProtection="1">
      <alignment horizontal="right"/>
      <protection locked="0"/>
    </xf>
    <xf numFmtId="165" fontId="5" fillId="0" borderId="3" xfId="0" applyNumberFormat="1" applyFont="1" applyBorder="1" applyAlignment="1" applyProtection="1">
      <alignment horizontal="right"/>
      <protection locked="0"/>
    </xf>
    <xf numFmtId="166" fontId="5" fillId="4" borderId="4" xfId="1" applyNumberFormat="1" applyFont="1" applyFill="1" applyBorder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horizontal="right"/>
      <protection locked="0"/>
    </xf>
    <xf numFmtId="165" fontId="5" fillId="0" borderId="5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165" fontId="5" fillId="4" borderId="0" xfId="0" applyNumberFormat="1" applyFont="1" applyFill="1" applyBorder="1" applyAlignment="1" applyProtection="1">
      <alignment horizontal="right"/>
      <protection locked="0"/>
    </xf>
    <xf numFmtId="165" fontId="5" fillId="0" borderId="7" xfId="0" applyNumberFormat="1" applyFont="1" applyBorder="1" applyAlignment="1" applyProtection="1">
      <alignment horizontal="right"/>
      <protection locked="0"/>
    </xf>
    <xf numFmtId="165" fontId="5" fillId="4" borderId="8" xfId="0" applyNumberFormat="1" applyFont="1" applyFill="1" applyBorder="1" applyAlignment="1" applyProtection="1">
      <alignment horizontal="right"/>
      <protection locked="0"/>
    </xf>
    <xf numFmtId="165" fontId="5" fillId="0" borderId="8" xfId="0" applyNumberFormat="1" applyFont="1" applyBorder="1" applyAlignment="1" applyProtection="1">
      <alignment horizontal="right"/>
      <protection locked="0"/>
    </xf>
    <xf numFmtId="165" fontId="5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165" fontId="5" fillId="0" borderId="0" xfId="0" applyNumberFormat="1" applyFont="1" applyFill="1" applyBorder="1" applyAlignment="1" applyProtection="1">
      <alignment horizontal="right"/>
      <protection locked="0"/>
    </xf>
    <xf numFmtId="165" fontId="5" fillId="0" borderId="9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left"/>
      <protection locked="0"/>
    </xf>
    <xf numFmtId="165" fontId="5" fillId="0" borderId="10" xfId="0" applyNumberFormat="1" applyFont="1" applyBorder="1" applyAlignment="1">
      <alignment horizontal="right"/>
    </xf>
    <xf numFmtId="0" fontId="0" fillId="0" borderId="11" xfId="0" applyBorder="1"/>
    <xf numFmtId="0" fontId="0" fillId="0" borderId="0" xfId="0" applyFill="1" applyBorder="1"/>
    <xf numFmtId="0" fontId="4" fillId="0" borderId="0" xfId="0" applyFont="1"/>
    <xf numFmtId="164" fontId="5" fillId="0" borderId="0" xfId="1" applyFont="1" applyAlignment="1">
      <alignment horizontal="center"/>
    </xf>
    <xf numFmtId="167" fontId="5" fillId="0" borderId="0" xfId="1" applyNumberFormat="1" applyFont="1" applyAlignment="1">
      <alignment horizontal="center"/>
    </xf>
    <xf numFmtId="164" fontId="4" fillId="2" borderId="0" xfId="1" applyFont="1" applyFill="1" applyAlignment="1">
      <alignment horizontal="center"/>
    </xf>
    <xf numFmtId="165" fontId="5" fillId="4" borderId="0" xfId="1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 applyProtection="1">
      <alignment horizontal="right"/>
      <protection locked="0"/>
    </xf>
    <xf numFmtId="165" fontId="4" fillId="0" borderId="0" xfId="0" applyNumberFormat="1" applyFont="1" applyBorder="1" applyAlignment="1" applyProtection="1">
      <alignment horizontal="right"/>
      <protection locked="0"/>
    </xf>
    <xf numFmtId="165" fontId="4" fillId="4" borderId="0" xfId="1" applyNumberFormat="1" applyFont="1" applyFill="1" applyBorder="1" applyAlignment="1">
      <alignment horizontal="right"/>
    </xf>
    <xf numFmtId="0" fontId="6" fillId="5" borderId="12" xfId="0" applyFont="1" applyFill="1" applyBorder="1"/>
    <xf numFmtId="164" fontId="6" fillId="5" borderId="11" xfId="1" applyNumberFormat="1" applyFont="1" applyFill="1" applyBorder="1" applyAlignment="1">
      <alignment horizontal="center"/>
    </xf>
    <xf numFmtId="164" fontId="6" fillId="2" borderId="11" xfId="1" applyNumberFormat="1" applyFont="1" applyFill="1" applyBorder="1" applyAlignment="1">
      <alignment horizontal="center"/>
    </xf>
    <xf numFmtId="164" fontId="6" fillId="5" borderId="5" xfId="1" applyNumberFormat="1" applyFont="1" applyFill="1" applyBorder="1" applyAlignment="1">
      <alignment horizontal="center"/>
    </xf>
    <xf numFmtId="0" fontId="4" fillId="0" borderId="2" xfId="0" applyFont="1" applyBorder="1"/>
    <xf numFmtId="165" fontId="5" fillId="4" borderId="13" xfId="0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right"/>
    </xf>
    <xf numFmtId="166" fontId="5" fillId="4" borderId="11" xfId="1" applyNumberFormat="1" applyFont="1" applyFill="1" applyBorder="1" applyAlignment="1">
      <alignment horizontal="center"/>
    </xf>
    <xf numFmtId="165" fontId="5" fillId="0" borderId="5" xfId="0" applyNumberFormat="1" applyFont="1" applyBorder="1"/>
    <xf numFmtId="0" fontId="4" fillId="0" borderId="14" xfId="0" applyFont="1" applyBorder="1"/>
    <xf numFmtId="165" fontId="5" fillId="4" borderId="11" xfId="0" applyNumberFormat="1" applyFont="1" applyFill="1" applyBorder="1" applyAlignment="1">
      <alignment horizontal="right"/>
    </xf>
    <xf numFmtId="165" fontId="5" fillId="0" borderId="11" xfId="0" applyNumberFormat="1" applyFont="1" applyFill="1" applyBorder="1" applyAlignment="1">
      <alignment horizontal="right"/>
    </xf>
    <xf numFmtId="0" fontId="4" fillId="0" borderId="15" xfId="0" applyFont="1" applyBorder="1"/>
    <xf numFmtId="165" fontId="5" fillId="4" borderId="16" xfId="0" applyNumberFormat="1" applyFont="1" applyFill="1" applyBorder="1" applyAlignment="1">
      <alignment horizontal="right"/>
    </xf>
    <xf numFmtId="165" fontId="5" fillId="0" borderId="16" xfId="0" applyNumberFormat="1" applyFont="1" applyFill="1" applyBorder="1" applyAlignment="1">
      <alignment horizontal="right"/>
    </xf>
    <xf numFmtId="166" fontId="5" fillId="4" borderId="16" xfId="1" applyNumberFormat="1" applyFont="1" applyFill="1" applyBorder="1" applyAlignment="1">
      <alignment horizontal="center"/>
    </xf>
    <xf numFmtId="0" fontId="2" fillId="0" borderId="0" xfId="0" applyFont="1"/>
    <xf numFmtId="164" fontId="4" fillId="3" borderId="0" xfId="1" applyFont="1" applyFill="1" applyAlignment="1" applyProtection="1">
      <alignment horizontal="center"/>
      <protection locked="0"/>
    </xf>
    <xf numFmtId="165" fontId="5" fillId="0" borderId="17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0" fillId="0" borderId="0" xfId="0" applyBorder="1"/>
    <xf numFmtId="0" fontId="4" fillId="0" borderId="7" xfId="0" applyFont="1" applyBorder="1"/>
    <xf numFmtId="165" fontId="5" fillId="4" borderId="7" xfId="0" applyNumberFormat="1" applyFont="1" applyFill="1" applyBorder="1" applyAlignment="1" applyProtection="1">
      <alignment horizontal="right"/>
      <protection locked="0"/>
    </xf>
    <xf numFmtId="165" fontId="5" fillId="4" borderId="7" xfId="1" applyNumberFormat="1" applyFont="1" applyFill="1" applyBorder="1" applyAlignment="1">
      <alignment horizontal="right"/>
    </xf>
    <xf numFmtId="0" fontId="0" fillId="0" borderId="18" xfId="0" applyBorder="1" applyAlignment="1">
      <alignment horizontal="left"/>
    </xf>
    <xf numFmtId="165" fontId="5" fillId="0" borderId="7" xfId="1" applyNumberFormat="1" applyFont="1" applyBorder="1" applyAlignment="1" applyProtection="1">
      <alignment horizontal="right"/>
      <protection locked="0"/>
    </xf>
    <xf numFmtId="164" fontId="4" fillId="4" borderId="7" xfId="1" applyFont="1" applyFill="1" applyBorder="1" applyAlignment="1" applyProtection="1">
      <alignment horizontal="center"/>
      <protection locked="0"/>
    </xf>
    <xf numFmtId="165" fontId="4" fillId="0" borderId="7" xfId="0" applyNumberFormat="1" applyFont="1" applyBorder="1" applyAlignment="1" applyProtection="1">
      <alignment horizontal="left"/>
      <protection locked="0"/>
    </xf>
    <xf numFmtId="165" fontId="4" fillId="0" borderId="7" xfId="0" applyNumberFormat="1" applyFont="1" applyBorder="1" applyAlignment="1" applyProtection="1">
      <alignment horizontal="left" vertical="center"/>
      <protection locked="0"/>
    </xf>
    <xf numFmtId="165" fontId="5" fillId="4" borderId="20" xfId="1" applyNumberFormat="1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165" fontId="4" fillId="0" borderId="21" xfId="0" applyNumberFormat="1" applyFont="1" applyBorder="1" applyAlignment="1" applyProtection="1">
      <alignment horizontal="right"/>
      <protection locked="0"/>
    </xf>
    <xf numFmtId="165" fontId="5" fillId="0" borderId="22" xfId="1" applyNumberFormat="1" applyFont="1" applyBorder="1" applyAlignment="1" applyProtection="1">
      <alignment horizontal="right"/>
      <protection locked="0"/>
    </xf>
    <xf numFmtId="165" fontId="5" fillId="0" borderId="23" xfId="1" applyNumberFormat="1" applyFont="1" applyBorder="1" applyAlignment="1" applyProtection="1">
      <alignment horizontal="right"/>
      <protection locked="0"/>
    </xf>
    <xf numFmtId="165" fontId="4" fillId="0" borderId="24" xfId="0" applyNumberFormat="1" applyFont="1" applyBorder="1" applyAlignment="1" applyProtection="1">
      <alignment horizontal="left" vertical="center"/>
      <protection locked="0"/>
    </xf>
  </cellXfs>
  <cellStyles count="2">
    <cellStyle name="Monétaire" xfId="1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theme="7" tint="0.39997558519241921"/>
        </right>
        <top/>
        <bottom style="thin">
          <color theme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border diagonalUp="0" diagonalDown="0" outline="0">
        <left style="thin">
          <color theme="7" tint="0.39997558519241921"/>
        </left>
        <right/>
        <top/>
        <bottom style="thin">
          <color theme="7" tint="0.3999755851924192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&quot;$&quot;* #,##0_);_(&quot;$&quot;* \(#,##0\);_(&quot;$&quot;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color rgb="FF292934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92934"/>
        <name val="Calibri"/>
        <scheme val="none"/>
      </font>
      <numFmt numFmtId="167" formatCode="&quot;$&quot;#,##0_);[Red]\(&quot;$&quot;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7" formatCode="&quot;$&quot;#,##0_);[Red]\(&quot;$&quot;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6" formatCode="_(&quot;$&quot;* #,##0_);_(&quot;$&quot;* \(#,##0\);_(&quot;$&quot;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0\ &quot;€&quot;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rgb="FF292934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92934"/>
        <name val="Arial"/>
        <scheme val="none"/>
      </font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765462764901206E-2"/>
          <c:y val="4.2666657707788408E-2"/>
          <c:w val="0.80198078567853093"/>
          <c:h val="0.907435400013564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'2018'!$A$3</c:f>
              <c:strCache>
                <c:ptCount val="1"/>
                <c:pt idx="0">
                  <c:v>Loyer / Mensualité de crédit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'2018'!$B$3:$N$3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7F-4BDA-B689-DC62F9A2ED7B}"/>
            </c:ext>
          </c:extLst>
        </c:ser>
        <c:ser>
          <c:idx val="2"/>
          <c:order val="1"/>
          <c:tx>
            <c:strRef>
              <c:f>'2018'!$A$5</c:f>
              <c:strCache>
                <c:ptCount val="1"/>
                <c:pt idx="0">
                  <c:v>Électricité</c:v>
                </c:pt>
              </c:strCache>
            </c:strRef>
          </c:tx>
          <c:spPr>
            <a:solidFill>
              <a:srgbClr val="0066FF"/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'2018'!$B$5:$N$5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7F-4BDA-B689-DC62F9A2ED7B}"/>
            </c:ext>
          </c:extLst>
        </c:ser>
        <c:ser>
          <c:idx val="4"/>
          <c:order val="2"/>
          <c:tx>
            <c:strRef>
              <c:f>'2018'!$A$4</c:f>
              <c:strCache>
                <c:ptCount val="1"/>
                <c:pt idx="0">
                  <c:v>Assurance habitation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'2018'!$B$4:$N$4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7F-4BDA-B689-DC62F9A2ED7B}"/>
            </c:ext>
          </c:extLst>
        </c:ser>
        <c:ser>
          <c:idx val="6"/>
          <c:order val="3"/>
          <c:tx>
            <c:strRef>
              <c:f>'2018'!$A$6</c:f>
              <c:strCache>
                <c:ptCount val="1"/>
                <c:pt idx="0">
                  <c:v>Impôts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687F-4BDA-B689-DC62F9A2ED7B}"/>
              </c:ext>
            </c:extLst>
          </c:dPt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'2018'!$B$6:$N$6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87F-4BDA-B689-DC62F9A2ED7B}"/>
            </c:ext>
          </c:extLst>
        </c:ser>
        <c:ser>
          <c:idx val="8"/>
          <c:order val="4"/>
          <c:tx>
            <c:strRef>
              <c:f>'2018'!$A$7</c:f>
              <c:strCache>
                <c:ptCount val="1"/>
                <c:pt idx="0">
                  <c:v>Box Internet / Télé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'2018'!$B$7:$N$7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7F-4BDA-B689-DC62F9A2ED7B}"/>
            </c:ext>
          </c:extLst>
        </c:ser>
        <c:ser>
          <c:idx val="9"/>
          <c:order val="5"/>
          <c:tx>
            <c:strRef>
              <c:f>'2018'!$A$8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'2018'!$B$8:$N$8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87F-4BDA-B689-DC62F9A2ED7B}"/>
            </c:ext>
          </c:extLst>
        </c:ser>
        <c:ser>
          <c:idx val="10"/>
          <c:order val="6"/>
          <c:tx>
            <c:strRef>
              <c:f>'2018'!$A$9</c:f>
              <c:strCache>
                <c:ptCount val="1"/>
                <c:pt idx="0">
                  <c:v>Santé</c:v>
                </c:pt>
              </c:strCache>
            </c:strRef>
          </c:tx>
          <c:spPr>
            <a:solidFill>
              <a:srgbClr val="66FF66"/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'2018'!$B$9:$N$9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87F-4BDA-B689-DC62F9A2ED7B}"/>
            </c:ext>
          </c:extLst>
        </c:ser>
        <c:ser>
          <c:idx val="11"/>
          <c:order val="7"/>
          <c:tx>
            <c:strRef>
              <c:f>'2018'!$A$10</c:f>
              <c:strCache>
                <c:ptCount val="1"/>
                <c:pt idx="0">
                  <c:v>Courses alimentaires</c:v>
                </c:pt>
              </c:strCache>
            </c:strRef>
          </c:tx>
          <c:spPr>
            <a:solidFill>
              <a:srgbClr val="FF4B4B"/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'2018'!$B$10:$N$10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87F-4BDA-B689-DC62F9A2ED7B}"/>
            </c:ext>
          </c:extLst>
        </c:ser>
        <c:ser>
          <c:idx val="12"/>
          <c:order val="8"/>
          <c:tx>
            <c:strRef>
              <c:f>'2018'!$A$11</c:f>
              <c:strCache>
                <c:ptCount val="1"/>
                <c:pt idx="0">
                  <c:v>Loisirs</c:v>
                </c:pt>
              </c:strCache>
            </c:strRef>
          </c:tx>
          <c:spPr>
            <a:solidFill>
              <a:srgbClr val="9933FF"/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'2018'!$B$11:$N$11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7F-4BDA-B689-DC62F9A2ED7B}"/>
            </c:ext>
          </c:extLst>
        </c:ser>
        <c:ser>
          <c:idx val="13"/>
          <c:order val="9"/>
          <c:tx>
            <c:strRef>
              <c:f>'2018'!$A$12</c:f>
              <c:strCache>
                <c:ptCount val="1"/>
                <c:pt idx="0">
                  <c:v>Shopping</c:v>
                </c:pt>
              </c:strCache>
            </c:strRef>
          </c:tx>
          <c:spPr>
            <a:solidFill>
              <a:srgbClr val="FF6699"/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'2018'!$B$12:$N$12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687F-4BDA-B689-DC62F9A2ED7B}"/>
            </c:ext>
          </c:extLst>
        </c:ser>
        <c:ser>
          <c:idx val="14"/>
          <c:order val="10"/>
          <c:tx>
            <c:strRef>
              <c:f>'2018'!$A$13</c:f>
              <c:strCache>
                <c:ptCount val="1"/>
                <c:pt idx="0">
                  <c:v>Frais divers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'2018'!$B$2:$N$2</c:f>
              <c:strCache>
                <c:ptCount val="13"/>
                <c:pt idx="0">
                  <c:v>Budget prévisionnel</c:v>
                </c:pt>
                <c:pt idx="1">
                  <c:v>Jan</c:v>
                </c:pt>
                <c:pt idx="2">
                  <c:v>Fév</c:v>
                </c:pt>
                <c:pt idx="3">
                  <c:v>Mar</c:v>
                </c:pt>
                <c:pt idx="4">
                  <c:v>Avr</c:v>
                </c:pt>
                <c:pt idx="5">
                  <c:v>Mai</c:v>
                </c:pt>
                <c:pt idx="6">
                  <c:v>Juin</c:v>
                </c:pt>
                <c:pt idx="7">
                  <c:v>Juil</c:v>
                </c:pt>
                <c:pt idx="8">
                  <c:v>Août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Déc</c:v>
                </c:pt>
              </c:strCache>
            </c:strRef>
          </c:cat>
          <c:val>
            <c:numRef>
              <c:f>'2018'!$B$13:$N$13</c:f>
              <c:numCache>
                <c:formatCode>#,##0.00\ "€"</c:formatCode>
                <c:ptCount val="13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87F-4BDA-B689-DC62F9A2E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48096"/>
        <c:axId val="35774464"/>
      </c:barChart>
      <c:catAx>
        <c:axId val="3574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alibri" panose="020F0502020204030204" pitchFamily="34" charset="0"/>
              </a:defRPr>
            </a:pPr>
            <a:endParaRPr lang="fr-FR"/>
          </a:p>
        </c:txPr>
        <c:crossAx val="35774464"/>
        <c:crosses val="autoZero"/>
        <c:auto val="1"/>
        <c:lblAlgn val="ctr"/>
        <c:lblOffset val="100"/>
        <c:noMultiLvlLbl val="0"/>
      </c:catAx>
      <c:valAx>
        <c:axId val="35774464"/>
        <c:scaling>
          <c:orientation val="minMax"/>
        </c:scaling>
        <c:delete val="0"/>
        <c:axPos val="l"/>
        <c:majorGridlines/>
        <c:numFmt formatCode="#,##0.00\ &quot;€&quot;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fr-FR"/>
          </a:p>
        </c:txPr>
        <c:crossAx val="357480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aseline="0">
              <a:latin typeface="Calibri" panose="020F050202020403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107672</xdr:rowOff>
    </xdr:from>
    <xdr:to>
      <xdr:col>15</xdr:col>
      <xdr:colOff>149087</xdr:colOff>
      <xdr:row>48</xdr:row>
      <xdr:rowOff>132521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99391</xdr:colOff>
      <xdr:row>16</xdr:row>
      <xdr:rowOff>115955</xdr:rowOff>
    </xdr:from>
    <xdr:to>
      <xdr:col>17</xdr:col>
      <xdr:colOff>8283</xdr:colOff>
      <xdr:row>21</xdr:row>
      <xdr:rowOff>182217</xdr:rowOff>
    </xdr:to>
    <xdr:sp macro="" textlink="">
      <xdr:nvSpPr>
        <xdr:cNvPr id="3" name="Rectangle 2"/>
        <xdr:cNvSpPr/>
      </xdr:nvSpPr>
      <xdr:spPr>
        <a:xfrm>
          <a:off x="12506739" y="3255064"/>
          <a:ext cx="1590261" cy="10933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Dernier mouvement bancaire enregistré</a:t>
          </a:r>
          <a:r>
            <a:rPr lang="fr-FR" sz="1100" baseline="0"/>
            <a:t> : </a:t>
          </a:r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au182" displayName="Tableau182" ref="A2:P14" totalsRowCount="1" headerRowDxfId="59" dataDxfId="58" totalsRowDxfId="57">
  <autoFilter ref="A2:P13"/>
  <tableColumns count="16">
    <tableColumn id="1" name="Catégorie" totalsRowLabel="Total" dataDxfId="56" totalsRowDxfId="15"/>
    <tableColumn id="2" name="Budget prévisionnel" totalsRowFunction="sum" dataDxfId="55" totalsRowDxfId="13"/>
    <tableColumn id="3" name="Jan" totalsRowFunction="custom" dataDxfId="54" totalsRowDxfId="12">
      <totalsRowFormula>SUM(Tableau182[Jan])</totalsRowFormula>
    </tableColumn>
    <tableColumn id="4" name="Fév" totalsRowFunction="custom" dataDxfId="53" totalsRowDxfId="11">
      <totalsRowFormula>SUM(Tableau182[Fév])</totalsRowFormula>
    </tableColumn>
    <tableColumn id="5" name="Mar" totalsRowFunction="custom" dataDxfId="52" totalsRowDxfId="10">
      <totalsRowFormula>SUM(Tableau182[Mar])</totalsRowFormula>
    </tableColumn>
    <tableColumn id="6" name="Avr" totalsRowFunction="custom" dataDxfId="51" totalsRowDxfId="9">
      <totalsRowFormula>SUM(Tableau182[Avr])</totalsRowFormula>
    </tableColumn>
    <tableColumn id="7" name="Mai" totalsRowFunction="custom" dataDxfId="50" totalsRowDxfId="8">
      <totalsRowFormula>SUM(Tableau182[Mai])</totalsRowFormula>
    </tableColumn>
    <tableColumn id="8" name="Juin" totalsRowFunction="custom" dataDxfId="49" totalsRowDxfId="7">
      <totalsRowFormula>SUM(Tableau182[Juin])</totalsRowFormula>
    </tableColumn>
    <tableColumn id="10" name="Juil" totalsRowFunction="custom" dataDxfId="48" totalsRowDxfId="6">
      <totalsRowFormula>SUM(Tableau182[Juil])</totalsRowFormula>
    </tableColumn>
    <tableColumn id="11" name="Août" totalsRowFunction="custom" dataDxfId="47" totalsRowDxfId="5">
      <totalsRowFormula>SUM(Tableau182[Août])</totalsRowFormula>
    </tableColumn>
    <tableColumn id="12" name="Sep" totalsRowFunction="custom" dataDxfId="46" totalsRowDxfId="4">
      <totalsRowFormula>SUM(Tableau182[Sep])</totalsRowFormula>
    </tableColumn>
    <tableColumn id="13" name="Oct" totalsRowFunction="custom" dataDxfId="45" totalsRowDxfId="3">
      <totalsRowFormula>SUM(Tableau182[Oct])</totalsRowFormula>
    </tableColumn>
    <tableColumn id="14" name="Nov" totalsRowFunction="custom" dataDxfId="44" totalsRowDxfId="2">
      <totalsRowFormula>SUM(Tableau182[Nov])</totalsRowFormula>
    </tableColumn>
    <tableColumn id="15" name="Déc" totalsRowFunction="custom" dataDxfId="43" totalsRowDxfId="1">
      <totalsRowFormula>SUM(Tableau182[Déc])</totalsRowFormula>
    </tableColumn>
    <tableColumn id="9" name="Tendances" dataDxfId="42" totalsRowDxfId="0"/>
    <tableColumn id="16" name="Totaux annuels" totalsRowFunction="custom" dataDxfId="41" totalsRowDxfId="14">
      <calculatedColumnFormula>SUM(Tableau182[[#This Row],[Jan]:[Déc]])</calculatedColumnFormula>
      <totalsRowFormula>SUM(Tableau182[[#Totals],[Jan]:[Déc]])</totalsRowFormula>
    </tableColumn>
  </tableColumns>
  <tableStyleInfo name="TableStyleLight13" showFirstColumn="1" showLastColumn="0" showRowStripes="1" showColumnStripes="0"/>
</table>
</file>

<file path=xl/tables/table2.xml><?xml version="1.0" encoding="utf-8"?>
<table xmlns="http://schemas.openxmlformats.org/spreadsheetml/2006/main" id="2" name="Tableau293" displayName="Tableau293" ref="A18:O21" headerRowDxfId="40" dataDxfId="39" totalsRowDxfId="38">
  <autoFilter ref="A18:O21"/>
  <tableColumns count="15">
    <tableColumn id="1" name="Catégorie" totalsRowLabel="Total" dataDxfId="37" totalsRowDxfId="36"/>
    <tableColumn id="2" name="Budget prévisionnel" totalsRowFunction="sum" dataDxfId="35" totalsRowDxfId="34"/>
    <tableColumn id="3" name="Jan" totalsRowFunction="sum" dataDxfId="33" totalsRowDxfId="32"/>
    <tableColumn id="4" name="Fév" totalsRowFunction="sum" dataDxfId="31" totalsRowDxfId="30"/>
    <tableColumn id="5" name="Mar" totalsRowFunction="sum" dataDxfId="29" totalsRowDxfId="28"/>
    <tableColumn id="6" name="Avr" totalsRowFunction="sum" dataDxfId="27" totalsRowDxfId="26"/>
    <tableColumn id="7" name="Mai" totalsRowFunction="sum" dataDxfId="25" totalsRowDxfId="24"/>
    <tableColumn id="8" name="Juin" totalsRowFunction="sum" dataDxfId="23"/>
    <tableColumn id="10" name="Juil" dataDxfId="22"/>
    <tableColumn id="11" name="Août" dataDxfId="21"/>
    <tableColumn id="12" name="Sep" dataDxfId="20"/>
    <tableColumn id="13" name="Oct" dataDxfId="19"/>
    <tableColumn id="14" name="Nov" dataDxfId="18"/>
    <tableColumn id="15" name="Déc" dataDxfId="17"/>
    <tableColumn id="9" name="Totaux réels" dataDxfId="16">
      <calculatedColumnFormula>SUM(Tableau293[[#This Row],[Jan]:[Déc]])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abSelected="1" zoomScale="115" zoomScaleNormal="115" zoomScalePageLayoutView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1" sqref="E21"/>
    </sheetView>
  </sheetViews>
  <sheetFormatPr baseColWidth="10" defaultColWidth="10.28515625" defaultRowHeight="15" x14ac:dyDescent="0.25"/>
  <cols>
    <col min="1" max="1" width="23.5703125" bestFit="1" customWidth="1"/>
    <col min="2" max="2" width="16.140625" bestFit="1" customWidth="1"/>
    <col min="3" max="7" width="10.28515625" bestFit="1" customWidth="1"/>
    <col min="8" max="8" width="10.5703125" bestFit="1" customWidth="1"/>
    <col min="9" max="9" width="11" bestFit="1" customWidth="1"/>
    <col min="10" max="10" width="10.7109375" bestFit="1" customWidth="1"/>
    <col min="11" max="14" width="10.28515625" bestFit="1" customWidth="1"/>
    <col min="15" max="15" width="25.5703125" customWidth="1"/>
    <col min="16" max="16" width="14.140625" customWidth="1"/>
    <col min="17" max="17" width="11" bestFit="1" customWidth="1"/>
  </cols>
  <sheetData>
    <row r="1" spans="1:17" ht="2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50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  <c r="Q2" s="5" t="s">
        <v>17</v>
      </c>
    </row>
    <row r="3" spans="1:17" x14ac:dyDescent="0.25">
      <c r="A3" s="6" t="s">
        <v>38</v>
      </c>
      <c r="B3" s="7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10">
        <f>SUM(Tableau182[[#This Row],[Jan]:[Déc]])</f>
        <v>0</v>
      </c>
      <c r="Q3" s="11">
        <f>SUM(Tableau182[[#This Row],[Jan]:[Déc]])/12</f>
        <v>0</v>
      </c>
    </row>
    <row r="4" spans="1:17" x14ac:dyDescent="0.25">
      <c r="A4" s="12" t="s">
        <v>18</v>
      </c>
      <c r="B4" s="15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9"/>
      <c r="P4" s="10">
        <f>SUM(Tableau182[[#This Row],[Jan]:[Déc]])</f>
        <v>0</v>
      </c>
      <c r="Q4" s="11">
        <f>SUM(Tableau182[[#This Row],[Jan]:[Déc]])/12</f>
        <v>0</v>
      </c>
    </row>
    <row r="5" spans="1:17" x14ac:dyDescent="0.25">
      <c r="A5" s="12" t="s">
        <v>19</v>
      </c>
      <c r="B5" s="13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9"/>
      <c r="P5" s="10">
        <f>SUM(Tableau182[[#This Row],[Jan]:[Déc]])</f>
        <v>0</v>
      </c>
      <c r="Q5" s="11">
        <f>SUM(Tableau182[[#This Row],[Jan]:[Déc]])/12</f>
        <v>0</v>
      </c>
    </row>
    <row r="6" spans="1:17" x14ac:dyDescent="0.25">
      <c r="A6" s="12" t="s">
        <v>20</v>
      </c>
      <c r="B6" s="13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9"/>
      <c r="P6" s="10">
        <f>SUM(Tableau182[[#This Row],[Jan]:[Déc]])</f>
        <v>0</v>
      </c>
      <c r="Q6" s="11">
        <f>SUM(Tableau182[[#This Row],[Jan]:[Déc]])/12</f>
        <v>0</v>
      </c>
    </row>
    <row r="7" spans="1:17" x14ac:dyDescent="0.25">
      <c r="A7" s="12" t="s">
        <v>39</v>
      </c>
      <c r="B7" s="13">
        <v>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9"/>
      <c r="P7" s="10">
        <f>SUM(Tableau182[[#This Row],[Jan]:[Déc]])</f>
        <v>0</v>
      </c>
      <c r="Q7" s="11">
        <f>SUM(Tableau182[[#This Row],[Jan]:[Déc]])/12</f>
        <v>0</v>
      </c>
    </row>
    <row r="8" spans="1:17" x14ac:dyDescent="0.25">
      <c r="A8" s="18" t="s">
        <v>36</v>
      </c>
      <c r="B8" s="13"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9"/>
      <c r="P8" s="10">
        <f>SUM(Tableau182[[#This Row],[Jan]:[Déc]])</f>
        <v>0</v>
      </c>
      <c r="Q8" s="11">
        <f>SUM(Tableau182[[#This Row],[Jan]:[Déc]])/12</f>
        <v>0</v>
      </c>
    </row>
    <row r="9" spans="1:17" x14ac:dyDescent="0.25">
      <c r="A9" s="12" t="s">
        <v>21</v>
      </c>
      <c r="B9" s="13">
        <v>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9"/>
      <c r="P9" s="10">
        <f>SUM(Tableau182[[#This Row],[Jan]:[Déc]])</f>
        <v>0</v>
      </c>
      <c r="Q9" s="11">
        <f>SUM(Tableau182[[#This Row],[Jan]:[Déc]])/12</f>
        <v>0</v>
      </c>
    </row>
    <row r="10" spans="1:17" x14ac:dyDescent="0.25">
      <c r="A10" s="12" t="s">
        <v>22</v>
      </c>
      <c r="B10" s="13"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9"/>
      <c r="P10" s="10">
        <f>SUM(Tableau182[[#This Row],[Jan]:[Déc]])</f>
        <v>0</v>
      </c>
      <c r="Q10" s="11">
        <f>SUM(Tableau182[[#This Row],[Jan]:[Déc]])/12</f>
        <v>0</v>
      </c>
    </row>
    <row r="11" spans="1:17" x14ac:dyDescent="0.25">
      <c r="A11" s="12" t="s">
        <v>23</v>
      </c>
      <c r="B11" s="13">
        <v>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9"/>
      <c r="P11" s="10">
        <f>SUM(Tableau182[[#This Row],[Jan]:[Déc]])</f>
        <v>0</v>
      </c>
      <c r="Q11" s="11">
        <f>SUM(Tableau182[[#This Row],[Jan]:[Déc]])/12</f>
        <v>0</v>
      </c>
    </row>
    <row r="12" spans="1:17" x14ac:dyDescent="0.25">
      <c r="A12" s="12" t="s">
        <v>24</v>
      </c>
      <c r="B12" s="13">
        <v>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9"/>
      <c r="P12" s="10">
        <f>SUM(Tableau182[[#This Row],[Jan]:[Déc]])</f>
        <v>0</v>
      </c>
      <c r="Q12" s="11">
        <f>SUM(Tableau182[[#This Row],[Jan]:[Déc]])/12</f>
        <v>0</v>
      </c>
    </row>
    <row r="13" spans="1:17" ht="15.75" thickBot="1" x14ac:dyDescent="0.3">
      <c r="A13" s="12" t="s">
        <v>25</v>
      </c>
      <c r="B13" s="13"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9"/>
      <c r="P13" s="20">
        <f>SUM(Tableau182[[#This Row],[Jan]:[Déc]])</f>
        <v>0</v>
      </c>
      <c r="Q13" s="51">
        <f>SUM(Tableau182[[#This Row],[Jan]:[Déc]])/12</f>
        <v>0</v>
      </c>
    </row>
    <row r="14" spans="1:17" ht="15.75" thickTop="1" x14ac:dyDescent="0.25">
      <c r="A14" s="21" t="s">
        <v>26</v>
      </c>
      <c r="B14" s="55">
        <f>SUBTOTAL(109,Tableau182[Budget prévisionnel])</f>
        <v>0</v>
      </c>
      <c r="C14" s="14">
        <f>SUM(Tableau182[Jan])</f>
        <v>0</v>
      </c>
      <c r="D14" s="14">
        <f>SUM(Tableau182[Fév])</f>
        <v>0</v>
      </c>
      <c r="E14" s="14">
        <f>SUM(Tableau182[Mar])</f>
        <v>0</v>
      </c>
      <c r="F14" s="14">
        <f>SUM(Tableau182[Avr])</f>
        <v>0</v>
      </c>
      <c r="G14" s="14">
        <f>SUM(Tableau182[Mai])</f>
        <v>0</v>
      </c>
      <c r="H14" s="14">
        <f>SUM(Tableau182[Juin])</f>
        <v>0</v>
      </c>
      <c r="I14" s="14">
        <f>SUM(Tableau182[Juil])</f>
        <v>0</v>
      </c>
      <c r="J14" s="14">
        <f>SUM(Tableau182[Août])</f>
        <v>0</v>
      </c>
      <c r="K14" s="14">
        <f>SUM(Tableau182[Sep])</f>
        <v>0</v>
      </c>
      <c r="L14" s="14">
        <f>SUM(Tableau182[Oct])</f>
        <v>0</v>
      </c>
      <c r="M14" s="14">
        <f>SUM(Tableau182[Nov])</f>
        <v>0</v>
      </c>
      <c r="N14" s="14">
        <f>SUM(Tableau182[Déc])</f>
        <v>0</v>
      </c>
      <c r="O14" s="63"/>
      <c r="P14" s="64">
        <f>SUM(Tableau182[[#Totals],[Jan]:[Déc]])</f>
        <v>0</v>
      </c>
      <c r="Q14" s="65">
        <f>SUM(C15:N15)/12</f>
        <v>0</v>
      </c>
    </row>
    <row r="15" spans="1:17" x14ac:dyDescent="0.25">
      <c r="A15" s="61" t="s">
        <v>27</v>
      </c>
      <c r="B15" s="67"/>
      <c r="C15" s="58">
        <f>Tableau182[[#Totals],[Jan]]-Tableau182[[#Totals],[Budget prévisionnel]]</f>
        <v>0</v>
      </c>
      <c r="D15" s="58">
        <f>Tableau182[[#Totals],[Fév]]-Tableau182[[#Totals],[Budget prévisionnel]]</f>
        <v>0</v>
      </c>
      <c r="E15" s="58">
        <f>Tableau182[[#Totals],[Mar]]-Tableau182[[#Totals],[Budget prévisionnel]]</f>
        <v>0</v>
      </c>
      <c r="F15" s="58">
        <f>Tableau182[[#Totals],[Avr]]-Tableau182[[#Totals],[Budget prévisionnel]]</f>
        <v>0</v>
      </c>
      <c r="G15" s="58">
        <f>Tableau182[[#Totals],[Mai]]-Tableau182[[#Totals],[Budget prévisionnel]]</f>
        <v>0</v>
      </c>
      <c r="H15" s="58">
        <f>Tableau182[[#Totals],[Juin]]-Tableau182[[#Totals],[Budget prévisionnel]]</f>
        <v>0</v>
      </c>
      <c r="I15" s="58">
        <f>Tableau182[[#Totals],[Juil]]-Tableau182[[#Totals],[Budget prévisionnel]]</f>
        <v>0</v>
      </c>
      <c r="J15" s="58">
        <f>Tableau182[[#Totals],[Août]]-Tableau182[[#Totals],[Budget prévisionnel]]</f>
        <v>0</v>
      </c>
      <c r="K15" s="58">
        <f>Tableau182[[#Totals],[Sep]]-Tableau182[[#Totals],[Budget prévisionnel]]</f>
        <v>0</v>
      </c>
      <c r="L15" s="58">
        <f>Tableau182[[#Totals],[Oct]]-Tableau182[[#Totals],[Budget prévisionnel]]</f>
        <v>0</v>
      </c>
      <c r="M15" s="58">
        <f>Tableau182[[#Totals],[Nov]]-Tableau182[[#Totals],[Budget prévisionnel]]</f>
        <v>0</v>
      </c>
      <c r="N15" s="58">
        <f>Tableau182[[#Totals],[Déc]]-Tableau182[[#Totals],[Budget prévisionnel]]</f>
        <v>0</v>
      </c>
      <c r="O15" s="62"/>
      <c r="P15" s="66">
        <f>SUM(C15:N15)</f>
        <v>0</v>
      </c>
      <c r="Q15" s="41">
        <f>P16/12</f>
        <v>0</v>
      </c>
    </row>
    <row r="16" spans="1:17" x14ac:dyDescent="0.25">
      <c r="A16" s="60" t="s">
        <v>28</v>
      </c>
      <c r="B16" s="58">
        <f>B21-Tableau182[[#Totals],[Budget prévisionnel]]</f>
        <v>0</v>
      </c>
      <c r="C16" s="58">
        <f>C21-Tableau182[[#Totals],[Jan]]</f>
        <v>0</v>
      </c>
      <c r="D16" s="58">
        <f>D21-Tableau182[[#Totals],[Fév]]</f>
        <v>0</v>
      </c>
      <c r="E16" s="58">
        <f>E21-Tableau182[[#Totals],[Mar]]</f>
        <v>0</v>
      </c>
      <c r="F16" s="58">
        <f>F21-Tableau182[[#Totals],[Avr]]</f>
        <v>0</v>
      </c>
      <c r="G16" s="58">
        <f>G21-Tableau182[[#Totals],[Mai]]</f>
        <v>0</v>
      </c>
      <c r="H16" s="58">
        <f>H21-Tableau182[[#Totals],[Juin]]</f>
        <v>0</v>
      </c>
      <c r="I16" s="58">
        <f>I21-Tableau182[[#Totals],[Juil]]</f>
        <v>0</v>
      </c>
      <c r="J16" s="58">
        <f>J21-Tableau182[[#Totals],[Août]]</f>
        <v>0</v>
      </c>
      <c r="K16" s="58">
        <f>K21-Tableau182[[#Totals],[Sep]]</f>
        <v>0</v>
      </c>
      <c r="L16" s="58">
        <f>L21-Tableau182[[#Totals],[Oct]]</f>
        <v>0</v>
      </c>
      <c r="M16" s="58">
        <f>M21-Tableau182[[#Totals],[Nov]]</f>
        <v>0</v>
      </c>
      <c r="N16" s="58">
        <f>N21-Tableau182[[#Totals],[Déc]]</f>
        <v>0</v>
      </c>
      <c r="O16" s="59"/>
      <c r="P16" s="22">
        <f>SUM(C16:N16)</f>
        <v>0</v>
      </c>
      <c r="Q16" s="23"/>
    </row>
    <row r="17" spans="1:16" ht="21" x14ac:dyDescent="0.35">
      <c r="A17" s="52" t="s">
        <v>41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24"/>
    </row>
    <row r="18" spans="1:16" x14ac:dyDescent="0.25">
      <c r="A18" s="25" t="s">
        <v>1</v>
      </c>
      <c r="B18" s="26" t="s">
        <v>2</v>
      </c>
      <c r="C18" s="27" t="s">
        <v>3</v>
      </c>
      <c r="D18" s="27" t="s">
        <v>4</v>
      </c>
      <c r="E18" s="27" t="s">
        <v>5</v>
      </c>
      <c r="F18" s="27" t="s">
        <v>6</v>
      </c>
      <c r="G18" s="27" t="s">
        <v>7</v>
      </c>
      <c r="H18" s="27" t="s">
        <v>8</v>
      </c>
      <c r="I18" s="27" t="s">
        <v>9</v>
      </c>
      <c r="J18" s="27" t="s">
        <v>10</v>
      </c>
      <c r="K18" s="27" t="s">
        <v>11</v>
      </c>
      <c r="L18" s="27" t="s">
        <v>12</v>
      </c>
      <c r="M18" s="27" t="s">
        <v>13</v>
      </c>
      <c r="N18" s="27" t="s">
        <v>14</v>
      </c>
      <c r="O18" s="28" t="s">
        <v>29</v>
      </c>
      <c r="P18" s="49"/>
    </row>
    <row r="19" spans="1:16" x14ac:dyDescent="0.25">
      <c r="A19" s="25" t="s">
        <v>40</v>
      </c>
      <c r="B19" s="13">
        <v>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0"/>
      <c r="O19" s="29">
        <f>SUM(Tableau293[[#This Row],[Jan]:[Déc]])</f>
        <v>0</v>
      </c>
    </row>
    <row r="20" spans="1:16" x14ac:dyDescent="0.25">
      <c r="A20" s="25" t="s">
        <v>30</v>
      </c>
      <c r="B20" s="13">
        <v>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0"/>
      <c r="O20" s="29">
        <f>SUM(Tableau293[[#This Row],[Jan]:[Déc]])</f>
        <v>0</v>
      </c>
    </row>
    <row r="21" spans="1:16" x14ac:dyDescent="0.25">
      <c r="A21" s="25" t="s">
        <v>31</v>
      </c>
      <c r="B21" s="30">
        <f>SUM(B19:B19)</f>
        <v>0</v>
      </c>
      <c r="C21" s="31">
        <f>C19+C20</f>
        <v>0</v>
      </c>
      <c r="D21" s="31">
        <f t="shared" ref="D21:N21" si="0">D19+D20</f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  <c r="K21" s="31">
        <f t="shared" si="0"/>
        <v>0</v>
      </c>
      <c r="L21" s="31">
        <f t="shared" si="0"/>
        <v>0</v>
      </c>
      <c r="M21" s="31">
        <f t="shared" si="0"/>
        <v>0</v>
      </c>
      <c r="N21" s="31">
        <f t="shared" si="0"/>
        <v>0</v>
      </c>
      <c r="O21" s="32">
        <f>SUM(Tableau293[[#This Row],[Jan]:[Déc]])</f>
        <v>0</v>
      </c>
    </row>
    <row r="22" spans="1:16" x14ac:dyDescent="0.25">
      <c r="A22" s="54" t="s">
        <v>32</v>
      </c>
      <c r="B22" s="55">
        <v>50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56">
        <f>SUM(C22:N22)</f>
        <v>0</v>
      </c>
      <c r="P22" s="57"/>
    </row>
    <row r="23" spans="1:16" x14ac:dyDescent="0.25">
      <c r="A23" s="53"/>
    </row>
    <row r="50" spans="1:16" x14ac:dyDescent="0.25">
      <c r="A50" s="33" t="s">
        <v>1</v>
      </c>
      <c r="B50" s="34" t="s">
        <v>33</v>
      </c>
      <c r="C50" s="34" t="s">
        <v>3</v>
      </c>
      <c r="D50" s="34" t="s">
        <v>4</v>
      </c>
      <c r="E50" s="34" t="s">
        <v>5</v>
      </c>
      <c r="F50" s="34" t="s">
        <v>6</v>
      </c>
      <c r="G50" s="34" t="s">
        <v>7</v>
      </c>
      <c r="H50" s="34" t="s">
        <v>8</v>
      </c>
      <c r="I50" s="34" t="s">
        <v>9</v>
      </c>
      <c r="J50" s="34" t="s">
        <v>10</v>
      </c>
      <c r="K50" s="34" t="s">
        <v>11</v>
      </c>
      <c r="L50" s="34" t="s">
        <v>12</v>
      </c>
      <c r="M50" s="34" t="s">
        <v>13</v>
      </c>
      <c r="N50" s="34" t="s">
        <v>14</v>
      </c>
      <c r="O50" s="35" t="s">
        <v>15</v>
      </c>
      <c r="P50" s="36" t="s">
        <v>16</v>
      </c>
    </row>
    <row r="51" spans="1:16" x14ac:dyDescent="0.25">
      <c r="A51" s="37" t="s">
        <v>34</v>
      </c>
      <c r="B51" s="38">
        <f>SUM(B3:B10)</f>
        <v>0</v>
      </c>
      <c r="C51" s="39">
        <f t="shared" ref="C51:N51" si="1">SUM(C3:C10)</f>
        <v>0</v>
      </c>
      <c r="D51" s="39">
        <f t="shared" si="1"/>
        <v>0</v>
      </c>
      <c r="E51" s="39">
        <f t="shared" si="1"/>
        <v>0</v>
      </c>
      <c r="F51" s="39">
        <f t="shared" si="1"/>
        <v>0</v>
      </c>
      <c r="G51" s="39">
        <f t="shared" si="1"/>
        <v>0</v>
      </c>
      <c r="H51" s="39">
        <f t="shared" si="1"/>
        <v>0</v>
      </c>
      <c r="I51" s="39">
        <f t="shared" si="1"/>
        <v>0</v>
      </c>
      <c r="J51" s="39">
        <f t="shared" si="1"/>
        <v>0</v>
      </c>
      <c r="K51" s="39">
        <f t="shared" si="1"/>
        <v>0</v>
      </c>
      <c r="L51" s="39">
        <f t="shared" si="1"/>
        <v>0</v>
      </c>
      <c r="M51" s="39">
        <f t="shared" si="1"/>
        <v>0</v>
      </c>
      <c r="N51" s="39">
        <f t="shared" si="1"/>
        <v>0</v>
      </c>
      <c r="O51" s="40"/>
      <c r="P51" s="41">
        <f>SUM(C51:N51)</f>
        <v>0</v>
      </c>
    </row>
    <row r="52" spans="1:16" x14ac:dyDescent="0.25">
      <c r="A52" s="42" t="s">
        <v>37</v>
      </c>
      <c r="B52" s="43">
        <f t="shared" ref="B52:N52" si="2">SUM(B11:B13)</f>
        <v>0</v>
      </c>
      <c r="C52" s="44">
        <f t="shared" si="2"/>
        <v>0</v>
      </c>
      <c r="D52" s="44">
        <f t="shared" si="2"/>
        <v>0</v>
      </c>
      <c r="E52" s="44">
        <f t="shared" si="2"/>
        <v>0</v>
      </c>
      <c r="F52" s="44">
        <f t="shared" si="2"/>
        <v>0</v>
      </c>
      <c r="G52" s="44">
        <f t="shared" si="2"/>
        <v>0</v>
      </c>
      <c r="H52" s="44">
        <f t="shared" si="2"/>
        <v>0</v>
      </c>
      <c r="I52" s="44">
        <f t="shared" si="2"/>
        <v>0</v>
      </c>
      <c r="J52" s="44">
        <f t="shared" si="2"/>
        <v>0</v>
      </c>
      <c r="K52" s="44">
        <f t="shared" si="2"/>
        <v>0</v>
      </c>
      <c r="L52" s="44">
        <f t="shared" si="2"/>
        <v>0</v>
      </c>
      <c r="M52" s="44">
        <f t="shared" si="2"/>
        <v>0</v>
      </c>
      <c r="N52" s="44">
        <f t="shared" si="2"/>
        <v>0</v>
      </c>
      <c r="O52" s="40"/>
      <c r="P52" s="41">
        <f>SUM(C52:N52)</f>
        <v>0</v>
      </c>
    </row>
    <row r="53" spans="1:16" x14ac:dyDescent="0.25">
      <c r="A53" s="45" t="s">
        <v>35</v>
      </c>
      <c r="B53" s="46">
        <f>SUM(B51:B52)</f>
        <v>0</v>
      </c>
      <c r="C53" s="47">
        <f>SUM(C51:C52)</f>
        <v>0</v>
      </c>
      <c r="D53" s="47">
        <f t="shared" ref="D53:N53" si="3">SUM(D51:D52)</f>
        <v>0</v>
      </c>
      <c r="E53" s="47">
        <f t="shared" si="3"/>
        <v>0</v>
      </c>
      <c r="F53" s="47">
        <f t="shared" si="3"/>
        <v>0</v>
      </c>
      <c r="G53" s="47">
        <f t="shared" si="3"/>
        <v>0</v>
      </c>
      <c r="H53" s="47">
        <f t="shared" si="3"/>
        <v>0</v>
      </c>
      <c r="I53" s="47">
        <f t="shared" si="3"/>
        <v>0</v>
      </c>
      <c r="J53" s="47">
        <f t="shared" si="3"/>
        <v>0</v>
      </c>
      <c r="K53" s="47">
        <f t="shared" si="3"/>
        <v>0</v>
      </c>
      <c r="L53" s="47">
        <f t="shared" si="3"/>
        <v>0</v>
      </c>
      <c r="M53" s="47">
        <f t="shared" si="3"/>
        <v>0</v>
      </c>
      <c r="N53" s="47">
        <f t="shared" si="3"/>
        <v>0</v>
      </c>
      <c r="O53" s="48"/>
      <c r="P53" s="41">
        <f>SUM(C53:N53)</f>
        <v>0</v>
      </c>
    </row>
  </sheetData>
  <mergeCells count="3">
    <mergeCell ref="A1:Q1"/>
    <mergeCell ref="A15:B15"/>
    <mergeCell ref="A17:O17"/>
  </mergeCells>
  <conditionalFormatting sqref="B16:N1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1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/>
  <pageMargins left="0.31496062992125984" right="0.31496062992125984" top="0.70866141732283472" bottom="0.39370078740157483" header="0.31496062992125984" footer="0.19685039370078741"/>
  <pageSetup paperSize="9" scale="65" orientation="landscape" r:id="rId1"/>
  <headerFooter>
    <oddHeader>&amp;C&amp;"Calibri,Gras"&amp;24Mon budget 2018</oddHeader>
    <oddFooter>&amp;R&amp;"Segoe Script,Normal"&amp;9Je Morgan'ise</oddFooter>
  </headerFooter>
  <drawing r:id="rId2"/>
  <legacyDrawing r:id="rId3"/>
  <tableParts count="2">
    <tablePart r:id="rId4"/>
    <tablePart r:id="rId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'2018'!C14:N14</xm:f>
              <xm:sqref>O14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'2018'!C13:N13</xm:f>
              <xm:sqref>O13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'2018'!C11:N11</xm:f>
              <xm:sqref>O11</xm:sqref>
            </x14:sparkline>
            <x14:sparkline>
              <xm:f>'2018'!C12:N12</xm:f>
              <xm:sqref>O12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'2018'!C10:N10</xm:f>
              <xm:sqref>O10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'2018'!C9:N9</xm:f>
              <xm:sqref>O9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'2018'!C8:N8</xm:f>
              <xm:sqref>O8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'2018'!C7:N7</xm:f>
              <xm:sqref>O7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'2018'!C6:N6</xm:f>
              <xm:sqref>O6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'2018'!C51:N51</xm:f>
              <xm:sqref>O51</xm:sqref>
            </x14:sparkline>
            <x14:sparkline>
              <xm:f>'2018'!C52:N52</xm:f>
              <xm:sqref>O52</xm:sqref>
            </x14:sparkline>
            <x14:sparkline>
              <xm:f>'2018'!C53:N53</xm:f>
              <xm:sqref>O53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92D050"/>
          <x14:colorAxis rgb="FF000000"/>
          <x14:colorMarkers theme="4" tint="-0.499984740745262"/>
          <x14:colorFirst theme="4" tint="0.39997558519241921"/>
          <x14:colorLast theme="4" tint="0.39997558519241921"/>
          <x14:colorHigh rgb="FFFF4B4B"/>
          <x14:colorLow rgb="FF92D050"/>
          <x14:sparklines>
            <x14:sparkline>
              <xm:f>'2018'!C15:N15</xm:f>
              <xm:sqref>O15</xm:sqref>
            </x14:sparkline>
          </x14:sparklines>
        </x14:sparklineGroup>
        <x14:sparklineGroup manualMax="0" manualMin="0" type="column" displayEmptyCellsAs="gap" markers="1" high="1" low="1" negative="1">
          <x14:colorSeries rgb="FFFFC000"/>
          <x14:colorNegative rgb="FFFF0000"/>
          <x14:colorAxis rgb="FF000000"/>
          <x14:colorMarkers theme="4" tint="-0.499984740745262"/>
          <x14:colorFirst theme="4" tint="0.39997558519241921"/>
          <x14:colorLast theme="4" tint="0.39997558519241921"/>
          <x14:colorHigh rgb="FFFF0000"/>
          <x14:colorLow rgb="FF92D050"/>
          <x14:sparklines>
            <x14:sparkline>
              <xm:f>'2018'!C3:N3</xm:f>
              <xm:sqref>O3</xm:sqref>
            </x14:sparkline>
            <x14:sparkline>
              <xm:f>'2018'!C4:N4</xm:f>
              <xm:sqref>O4</xm:sqref>
            </x14:sparkline>
            <x14:sparkline>
              <xm:f>'2018'!C5:N5</xm:f>
              <xm:sqref>O5</xm:sqref>
            </x14:sparkline>
          </x14:sparklines>
        </x14:sparklineGroup>
        <x14:sparklineGroup manualMax="0" manualMin="0" type="column" displayEmptyCellsAs="gap" markers="1" high="1" low="1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92D050"/>
          <x14:colorLow rgb="FFFF0000"/>
          <x14:sparklines>
            <x14:sparkline>
              <xm:f>'2018'!C16:N16</xm:f>
              <xm:sqref>O16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2018</vt:lpstr>
      <vt:lpstr>'2018'!Zone_d_impression</vt:lpstr>
      <vt:lpstr>'2018'!Zone_impression</vt:lpstr>
    </vt:vector>
  </TitlesOfParts>
  <Company>HUS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KIEFFER Morgane</dc:creator>
  <cp:lastModifiedBy>KIEFFER Morgane</cp:lastModifiedBy>
  <cp:lastPrinted>2018-11-02T12:33:11Z</cp:lastPrinted>
  <dcterms:created xsi:type="dcterms:W3CDTF">2018-11-02T12:13:06Z</dcterms:created>
  <dcterms:modified xsi:type="dcterms:W3CDTF">2018-12-03T13:03:33Z</dcterms:modified>
</cp:coreProperties>
</file>