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bookViews>
    <workbookView xWindow="240" yWindow="90" windowWidth="11535" windowHeight="5985"/>
  </bookViews>
  <sheets>
    <sheet name="Semelle" sheetId="2" r:id="rId1"/>
    <sheet name="Tirants" sheetId="3" r:id="rId2"/>
  </sheets>
  <calcPr calcId="171027"/>
</workbook>
</file>

<file path=xl/calcChain.xml><?xml version="1.0" encoding="utf-8"?>
<calcChain xmlns="http://schemas.openxmlformats.org/spreadsheetml/2006/main">
  <c r="D43" i="2" l="1"/>
  <c r="D49" i="2"/>
  <c r="D51" i="2"/>
  <c r="E33" i="2"/>
  <c r="E32" i="2"/>
  <c r="D46" i="2"/>
  <c r="D37" i="2"/>
  <c r="G9" i="2"/>
  <c r="E37" i="2"/>
  <c r="E38" i="2"/>
  <c r="D38" i="2"/>
  <c r="D28" i="2"/>
  <c r="D27" i="2"/>
  <c r="D29" i="3"/>
  <c r="D43" i="3"/>
  <c r="D35" i="3"/>
  <c r="E44" i="3"/>
  <c r="D28" i="3"/>
  <c r="D41" i="3"/>
  <c r="E42" i="3"/>
  <c r="D33" i="2"/>
  <c r="D30" i="3"/>
  <c r="D32" i="2"/>
  <c r="G38" i="2"/>
  <c r="G46" i="2"/>
  <c r="G49" i="2"/>
  <c r="G37" i="2"/>
</calcChain>
</file>

<file path=xl/sharedStrings.xml><?xml version="1.0" encoding="utf-8"?>
<sst xmlns="http://schemas.openxmlformats.org/spreadsheetml/2006/main" count="111" uniqueCount="82">
  <si>
    <t>Données</t>
  </si>
  <si>
    <t>Résultats</t>
  </si>
  <si>
    <t>Effort:</t>
  </si>
  <si>
    <t>Dimensions:</t>
  </si>
  <si>
    <t>Pression:</t>
  </si>
  <si>
    <t>Bars</t>
  </si>
  <si>
    <t>b</t>
  </si>
  <si>
    <t xml:space="preserve">a </t>
  </si>
  <si>
    <t>b'</t>
  </si>
  <si>
    <t xml:space="preserve">a'  </t>
  </si>
  <si>
    <t>e</t>
  </si>
  <si>
    <t xml:space="preserve">h   </t>
  </si>
  <si>
    <t>y</t>
  </si>
  <si>
    <t>x</t>
  </si>
  <si>
    <t>Fhy</t>
  </si>
  <si>
    <t>Section:</t>
  </si>
  <si>
    <t>Cm²</t>
  </si>
  <si>
    <r>
      <t>Presion Admissible</t>
    </r>
    <r>
      <rPr>
        <i/>
        <sz val="10"/>
        <rFont val="Times New Roman"/>
        <family val="1"/>
      </rPr>
      <t xml:space="preserve"> (Bars)</t>
    </r>
    <r>
      <rPr>
        <b/>
        <sz val="10"/>
        <rFont val="Times New Roman"/>
        <family val="1"/>
      </rPr>
      <t>:</t>
    </r>
  </si>
  <si>
    <t xml:space="preserve">            Fv</t>
  </si>
  <si>
    <t>Vérification de la hauteur du massif:</t>
  </si>
  <si>
    <t>h-e &gt;= (a'-a)/4</t>
  </si>
  <si>
    <t>h-e &gt;= (b'-b)/4</t>
  </si>
  <si>
    <r>
      <t xml:space="preserve">Qualité d'Acier </t>
    </r>
    <r>
      <rPr>
        <i/>
        <sz val="10"/>
        <rFont val="Times New Roman"/>
        <family val="1"/>
      </rPr>
      <t>(</t>
    </r>
    <r>
      <rPr>
        <b/>
        <i/>
        <sz val="10"/>
        <rFont val="Times New Roman"/>
        <family val="1"/>
      </rPr>
      <t>Q</t>
    </r>
    <r>
      <rPr>
        <i/>
        <sz val="10"/>
        <rFont val="Times New Roman"/>
        <family val="1"/>
      </rPr>
      <t xml:space="preserve"> en Bars)</t>
    </r>
    <r>
      <rPr>
        <b/>
        <sz val="10"/>
        <rFont val="Times New Roman"/>
        <family val="1"/>
      </rPr>
      <t>:</t>
    </r>
  </si>
  <si>
    <t>Sur x</t>
  </si>
  <si>
    <t>Sur y</t>
  </si>
  <si>
    <t>(Fv*(a'-a)) / (8*(h-e)*Q)</t>
  </si>
  <si>
    <t>(Fv*(b'-b)) / (8*(h-e)*Q)</t>
  </si>
  <si>
    <t>(Fv/(a'*b'))+((6*Fhx*h)/(b'*a'²))</t>
  </si>
  <si>
    <t>(Fv/(a'*b'))+((6*Fhy*h)/(a'*b'²))</t>
  </si>
  <si>
    <t xml:space="preserve">Cm </t>
  </si>
  <si>
    <t>Unités utilisées</t>
  </si>
  <si>
    <t>Données prévues:</t>
  </si>
  <si>
    <t>Sur x - Selon bureau d'étude</t>
  </si>
  <si>
    <t>Sur y - Selon bureau d'étude</t>
  </si>
  <si>
    <r>
      <t>Type de fer</t>
    </r>
    <r>
      <rPr>
        <b/>
        <sz val="10"/>
        <rFont val="Times New Roman"/>
        <family val="1"/>
      </rPr>
      <t xml:space="preserve"> - HA </t>
    </r>
    <r>
      <rPr>
        <i/>
        <sz val="10"/>
        <rFont val="Times New Roman"/>
        <family val="1"/>
      </rPr>
      <t>(mm)</t>
    </r>
    <r>
      <rPr>
        <b/>
        <sz val="10"/>
        <rFont val="Times New Roman"/>
        <family val="1"/>
      </rPr>
      <t>:</t>
    </r>
  </si>
  <si>
    <t>Nombre de fer :</t>
  </si>
  <si>
    <r>
      <t xml:space="preserve">Section d'acier totale </t>
    </r>
    <r>
      <rPr>
        <i/>
        <sz val="10"/>
        <rFont val="Times New Roman"/>
        <family val="1"/>
      </rPr>
      <t>(Cm²)</t>
    </r>
    <r>
      <rPr>
        <b/>
        <sz val="10"/>
        <rFont val="Times New Roman"/>
        <family val="1"/>
      </rPr>
      <t>:</t>
    </r>
  </si>
  <si>
    <t>TIRANTS</t>
  </si>
  <si>
    <t>h</t>
  </si>
  <si>
    <t>Mpa</t>
  </si>
  <si>
    <t>Hauteur tirant h</t>
  </si>
  <si>
    <t>cm</t>
  </si>
  <si>
    <t>Largeur tirant b</t>
  </si>
  <si>
    <t>Effort à reprendre Nserv</t>
  </si>
  <si>
    <t>suivant feuille semelle</t>
  </si>
  <si>
    <t>Résist comp du Béton Fc28</t>
  </si>
  <si>
    <t>Résist traction béton ft28</t>
  </si>
  <si>
    <t>Section</t>
  </si>
  <si>
    <t>cm²</t>
  </si>
  <si>
    <t>mm</t>
  </si>
  <si>
    <t>Tableau résultat</t>
  </si>
  <si>
    <t>Section calculée Aser</t>
  </si>
  <si>
    <t>Fissur préjudi Sig s</t>
  </si>
  <si>
    <t>Non fragilité</t>
  </si>
  <si>
    <t>Section totale d'aciers</t>
  </si>
  <si>
    <t>Nombre d'acier type 1</t>
  </si>
  <si>
    <t>Nombre d'acier type 2</t>
  </si>
  <si>
    <t>Type 1</t>
  </si>
  <si>
    <t>Type 2</t>
  </si>
  <si>
    <t>Exemple de type</t>
  </si>
  <si>
    <t>Fe 500 / 1,15</t>
  </si>
  <si>
    <t>ES</t>
  </si>
  <si>
    <t>HS</t>
  </si>
  <si>
    <t>ES (ELS)</t>
  </si>
  <si>
    <t>HS (ELU)</t>
  </si>
  <si>
    <t>Selon étude géotech. (ELS)</t>
  </si>
  <si>
    <t>AVIS</t>
  </si>
  <si>
    <t>daN</t>
  </si>
  <si>
    <t>Selon étude géotech. (ELU)</t>
  </si>
  <si>
    <t>Fe 500</t>
  </si>
  <si>
    <r>
      <t xml:space="preserve">Presion Admissible </t>
    </r>
    <r>
      <rPr>
        <i/>
        <sz val="10"/>
        <rFont val="Times New Roman"/>
        <family val="1"/>
      </rPr>
      <t>(Bars)</t>
    </r>
    <r>
      <rPr>
        <b/>
        <sz val="10"/>
        <rFont val="Times New Roman"/>
        <family val="1"/>
      </rPr>
      <t>:</t>
    </r>
  </si>
  <si>
    <r>
      <t xml:space="preserve">Qualité d'Acier </t>
    </r>
    <r>
      <rPr>
        <i/>
        <sz val="10"/>
        <rFont val="Times New Roman"/>
        <family val="1"/>
      </rPr>
      <t>(</t>
    </r>
    <r>
      <rPr>
        <b/>
        <sz val="10"/>
        <rFont val="Times New Roman"/>
        <family val="1"/>
      </rPr>
      <t>Q</t>
    </r>
    <r>
      <rPr>
        <i/>
        <sz val="10"/>
        <rFont val="Times New Roman"/>
        <family val="1"/>
      </rPr>
      <t xml:space="preserve"> en Bars)</t>
    </r>
    <r>
      <rPr>
        <b/>
        <sz val="10"/>
        <rFont val="Times New Roman"/>
        <family val="1"/>
      </rPr>
      <t>:</t>
    </r>
  </si>
  <si>
    <r>
      <t>Pression générée au sol (Fv+Fh) (</t>
    </r>
    <r>
      <rPr>
        <i/>
        <sz val="10"/>
        <rFont val="Times New Roman"/>
        <family val="1"/>
      </rPr>
      <t>Bars)</t>
    </r>
    <r>
      <rPr>
        <b/>
        <sz val="10"/>
        <rFont val="Times New Roman"/>
        <family val="1"/>
      </rPr>
      <t>:</t>
    </r>
  </si>
  <si>
    <r>
      <t>Section d'acier minimale</t>
    </r>
    <r>
      <rPr>
        <i/>
        <sz val="10"/>
        <rFont val="Times New Roman"/>
        <family val="1"/>
      </rPr>
      <t xml:space="preserve"> (cm²)</t>
    </r>
    <r>
      <rPr>
        <b/>
        <sz val="10"/>
        <rFont val="Times New Roman"/>
        <family val="1"/>
      </rPr>
      <t>:</t>
    </r>
  </si>
  <si>
    <t>avec poids des fondations</t>
  </si>
  <si>
    <t>Selon le DTU 13.12 (Fondations Superficielles)</t>
  </si>
  <si>
    <t>Empattement (m):</t>
  </si>
  <si>
    <t>Couple de torsion (daN.m):</t>
  </si>
  <si>
    <t>Longrines (O/N):</t>
  </si>
  <si>
    <t>ES (sans longrine)</t>
  </si>
  <si>
    <t>OUI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</si>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</sst>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12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/>
    <xf numFmtId="0" fontId="1" fillId="3" borderId="4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1" fontId="1" fillId="2" borderId="9" xfId="0" applyNumberFormat="1" applyFont="1" applyFill="1" applyBorder="1" applyAlignment="1">
      <alignment horizontal="center" vertical="center"/>
    </xf>
    <xf numFmtId="174" fontId="1" fillId="3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74" fontId="1" fillId="3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" fontId="1" fillId="2" borderId="15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12" fontId="1" fillId="4" borderId="20" xfId="0" applyNumberFormat="1" applyFont="1" applyFill="1" applyBorder="1" applyAlignment="1">
      <alignment horizontal="left" vertical="center"/>
    </xf>
    <xf numFmtId="12" fontId="1" fillId="4" borderId="21" xfId="0" applyNumberFormat="1" applyFont="1" applyFill="1" applyBorder="1" applyAlignment="1">
      <alignment horizontal="left" vertical="center"/>
    </xf>
    <xf numFmtId="0" fontId="0" fillId="0" borderId="22" xfId="0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right"/>
    </xf>
    <xf numFmtId="0" fontId="0" fillId="0" borderId="0" xfId="0" applyBorder="1"/>
    <xf numFmtId="0" fontId="1" fillId="0" borderId="23" xfId="0" applyFont="1" applyBorder="1" applyAlignment="1">
      <alignment horizontal="center" vertical="center"/>
    </xf>
    <xf numFmtId="0" fontId="9" fillId="0" borderId="0" xfId="0" applyFont="1" applyBorder="1"/>
    <xf numFmtId="0" fontId="1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2" fontId="1" fillId="3" borderId="26" xfId="0" applyNumberFormat="1" applyFont="1" applyFill="1" applyBorder="1" applyAlignment="1">
      <alignment horizontal="center" vertical="center"/>
    </xf>
    <xf numFmtId="2" fontId="1" fillId="3" borderId="27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2" fillId="0" borderId="28" xfId="0" applyFont="1" applyBorder="1"/>
    <xf numFmtId="0" fontId="8" fillId="0" borderId="29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174" fontId="1" fillId="2" borderId="30" xfId="0" applyNumberFormat="1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0" fillId="5" borderId="22" xfId="0" applyFill="1" applyBorder="1"/>
    <xf numFmtId="0" fontId="2" fillId="5" borderId="32" xfId="0" applyFont="1" applyFill="1" applyBorder="1"/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2" fillId="5" borderId="35" xfId="0" applyFont="1" applyFill="1" applyBorder="1"/>
    <xf numFmtId="2" fontId="1" fillId="3" borderId="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3" fillId="0" borderId="37" xfId="0" applyFont="1" applyBorder="1"/>
    <xf numFmtId="0" fontId="3" fillId="0" borderId="32" xfId="0" applyFont="1" applyBorder="1"/>
    <xf numFmtId="2" fontId="1" fillId="3" borderId="7" xfId="0" applyNumberFormat="1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25" xfId="0" applyFont="1" applyBorder="1"/>
    <xf numFmtId="0" fontId="2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/>
    <xf numFmtId="1" fontId="1" fillId="3" borderId="0" xfId="0" applyNumberFormat="1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center"/>
    </xf>
    <xf numFmtId="0" fontId="1" fillId="5" borderId="23" xfId="0" applyFont="1" applyFill="1" applyBorder="1" applyAlignment="1">
      <alignment horizontal="center" vertical="center"/>
    </xf>
    <xf numFmtId="0" fontId="0" fillId="5" borderId="51" xfId="0" applyFill="1" applyBorder="1" applyAlignment="1"/>
    <xf numFmtId="0" fontId="1" fillId="0" borderId="5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0" name="Line 1"/>
        <xdr:cNvSpPr>
          <a:spLocks noChangeShapeType="1"/>
        </xdr:cNvSpPr>
      </xdr:nvSpPr>
      <xdr:spPr bwMode="auto">
        <a:xfrm>
          <a:off x="2733675" y="2952750"/>
          <a:ext cx="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14</xdr:row>
      <xdr:rowOff>152400</xdr:rowOff>
    </xdr:from>
    <xdr:to>
      <xdr:col>1</xdr:col>
      <xdr:colOff>600075</xdr:colOff>
      <xdr:row>16</xdr:row>
      <xdr:rowOff>152400</xdr:rowOff>
    </xdr:to>
    <xdr:sp macro="" textlink="">
      <xdr:nvSpPr>
        <xdr:cNvPr id="3001" name="Line 2"/>
        <xdr:cNvSpPr>
          <a:spLocks noChangeShapeType="1"/>
        </xdr:cNvSpPr>
      </xdr:nvSpPr>
      <xdr:spPr bwMode="auto">
        <a:xfrm>
          <a:off x="866775" y="2457450"/>
          <a:ext cx="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13</xdr:row>
      <xdr:rowOff>19050</xdr:rowOff>
    </xdr:from>
    <xdr:to>
      <xdr:col>7</xdr:col>
      <xdr:colOff>66675</xdr:colOff>
      <xdr:row>15</xdr:row>
      <xdr:rowOff>19050</xdr:rowOff>
    </xdr:to>
    <xdr:sp macro="" textlink="">
      <xdr:nvSpPr>
        <xdr:cNvPr id="3002" name="Line 3"/>
        <xdr:cNvSpPr>
          <a:spLocks noChangeShapeType="1"/>
        </xdr:cNvSpPr>
      </xdr:nvSpPr>
      <xdr:spPr bwMode="auto">
        <a:xfrm>
          <a:off x="5095875" y="2162175"/>
          <a:ext cx="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14</xdr:row>
      <xdr:rowOff>152400</xdr:rowOff>
    </xdr:from>
    <xdr:to>
      <xdr:col>4</xdr:col>
      <xdr:colOff>0</xdr:colOff>
      <xdr:row>18</xdr:row>
      <xdr:rowOff>0</xdr:rowOff>
    </xdr:to>
    <xdr:sp macro="" textlink="">
      <xdr:nvSpPr>
        <xdr:cNvPr id="3003" name="Line 4"/>
        <xdr:cNvSpPr>
          <a:spLocks noChangeShapeType="1"/>
        </xdr:cNvSpPr>
      </xdr:nvSpPr>
      <xdr:spPr bwMode="auto">
        <a:xfrm flipH="1" flipV="1">
          <a:off x="866775" y="2457450"/>
          <a:ext cx="1866900" cy="495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752475</xdr:colOff>
      <xdr:row>13</xdr:row>
      <xdr:rowOff>19050</xdr:rowOff>
    </xdr:from>
    <xdr:to>
      <xdr:col>7</xdr:col>
      <xdr:colOff>66675</xdr:colOff>
      <xdr:row>18</xdr:row>
      <xdr:rowOff>9525</xdr:rowOff>
    </xdr:to>
    <xdr:sp macro="" textlink="">
      <xdr:nvSpPr>
        <xdr:cNvPr id="3004" name="Line 5"/>
        <xdr:cNvSpPr>
          <a:spLocks noChangeShapeType="1"/>
        </xdr:cNvSpPr>
      </xdr:nvSpPr>
      <xdr:spPr bwMode="auto">
        <a:xfrm flipV="1">
          <a:off x="2724150" y="2162175"/>
          <a:ext cx="2371725" cy="800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9525</xdr:rowOff>
    </xdr:from>
    <xdr:to>
      <xdr:col>7</xdr:col>
      <xdr:colOff>66675</xdr:colOff>
      <xdr:row>20</xdr:row>
      <xdr:rowOff>0</xdr:rowOff>
    </xdr:to>
    <xdr:sp macro="" textlink="">
      <xdr:nvSpPr>
        <xdr:cNvPr id="3005" name="Line 6"/>
        <xdr:cNvSpPr>
          <a:spLocks noChangeShapeType="1"/>
        </xdr:cNvSpPr>
      </xdr:nvSpPr>
      <xdr:spPr bwMode="auto">
        <a:xfrm flipV="1">
          <a:off x="2733675" y="2476500"/>
          <a:ext cx="2362200" cy="800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12</xdr:row>
      <xdr:rowOff>28575</xdr:rowOff>
    </xdr:from>
    <xdr:to>
      <xdr:col>3</xdr:col>
      <xdr:colOff>390525</xdr:colOff>
      <xdr:row>14</xdr:row>
      <xdr:rowOff>152400</xdr:rowOff>
    </xdr:to>
    <xdr:sp macro="" textlink="">
      <xdr:nvSpPr>
        <xdr:cNvPr id="3006" name="Line 7"/>
        <xdr:cNvSpPr>
          <a:spLocks noChangeShapeType="1"/>
        </xdr:cNvSpPr>
      </xdr:nvSpPr>
      <xdr:spPr bwMode="auto">
        <a:xfrm flipV="1">
          <a:off x="866775" y="2009775"/>
          <a:ext cx="1495425" cy="4476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10</xdr:row>
      <xdr:rowOff>95250</xdr:rowOff>
    </xdr:from>
    <xdr:to>
      <xdr:col>7</xdr:col>
      <xdr:colOff>57150</xdr:colOff>
      <xdr:row>13</xdr:row>
      <xdr:rowOff>19050</xdr:rowOff>
    </xdr:to>
    <xdr:sp macro="" textlink="">
      <xdr:nvSpPr>
        <xdr:cNvPr id="3007" name="Line 8"/>
        <xdr:cNvSpPr>
          <a:spLocks noChangeShapeType="1"/>
        </xdr:cNvSpPr>
      </xdr:nvSpPr>
      <xdr:spPr bwMode="auto">
        <a:xfrm flipH="1" flipV="1">
          <a:off x="3686175" y="1752600"/>
          <a:ext cx="1400175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590550</xdr:colOff>
      <xdr:row>16</xdr:row>
      <xdr:rowOff>142875</xdr:rowOff>
    </xdr:from>
    <xdr:to>
      <xdr:col>4</xdr:col>
      <xdr:colOff>0</xdr:colOff>
      <xdr:row>20</xdr:row>
      <xdr:rowOff>0</xdr:rowOff>
    </xdr:to>
    <xdr:sp macro="" textlink="">
      <xdr:nvSpPr>
        <xdr:cNvPr id="3008" name="Line 9"/>
        <xdr:cNvSpPr>
          <a:spLocks noChangeShapeType="1"/>
        </xdr:cNvSpPr>
      </xdr:nvSpPr>
      <xdr:spPr bwMode="auto">
        <a:xfrm flipH="1" flipV="1">
          <a:off x="857250" y="2771775"/>
          <a:ext cx="1876425" cy="504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409575</xdr:colOff>
      <xdr:row>14</xdr:row>
      <xdr:rowOff>76200</xdr:rowOff>
    </xdr:from>
    <xdr:to>
      <xdr:col>4</xdr:col>
      <xdr:colOff>104775</xdr:colOff>
      <xdr:row>15</xdr:row>
      <xdr:rowOff>38100</xdr:rowOff>
    </xdr:to>
    <xdr:sp macro="" textlink="">
      <xdr:nvSpPr>
        <xdr:cNvPr id="3009" name="Line 10"/>
        <xdr:cNvSpPr>
          <a:spLocks noChangeShapeType="1"/>
        </xdr:cNvSpPr>
      </xdr:nvSpPr>
      <xdr:spPr bwMode="auto">
        <a:xfrm flipH="1" flipV="1">
          <a:off x="2381250" y="2381250"/>
          <a:ext cx="45720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13</xdr:row>
      <xdr:rowOff>76200</xdr:rowOff>
    </xdr:from>
    <xdr:to>
      <xdr:col>5</xdr:col>
      <xdr:colOff>180975</xdr:colOff>
      <xdr:row>15</xdr:row>
      <xdr:rowOff>38100</xdr:rowOff>
    </xdr:to>
    <xdr:sp macro="" textlink="">
      <xdr:nvSpPr>
        <xdr:cNvPr id="3010" name="Line 11"/>
        <xdr:cNvSpPr>
          <a:spLocks noChangeShapeType="1"/>
        </xdr:cNvSpPr>
      </xdr:nvSpPr>
      <xdr:spPr bwMode="auto">
        <a:xfrm flipV="1">
          <a:off x="2847975" y="2219325"/>
          <a:ext cx="838200" cy="2857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10</xdr:row>
      <xdr:rowOff>28575</xdr:rowOff>
    </xdr:from>
    <xdr:to>
      <xdr:col>4</xdr:col>
      <xdr:colOff>114300</xdr:colOff>
      <xdr:row>15</xdr:row>
      <xdr:rowOff>38100</xdr:rowOff>
    </xdr:to>
    <xdr:sp macro="" textlink="">
      <xdr:nvSpPr>
        <xdr:cNvPr id="3011" name="Line 12"/>
        <xdr:cNvSpPr>
          <a:spLocks noChangeShapeType="1"/>
        </xdr:cNvSpPr>
      </xdr:nvSpPr>
      <xdr:spPr bwMode="auto">
        <a:xfrm flipV="1">
          <a:off x="2847975" y="1685925"/>
          <a:ext cx="0" cy="8191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8</xdr:row>
      <xdr:rowOff>57150</xdr:rowOff>
    </xdr:from>
    <xdr:to>
      <xdr:col>5</xdr:col>
      <xdr:colOff>180975</xdr:colOff>
      <xdr:row>10</xdr:row>
      <xdr:rowOff>19050</xdr:rowOff>
    </xdr:to>
    <xdr:sp macro="" textlink="">
      <xdr:nvSpPr>
        <xdr:cNvPr id="3012" name="Line 13"/>
        <xdr:cNvSpPr>
          <a:spLocks noChangeShapeType="1"/>
        </xdr:cNvSpPr>
      </xdr:nvSpPr>
      <xdr:spPr bwMode="auto">
        <a:xfrm flipV="1">
          <a:off x="2847975" y="1390650"/>
          <a:ext cx="838200" cy="2857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8</xdr:row>
      <xdr:rowOff>38100</xdr:rowOff>
    </xdr:from>
    <xdr:to>
      <xdr:col>5</xdr:col>
      <xdr:colOff>180975</xdr:colOff>
      <xdr:row>13</xdr:row>
      <xdr:rowOff>76200</xdr:rowOff>
    </xdr:to>
    <xdr:sp macro="" textlink="">
      <xdr:nvSpPr>
        <xdr:cNvPr id="3013" name="Line 14"/>
        <xdr:cNvSpPr>
          <a:spLocks noChangeShapeType="1"/>
        </xdr:cNvSpPr>
      </xdr:nvSpPr>
      <xdr:spPr bwMode="auto">
        <a:xfrm flipV="1">
          <a:off x="3686175" y="1371600"/>
          <a:ext cx="0" cy="8477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9</xdr:row>
      <xdr:rowOff>47625</xdr:rowOff>
    </xdr:from>
    <xdr:to>
      <xdr:col>3</xdr:col>
      <xdr:colOff>400050</xdr:colOff>
      <xdr:row>14</xdr:row>
      <xdr:rowOff>76200</xdr:rowOff>
    </xdr:to>
    <xdr:sp macro="" textlink="">
      <xdr:nvSpPr>
        <xdr:cNvPr id="3014" name="Line 15"/>
        <xdr:cNvSpPr>
          <a:spLocks noChangeShapeType="1"/>
        </xdr:cNvSpPr>
      </xdr:nvSpPr>
      <xdr:spPr bwMode="auto">
        <a:xfrm flipV="1">
          <a:off x="2371725" y="1543050"/>
          <a:ext cx="0" cy="8382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9</xdr:row>
      <xdr:rowOff>57150</xdr:rowOff>
    </xdr:from>
    <xdr:to>
      <xdr:col>4</xdr:col>
      <xdr:colOff>114300</xdr:colOff>
      <xdr:row>10</xdr:row>
      <xdr:rowOff>19050</xdr:rowOff>
    </xdr:to>
    <xdr:sp macro="" textlink="">
      <xdr:nvSpPr>
        <xdr:cNvPr id="3015" name="Line 16"/>
        <xdr:cNvSpPr>
          <a:spLocks noChangeShapeType="1"/>
        </xdr:cNvSpPr>
      </xdr:nvSpPr>
      <xdr:spPr bwMode="auto">
        <a:xfrm flipH="1" flipV="1">
          <a:off x="2371725" y="1552575"/>
          <a:ext cx="47625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390525</xdr:colOff>
      <xdr:row>7</xdr:row>
      <xdr:rowOff>85725</xdr:rowOff>
    </xdr:from>
    <xdr:to>
      <xdr:col>4</xdr:col>
      <xdr:colOff>466725</xdr:colOff>
      <xdr:row>9</xdr:row>
      <xdr:rowOff>47625</xdr:rowOff>
    </xdr:to>
    <xdr:sp macro="" textlink="">
      <xdr:nvSpPr>
        <xdr:cNvPr id="3016" name="Line 17"/>
        <xdr:cNvSpPr>
          <a:spLocks noChangeShapeType="1"/>
        </xdr:cNvSpPr>
      </xdr:nvSpPr>
      <xdr:spPr bwMode="auto">
        <a:xfrm flipV="1">
          <a:off x="2362200" y="1257300"/>
          <a:ext cx="838200" cy="2857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457200</xdr:colOff>
      <xdr:row>7</xdr:row>
      <xdr:rowOff>85725</xdr:rowOff>
    </xdr:from>
    <xdr:to>
      <xdr:col>5</xdr:col>
      <xdr:colOff>180975</xdr:colOff>
      <xdr:row>8</xdr:row>
      <xdr:rowOff>47625</xdr:rowOff>
    </xdr:to>
    <xdr:sp macro="" textlink="">
      <xdr:nvSpPr>
        <xdr:cNvPr id="3017" name="Line 18"/>
        <xdr:cNvSpPr>
          <a:spLocks noChangeShapeType="1"/>
        </xdr:cNvSpPr>
      </xdr:nvSpPr>
      <xdr:spPr bwMode="auto">
        <a:xfrm flipH="1" flipV="1">
          <a:off x="3190875" y="1257300"/>
          <a:ext cx="49530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4</xdr:row>
      <xdr:rowOff>0</xdr:rowOff>
    </xdr:from>
    <xdr:to>
      <xdr:col>4</xdr:col>
      <xdr:colOff>295275</xdr:colOff>
      <xdr:row>8</xdr:row>
      <xdr:rowOff>123825</xdr:rowOff>
    </xdr:to>
    <xdr:sp macro="" textlink="">
      <xdr:nvSpPr>
        <xdr:cNvPr id="3018" name="Line 19"/>
        <xdr:cNvSpPr>
          <a:spLocks noChangeShapeType="1"/>
        </xdr:cNvSpPr>
      </xdr:nvSpPr>
      <xdr:spPr bwMode="auto">
        <a:xfrm flipH="1">
          <a:off x="3028950" y="676275"/>
          <a:ext cx="0" cy="78105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266700</xdr:colOff>
      <xdr:row>15</xdr:row>
      <xdr:rowOff>133350</xdr:rowOff>
    </xdr:from>
    <xdr:to>
      <xdr:col>7</xdr:col>
      <xdr:colOff>323850</xdr:colOff>
      <xdr:row>20</xdr:row>
      <xdr:rowOff>114300</xdr:rowOff>
    </xdr:to>
    <xdr:sp macro="" textlink="">
      <xdr:nvSpPr>
        <xdr:cNvPr id="3019" name="Line 20"/>
        <xdr:cNvSpPr>
          <a:spLocks noChangeShapeType="1"/>
        </xdr:cNvSpPr>
      </xdr:nvSpPr>
      <xdr:spPr bwMode="auto">
        <a:xfrm flipV="1">
          <a:off x="3000375" y="2600325"/>
          <a:ext cx="2352675" cy="790575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323850</xdr:colOff>
      <xdr:row>17</xdr:row>
      <xdr:rowOff>114300</xdr:rowOff>
    </xdr:from>
    <xdr:to>
      <xdr:col>3</xdr:col>
      <xdr:colOff>485775</xdr:colOff>
      <xdr:row>20</xdr:row>
      <xdr:rowOff>123825</xdr:rowOff>
    </xdr:to>
    <xdr:sp macro="" textlink="">
      <xdr:nvSpPr>
        <xdr:cNvPr id="3020" name="Line 21"/>
        <xdr:cNvSpPr>
          <a:spLocks noChangeShapeType="1"/>
        </xdr:cNvSpPr>
      </xdr:nvSpPr>
      <xdr:spPr bwMode="auto">
        <a:xfrm flipH="1" flipV="1">
          <a:off x="590550" y="2905125"/>
          <a:ext cx="186690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209550</xdr:colOff>
      <xdr:row>13</xdr:row>
      <xdr:rowOff>104775</xdr:rowOff>
    </xdr:from>
    <xdr:to>
      <xdr:col>5</xdr:col>
      <xdr:colOff>276225</xdr:colOff>
      <xdr:row>15</xdr:row>
      <xdr:rowOff>66675</xdr:rowOff>
    </xdr:to>
    <xdr:sp macro="" textlink="">
      <xdr:nvSpPr>
        <xdr:cNvPr id="3021" name="Line 22"/>
        <xdr:cNvSpPr>
          <a:spLocks noChangeShapeType="1"/>
        </xdr:cNvSpPr>
      </xdr:nvSpPr>
      <xdr:spPr bwMode="auto">
        <a:xfrm flipV="1">
          <a:off x="2943225" y="2247900"/>
          <a:ext cx="838200" cy="28575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285750</xdr:colOff>
      <xdr:row>14</xdr:row>
      <xdr:rowOff>104775</xdr:rowOff>
    </xdr:from>
    <xdr:to>
      <xdr:col>3</xdr:col>
      <xdr:colOff>742950</xdr:colOff>
      <xdr:row>15</xdr:row>
      <xdr:rowOff>66675</xdr:rowOff>
    </xdr:to>
    <xdr:sp macro="" textlink="">
      <xdr:nvSpPr>
        <xdr:cNvPr id="3022" name="Line 23"/>
        <xdr:cNvSpPr>
          <a:spLocks noChangeShapeType="1"/>
        </xdr:cNvSpPr>
      </xdr:nvSpPr>
      <xdr:spPr bwMode="auto">
        <a:xfrm flipH="1" flipV="1">
          <a:off x="2257425" y="2409825"/>
          <a:ext cx="457200" cy="123825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638175</xdr:colOff>
      <xdr:row>16</xdr:row>
      <xdr:rowOff>85725</xdr:rowOff>
    </xdr:from>
    <xdr:to>
      <xdr:col>3</xdr:col>
      <xdr:colOff>571500</xdr:colOff>
      <xdr:row>19</xdr:row>
      <xdr:rowOff>28575</xdr:rowOff>
    </xdr:to>
    <xdr:sp macro="" textlink="">
      <xdr:nvSpPr>
        <xdr:cNvPr id="3023" name="Line 24"/>
        <xdr:cNvSpPr>
          <a:spLocks noChangeShapeType="1"/>
        </xdr:cNvSpPr>
      </xdr:nvSpPr>
      <xdr:spPr bwMode="auto">
        <a:xfrm rot="125170" flipH="1" flipV="1">
          <a:off x="904875" y="2714625"/>
          <a:ext cx="1638300" cy="4286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14</xdr:row>
      <xdr:rowOff>123825</xdr:rowOff>
    </xdr:from>
    <xdr:to>
      <xdr:col>6</xdr:col>
      <xdr:colOff>723900</xdr:colOff>
      <xdr:row>19</xdr:row>
      <xdr:rowOff>47625</xdr:rowOff>
    </xdr:to>
    <xdr:sp macro="" textlink="">
      <xdr:nvSpPr>
        <xdr:cNvPr id="3024" name="Line 25"/>
        <xdr:cNvSpPr>
          <a:spLocks noChangeShapeType="1"/>
        </xdr:cNvSpPr>
      </xdr:nvSpPr>
      <xdr:spPr bwMode="auto">
        <a:xfrm flipV="1">
          <a:off x="2819400" y="2428875"/>
          <a:ext cx="2171700" cy="7334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18</xdr:row>
      <xdr:rowOff>47625</xdr:rowOff>
    </xdr:from>
    <xdr:to>
      <xdr:col>4</xdr:col>
      <xdr:colOff>200025</xdr:colOff>
      <xdr:row>19</xdr:row>
      <xdr:rowOff>47625</xdr:rowOff>
    </xdr:to>
    <xdr:sp macro="" textlink="">
      <xdr:nvSpPr>
        <xdr:cNvPr id="3025" name="Line 26"/>
        <xdr:cNvSpPr>
          <a:spLocks noChangeShapeType="1"/>
        </xdr:cNvSpPr>
      </xdr:nvSpPr>
      <xdr:spPr bwMode="auto">
        <a:xfrm flipV="1">
          <a:off x="2819400" y="3000375"/>
          <a:ext cx="114300" cy="1619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14</xdr:row>
      <xdr:rowOff>47625</xdr:rowOff>
    </xdr:from>
    <xdr:to>
      <xdr:col>6</xdr:col>
      <xdr:colOff>723900</xdr:colOff>
      <xdr:row>14</xdr:row>
      <xdr:rowOff>123825</xdr:rowOff>
    </xdr:to>
    <xdr:sp macro="" textlink="">
      <xdr:nvSpPr>
        <xdr:cNvPr id="3026" name="Line 27"/>
        <xdr:cNvSpPr>
          <a:spLocks noChangeShapeType="1"/>
        </xdr:cNvSpPr>
      </xdr:nvSpPr>
      <xdr:spPr bwMode="auto">
        <a:xfrm flipH="1" flipV="1">
          <a:off x="4867275" y="2352675"/>
          <a:ext cx="123825" cy="762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657225</xdr:colOff>
      <xdr:row>15</xdr:row>
      <xdr:rowOff>133350</xdr:rowOff>
    </xdr:from>
    <xdr:to>
      <xdr:col>2</xdr:col>
      <xdr:colOff>47625</xdr:colOff>
      <xdr:row>16</xdr:row>
      <xdr:rowOff>57150</xdr:rowOff>
    </xdr:to>
    <xdr:sp macro="" textlink="">
      <xdr:nvSpPr>
        <xdr:cNvPr id="3027" name="Line 28"/>
        <xdr:cNvSpPr>
          <a:spLocks noChangeShapeType="1"/>
        </xdr:cNvSpPr>
      </xdr:nvSpPr>
      <xdr:spPr bwMode="auto">
        <a:xfrm flipV="1">
          <a:off x="923925" y="2600325"/>
          <a:ext cx="257175" cy="857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18</xdr:row>
      <xdr:rowOff>38100</xdr:rowOff>
    </xdr:from>
    <xdr:to>
      <xdr:col>3</xdr:col>
      <xdr:colOff>552450</xdr:colOff>
      <xdr:row>19</xdr:row>
      <xdr:rowOff>38100</xdr:rowOff>
    </xdr:to>
    <xdr:sp macro="" textlink="">
      <xdr:nvSpPr>
        <xdr:cNvPr id="3028" name="Line 29"/>
        <xdr:cNvSpPr>
          <a:spLocks noChangeShapeType="1"/>
        </xdr:cNvSpPr>
      </xdr:nvSpPr>
      <xdr:spPr bwMode="auto">
        <a:xfrm flipH="1" flipV="1">
          <a:off x="2428875" y="2990850"/>
          <a:ext cx="95250" cy="1619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12</xdr:row>
      <xdr:rowOff>0</xdr:rowOff>
    </xdr:from>
    <xdr:to>
      <xdr:col>6</xdr:col>
      <xdr:colOff>552450</xdr:colOff>
      <xdr:row>15</xdr:row>
      <xdr:rowOff>19050</xdr:rowOff>
    </xdr:to>
    <xdr:sp macro="" textlink="">
      <xdr:nvSpPr>
        <xdr:cNvPr id="3029" name="Line 30"/>
        <xdr:cNvSpPr>
          <a:spLocks noChangeShapeType="1"/>
        </xdr:cNvSpPr>
      </xdr:nvSpPr>
      <xdr:spPr bwMode="auto">
        <a:xfrm>
          <a:off x="4819650" y="1981200"/>
          <a:ext cx="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15</xdr:row>
      <xdr:rowOff>114300</xdr:rowOff>
    </xdr:from>
    <xdr:to>
      <xdr:col>6</xdr:col>
      <xdr:colOff>552450</xdr:colOff>
      <xdr:row>16</xdr:row>
      <xdr:rowOff>114300</xdr:rowOff>
    </xdr:to>
    <xdr:sp macro="" textlink="">
      <xdr:nvSpPr>
        <xdr:cNvPr id="3030" name="Line 31"/>
        <xdr:cNvSpPr>
          <a:spLocks noChangeShapeType="1"/>
        </xdr:cNvSpPr>
      </xdr:nvSpPr>
      <xdr:spPr bwMode="auto">
        <a:xfrm flipV="1">
          <a:off x="4819650" y="2581275"/>
          <a:ext cx="0" cy="161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15</xdr:row>
      <xdr:rowOff>28575</xdr:rowOff>
    </xdr:from>
    <xdr:to>
      <xdr:col>6</xdr:col>
      <xdr:colOff>552450</xdr:colOff>
      <xdr:row>15</xdr:row>
      <xdr:rowOff>123825</xdr:rowOff>
    </xdr:to>
    <xdr:sp macro="" textlink="">
      <xdr:nvSpPr>
        <xdr:cNvPr id="3031" name="Line 32"/>
        <xdr:cNvSpPr>
          <a:spLocks noChangeShapeType="1"/>
        </xdr:cNvSpPr>
      </xdr:nvSpPr>
      <xdr:spPr bwMode="auto">
        <a:xfrm>
          <a:off x="4819650" y="2495550"/>
          <a:ext cx="0" cy="952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561975</xdr:colOff>
      <xdr:row>12</xdr:row>
      <xdr:rowOff>0</xdr:rowOff>
    </xdr:from>
    <xdr:to>
      <xdr:col>7</xdr:col>
      <xdr:colOff>219075</xdr:colOff>
      <xdr:row>12</xdr:row>
      <xdr:rowOff>0</xdr:rowOff>
    </xdr:to>
    <xdr:sp macro="" textlink="">
      <xdr:nvSpPr>
        <xdr:cNvPr id="3032" name="Line 33"/>
        <xdr:cNvSpPr>
          <a:spLocks noChangeShapeType="1"/>
        </xdr:cNvSpPr>
      </xdr:nvSpPr>
      <xdr:spPr bwMode="auto">
        <a:xfrm>
          <a:off x="4829175" y="1981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14</xdr:row>
      <xdr:rowOff>95250</xdr:rowOff>
    </xdr:from>
    <xdr:to>
      <xdr:col>1</xdr:col>
      <xdr:colOff>409575</xdr:colOff>
      <xdr:row>16</xdr:row>
      <xdr:rowOff>95250</xdr:rowOff>
    </xdr:to>
    <xdr:sp macro="" textlink="">
      <xdr:nvSpPr>
        <xdr:cNvPr id="3033" name="Line 34"/>
        <xdr:cNvSpPr>
          <a:spLocks noChangeShapeType="1"/>
        </xdr:cNvSpPr>
      </xdr:nvSpPr>
      <xdr:spPr bwMode="auto">
        <a:xfrm>
          <a:off x="676275" y="2400300"/>
          <a:ext cx="0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11</xdr:row>
      <xdr:rowOff>47625</xdr:rowOff>
    </xdr:from>
    <xdr:to>
      <xdr:col>3</xdr:col>
      <xdr:colOff>209550</xdr:colOff>
      <xdr:row>12</xdr:row>
      <xdr:rowOff>85725</xdr:rowOff>
    </xdr:to>
    <xdr:sp macro="" textlink="">
      <xdr:nvSpPr>
        <xdr:cNvPr id="3034" name="Line 35"/>
        <xdr:cNvSpPr>
          <a:spLocks noChangeShapeType="1"/>
        </xdr:cNvSpPr>
      </xdr:nvSpPr>
      <xdr:spPr bwMode="auto">
        <a:xfrm>
          <a:off x="1419225" y="1866900"/>
          <a:ext cx="762000" cy="200025"/>
        </a:xfrm>
        <a:prstGeom prst="line">
          <a:avLst/>
        </a:prstGeom>
        <a:noFill/>
        <a:ln w="38100">
          <a:solidFill>
            <a:srgbClr val="FF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619125</xdr:colOff>
      <xdr:row>9</xdr:row>
      <xdr:rowOff>38100</xdr:rowOff>
    </xdr:from>
    <xdr:to>
      <xdr:col>7</xdr:col>
      <xdr:colOff>66675</xdr:colOff>
      <xdr:row>11</xdr:row>
      <xdr:rowOff>57150</xdr:rowOff>
    </xdr:to>
    <xdr:sp macro="" textlink="">
      <xdr:nvSpPr>
        <xdr:cNvPr id="3035" name="Line 36"/>
        <xdr:cNvSpPr>
          <a:spLocks noChangeShapeType="1"/>
        </xdr:cNvSpPr>
      </xdr:nvSpPr>
      <xdr:spPr bwMode="auto">
        <a:xfrm flipV="1">
          <a:off x="4124325" y="1533525"/>
          <a:ext cx="971550" cy="34290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76200</xdr:rowOff>
    </xdr:from>
    <xdr:to>
      <xdr:col>4</xdr:col>
      <xdr:colOff>752475</xdr:colOff>
      <xdr:row>23</xdr:row>
      <xdr:rowOff>161925</xdr:rowOff>
    </xdr:to>
    <xdr:sp macro="" textlink="">
      <xdr:nvSpPr>
        <xdr:cNvPr id="3036" name="Line 37"/>
        <xdr:cNvSpPr>
          <a:spLocks noChangeShapeType="1"/>
        </xdr:cNvSpPr>
      </xdr:nvSpPr>
      <xdr:spPr bwMode="auto">
        <a:xfrm flipV="1">
          <a:off x="2733675" y="3676650"/>
          <a:ext cx="752475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733425</xdr:colOff>
      <xdr:row>22</xdr:row>
      <xdr:rowOff>85725</xdr:rowOff>
    </xdr:from>
    <xdr:to>
      <xdr:col>4</xdr:col>
      <xdr:colOff>0</xdr:colOff>
      <xdr:row>23</xdr:row>
      <xdr:rowOff>161925</xdr:rowOff>
    </xdr:to>
    <xdr:sp macro="" textlink="">
      <xdr:nvSpPr>
        <xdr:cNvPr id="3037" name="Line 38"/>
        <xdr:cNvSpPr>
          <a:spLocks noChangeShapeType="1"/>
        </xdr:cNvSpPr>
      </xdr:nvSpPr>
      <xdr:spPr bwMode="auto">
        <a:xfrm flipH="1" flipV="1">
          <a:off x="1866900" y="3686175"/>
          <a:ext cx="866775" cy="2381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142875</xdr:colOff>
      <xdr:row>17</xdr:row>
      <xdr:rowOff>47625</xdr:rowOff>
    </xdr:to>
    <xdr:sp macro="" textlink="">
      <xdr:nvSpPr>
        <xdr:cNvPr id="3726" name="Rectangle 1"/>
        <xdr:cNvSpPr>
          <a:spLocks noChangeArrowheads="1"/>
        </xdr:cNvSpPr>
      </xdr:nvSpPr>
      <xdr:spPr bwMode="auto">
        <a:xfrm>
          <a:off x="2286000" y="1981200"/>
          <a:ext cx="904875" cy="8572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742950</xdr:colOff>
      <xdr:row>5</xdr:row>
      <xdr:rowOff>0</xdr:rowOff>
    </xdr:from>
    <xdr:to>
      <xdr:col>6</xdr:col>
      <xdr:colOff>0</xdr:colOff>
      <xdr:row>11</xdr:row>
      <xdr:rowOff>152400</xdr:rowOff>
    </xdr:to>
    <xdr:sp macro="" textlink="">
      <xdr:nvSpPr>
        <xdr:cNvPr id="3727" name="Line 2"/>
        <xdr:cNvSpPr>
          <a:spLocks noChangeShapeType="1"/>
        </xdr:cNvSpPr>
      </xdr:nvSpPr>
      <xdr:spPr bwMode="auto">
        <a:xfrm flipV="1">
          <a:off x="2266950" y="838200"/>
          <a:ext cx="2305050" cy="1133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5</xdr:row>
      <xdr:rowOff>9525</xdr:rowOff>
    </xdr:from>
    <xdr:to>
      <xdr:col>7</xdr:col>
      <xdr:colOff>161925</xdr:colOff>
      <xdr:row>12</xdr:row>
      <xdr:rowOff>0</xdr:rowOff>
    </xdr:to>
    <xdr:sp macro="" textlink="">
      <xdr:nvSpPr>
        <xdr:cNvPr id="3728" name="Line 3"/>
        <xdr:cNvSpPr>
          <a:spLocks noChangeShapeType="1"/>
        </xdr:cNvSpPr>
      </xdr:nvSpPr>
      <xdr:spPr bwMode="auto">
        <a:xfrm flipV="1">
          <a:off x="3190875" y="847725"/>
          <a:ext cx="2305050" cy="1133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161925</xdr:colOff>
      <xdr:row>5</xdr:row>
      <xdr:rowOff>0</xdr:rowOff>
    </xdr:to>
    <xdr:sp macro="" textlink="">
      <xdr:nvSpPr>
        <xdr:cNvPr id="3729" name="Line 4"/>
        <xdr:cNvSpPr>
          <a:spLocks noChangeShapeType="1"/>
        </xdr:cNvSpPr>
      </xdr:nvSpPr>
      <xdr:spPr bwMode="auto">
        <a:xfrm>
          <a:off x="4572000" y="838200"/>
          <a:ext cx="9239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10</xdr:row>
      <xdr:rowOff>28575</xdr:rowOff>
    </xdr:from>
    <xdr:to>
      <xdr:col>7</xdr:col>
      <xdr:colOff>171450</xdr:colOff>
      <xdr:row>17</xdr:row>
      <xdr:rowOff>28575</xdr:rowOff>
    </xdr:to>
    <xdr:sp macro="" textlink="">
      <xdr:nvSpPr>
        <xdr:cNvPr id="3730" name="Line 5"/>
        <xdr:cNvSpPr>
          <a:spLocks noChangeShapeType="1"/>
        </xdr:cNvSpPr>
      </xdr:nvSpPr>
      <xdr:spPr bwMode="auto">
        <a:xfrm flipV="1">
          <a:off x="3200400" y="1685925"/>
          <a:ext cx="2305050" cy="1133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5</xdr:row>
      <xdr:rowOff>0</xdr:rowOff>
    </xdr:from>
    <xdr:to>
      <xdr:col>7</xdr:col>
      <xdr:colOff>180975</xdr:colOff>
      <xdr:row>10</xdr:row>
      <xdr:rowOff>38100</xdr:rowOff>
    </xdr:to>
    <xdr:sp macro="" textlink="">
      <xdr:nvSpPr>
        <xdr:cNvPr id="3731" name="Line 6"/>
        <xdr:cNvSpPr>
          <a:spLocks noChangeShapeType="1"/>
        </xdr:cNvSpPr>
      </xdr:nvSpPr>
      <xdr:spPr bwMode="auto">
        <a:xfrm>
          <a:off x="5514975" y="838200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13</xdr:row>
      <xdr:rowOff>9525</xdr:rowOff>
    </xdr:from>
    <xdr:to>
      <xdr:col>3</xdr:col>
      <xdr:colOff>228600</xdr:colOff>
      <xdr:row>13</xdr:row>
      <xdr:rowOff>85725</xdr:rowOff>
    </xdr:to>
    <xdr:sp macro="" textlink="">
      <xdr:nvSpPr>
        <xdr:cNvPr id="3732" name="Oval 7"/>
        <xdr:cNvSpPr>
          <a:spLocks noChangeArrowheads="1"/>
        </xdr:cNvSpPr>
      </xdr:nvSpPr>
      <xdr:spPr bwMode="auto">
        <a:xfrm>
          <a:off x="2438400" y="2152650"/>
          <a:ext cx="7620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15</xdr:row>
      <xdr:rowOff>152400</xdr:rowOff>
    </xdr:from>
    <xdr:to>
      <xdr:col>3</xdr:col>
      <xdr:colOff>228600</xdr:colOff>
      <xdr:row>16</xdr:row>
      <xdr:rowOff>66675</xdr:rowOff>
    </xdr:to>
    <xdr:sp macro="" textlink="">
      <xdr:nvSpPr>
        <xdr:cNvPr id="3733" name="Oval 8"/>
        <xdr:cNvSpPr>
          <a:spLocks noChangeArrowheads="1"/>
        </xdr:cNvSpPr>
      </xdr:nvSpPr>
      <xdr:spPr bwMode="auto">
        <a:xfrm>
          <a:off x="2428875" y="2619375"/>
          <a:ext cx="85725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695325</xdr:colOff>
      <xdr:row>15</xdr:row>
      <xdr:rowOff>152400</xdr:rowOff>
    </xdr:from>
    <xdr:to>
      <xdr:col>4</xdr:col>
      <xdr:colOff>9525</xdr:colOff>
      <xdr:row>16</xdr:row>
      <xdr:rowOff>66675</xdr:rowOff>
    </xdr:to>
    <xdr:sp macro="" textlink="">
      <xdr:nvSpPr>
        <xdr:cNvPr id="3734" name="Oval 9"/>
        <xdr:cNvSpPr>
          <a:spLocks noChangeArrowheads="1"/>
        </xdr:cNvSpPr>
      </xdr:nvSpPr>
      <xdr:spPr bwMode="auto">
        <a:xfrm>
          <a:off x="2981325" y="2619375"/>
          <a:ext cx="7620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13</xdr:row>
      <xdr:rowOff>0</xdr:rowOff>
    </xdr:from>
    <xdr:to>
      <xdr:col>4</xdr:col>
      <xdr:colOff>0</xdr:colOff>
      <xdr:row>13</xdr:row>
      <xdr:rowOff>76200</xdr:rowOff>
    </xdr:to>
    <xdr:sp macro="" textlink="">
      <xdr:nvSpPr>
        <xdr:cNvPr id="3735" name="Oval 10"/>
        <xdr:cNvSpPr>
          <a:spLocks noChangeArrowheads="1"/>
        </xdr:cNvSpPr>
      </xdr:nvSpPr>
      <xdr:spPr bwMode="auto">
        <a:xfrm>
          <a:off x="2971800" y="2143125"/>
          <a:ext cx="7620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12</xdr:row>
      <xdr:rowOff>152400</xdr:rowOff>
    </xdr:from>
    <xdr:to>
      <xdr:col>3</xdr:col>
      <xdr:colOff>104775</xdr:colOff>
      <xdr:row>16</xdr:row>
      <xdr:rowOff>95250</xdr:rowOff>
    </xdr:to>
    <xdr:sp macro="" textlink="">
      <xdr:nvSpPr>
        <xdr:cNvPr id="3736" name="Line 12"/>
        <xdr:cNvSpPr>
          <a:spLocks noChangeShapeType="1"/>
        </xdr:cNvSpPr>
      </xdr:nvSpPr>
      <xdr:spPr bwMode="auto">
        <a:xfrm flipV="1">
          <a:off x="2390775" y="2133600"/>
          <a:ext cx="0" cy="5905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12</xdr:row>
      <xdr:rowOff>152400</xdr:rowOff>
    </xdr:from>
    <xdr:to>
      <xdr:col>4</xdr:col>
      <xdr:colOff>38100</xdr:colOff>
      <xdr:row>12</xdr:row>
      <xdr:rowOff>152400</xdr:rowOff>
    </xdr:to>
    <xdr:sp macro="" textlink="">
      <xdr:nvSpPr>
        <xdr:cNvPr id="3737" name="Line 13"/>
        <xdr:cNvSpPr>
          <a:spLocks noChangeShapeType="1"/>
        </xdr:cNvSpPr>
      </xdr:nvSpPr>
      <xdr:spPr bwMode="auto">
        <a:xfrm>
          <a:off x="2400300" y="2133600"/>
          <a:ext cx="6858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</xdr:row>
      <xdr:rowOff>0</xdr:rowOff>
    </xdr:from>
    <xdr:to>
      <xdr:col>4</xdr:col>
      <xdr:colOff>38100</xdr:colOff>
      <xdr:row>16</xdr:row>
      <xdr:rowOff>76200</xdr:rowOff>
    </xdr:to>
    <xdr:sp macro="" textlink="">
      <xdr:nvSpPr>
        <xdr:cNvPr id="3738" name="Line 14"/>
        <xdr:cNvSpPr>
          <a:spLocks noChangeShapeType="1"/>
        </xdr:cNvSpPr>
      </xdr:nvSpPr>
      <xdr:spPr bwMode="auto">
        <a:xfrm flipH="1">
          <a:off x="3086100" y="2143125"/>
          <a:ext cx="0" cy="56197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16</xdr:row>
      <xdr:rowOff>85725</xdr:rowOff>
    </xdr:from>
    <xdr:to>
      <xdr:col>4</xdr:col>
      <xdr:colOff>38100</xdr:colOff>
      <xdr:row>16</xdr:row>
      <xdr:rowOff>85725</xdr:rowOff>
    </xdr:to>
    <xdr:sp macro="" textlink="">
      <xdr:nvSpPr>
        <xdr:cNvPr id="3739" name="Line 15"/>
        <xdr:cNvSpPr>
          <a:spLocks noChangeShapeType="1"/>
        </xdr:cNvSpPr>
      </xdr:nvSpPr>
      <xdr:spPr bwMode="auto">
        <a:xfrm>
          <a:off x="2390775" y="2714625"/>
          <a:ext cx="6953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12</xdr:row>
      <xdr:rowOff>0</xdr:rowOff>
    </xdr:from>
    <xdr:to>
      <xdr:col>2</xdr:col>
      <xdr:colOff>400050</xdr:colOff>
      <xdr:row>17</xdr:row>
      <xdr:rowOff>66675</xdr:rowOff>
    </xdr:to>
    <xdr:sp macro="" textlink="">
      <xdr:nvSpPr>
        <xdr:cNvPr id="3740" name="Line 16"/>
        <xdr:cNvSpPr>
          <a:spLocks noChangeShapeType="1"/>
        </xdr:cNvSpPr>
      </xdr:nvSpPr>
      <xdr:spPr bwMode="auto">
        <a:xfrm>
          <a:off x="1924050" y="1981200"/>
          <a:ext cx="0" cy="876300"/>
        </a:xfrm>
        <a:prstGeom prst="line">
          <a:avLst/>
        </a:prstGeom>
        <a:noFill/>
        <a:ln w="1587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18</xdr:row>
      <xdr:rowOff>85725</xdr:rowOff>
    </xdr:from>
    <xdr:to>
      <xdr:col>4</xdr:col>
      <xdr:colOff>142875</xdr:colOff>
      <xdr:row>18</xdr:row>
      <xdr:rowOff>85725</xdr:rowOff>
    </xdr:to>
    <xdr:sp macro="" textlink="">
      <xdr:nvSpPr>
        <xdr:cNvPr id="3741" name="Line 17"/>
        <xdr:cNvSpPr>
          <a:spLocks noChangeShapeType="1"/>
        </xdr:cNvSpPr>
      </xdr:nvSpPr>
      <xdr:spPr bwMode="auto">
        <a:xfrm>
          <a:off x="2295525" y="3038475"/>
          <a:ext cx="8953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25</xdr:row>
      <xdr:rowOff>57150</xdr:rowOff>
    </xdr:from>
    <xdr:to>
      <xdr:col>8</xdr:col>
      <xdr:colOff>733425</xdr:colOff>
      <xdr:row>31</xdr:row>
      <xdr:rowOff>76200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xmlns="" id="{AABDB629-BCC4-4ACD-8E2D-0FC08FD20DB1}"/>
            </a:ext>
          </a:extLst>
        </xdr:cNvPr>
        <xdr:cNvSpPr txBox="1">
          <a:spLocks noChangeArrowheads="1"/>
        </xdr:cNvSpPr>
      </xdr:nvSpPr>
      <xdr:spPr bwMode="auto">
        <a:xfrm>
          <a:off x="4810125" y="4162425"/>
          <a:ext cx="2019300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Pour la vérification il est nécessaire d'avoir la section globale d'acier par rapport à la section géométrique du tirant. 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Ici il est donné la possibilité de rentrer 2 types d'aciers différents.</a:t>
          </a:r>
        </a:p>
      </xdr:txBody>
    </xdr:sp>
    <xdr:clientData/>
  </xdr:twoCellAnchor>
  <xdr:twoCellAnchor>
    <xdr:from>
      <xdr:col>3</xdr:col>
      <xdr:colOff>400050</xdr:colOff>
      <xdr:row>12</xdr:row>
      <xdr:rowOff>133350</xdr:rowOff>
    </xdr:from>
    <xdr:to>
      <xdr:col>3</xdr:col>
      <xdr:colOff>514350</xdr:colOff>
      <xdr:row>13</xdr:row>
      <xdr:rowOff>85725</xdr:rowOff>
    </xdr:to>
    <xdr:sp macro="" textlink="">
      <xdr:nvSpPr>
        <xdr:cNvPr id="3743" name="Oval 19"/>
        <xdr:cNvSpPr>
          <a:spLocks noChangeArrowheads="1"/>
        </xdr:cNvSpPr>
      </xdr:nvSpPr>
      <xdr:spPr bwMode="auto">
        <a:xfrm>
          <a:off x="2686050" y="2114550"/>
          <a:ext cx="114300" cy="1143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400050</xdr:colOff>
      <xdr:row>15</xdr:row>
      <xdr:rowOff>123825</xdr:rowOff>
    </xdr:from>
    <xdr:to>
      <xdr:col>3</xdr:col>
      <xdr:colOff>514350</xdr:colOff>
      <xdr:row>16</xdr:row>
      <xdr:rowOff>76200</xdr:rowOff>
    </xdr:to>
    <xdr:sp macro="" textlink="">
      <xdr:nvSpPr>
        <xdr:cNvPr id="3744" name="Oval 20"/>
        <xdr:cNvSpPr>
          <a:spLocks noChangeArrowheads="1"/>
        </xdr:cNvSpPr>
      </xdr:nvSpPr>
      <xdr:spPr bwMode="auto">
        <a:xfrm>
          <a:off x="2686050" y="2590800"/>
          <a:ext cx="114300" cy="1143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723900</xdr:colOff>
      <xdr:row>9</xdr:row>
      <xdr:rowOff>104775</xdr:rowOff>
    </xdr:from>
    <xdr:to>
      <xdr:col>4</xdr:col>
      <xdr:colOff>123825</xdr:colOff>
      <xdr:row>13</xdr:row>
      <xdr:rowOff>0</xdr:rowOff>
    </xdr:to>
    <xdr:sp macro="" textlink="">
      <xdr:nvSpPr>
        <xdr:cNvPr id="3745" name="Line 22"/>
        <xdr:cNvSpPr>
          <a:spLocks noChangeShapeType="1"/>
        </xdr:cNvSpPr>
      </xdr:nvSpPr>
      <xdr:spPr bwMode="auto">
        <a:xfrm flipH="1">
          <a:off x="3009900" y="1600200"/>
          <a:ext cx="161925" cy="5429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9</xdr:row>
      <xdr:rowOff>104775</xdr:rowOff>
    </xdr:from>
    <xdr:to>
      <xdr:col>4</xdr:col>
      <xdr:colOff>114300</xdr:colOff>
      <xdr:row>13</xdr:row>
      <xdr:rowOff>19050</xdr:rowOff>
    </xdr:to>
    <xdr:sp macro="" textlink="">
      <xdr:nvSpPr>
        <xdr:cNvPr id="3746" name="Line 23"/>
        <xdr:cNvSpPr>
          <a:spLocks noChangeShapeType="1"/>
        </xdr:cNvSpPr>
      </xdr:nvSpPr>
      <xdr:spPr bwMode="auto">
        <a:xfrm flipH="1">
          <a:off x="2514600" y="1600200"/>
          <a:ext cx="647700" cy="5619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733425</xdr:colOff>
      <xdr:row>9</xdr:row>
      <xdr:rowOff>104775</xdr:rowOff>
    </xdr:from>
    <xdr:to>
      <xdr:col>4</xdr:col>
      <xdr:colOff>104775</xdr:colOff>
      <xdr:row>16</xdr:row>
      <xdr:rowOff>38100</xdr:rowOff>
    </xdr:to>
    <xdr:sp macro="" textlink="">
      <xdr:nvSpPr>
        <xdr:cNvPr id="3747" name="Line 24"/>
        <xdr:cNvSpPr>
          <a:spLocks noChangeShapeType="1"/>
        </xdr:cNvSpPr>
      </xdr:nvSpPr>
      <xdr:spPr bwMode="auto">
        <a:xfrm flipH="1">
          <a:off x="3019425" y="1600200"/>
          <a:ext cx="133350" cy="10668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104775</xdr:rowOff>
    </xdr:from>
    <xdr:to>
      <xdr:col>4</xdr:col>
      <xdr:colOff>95250</xdr:colOff>
      <xdr:row>16</xdr:row>
      <xdr:rowOff>28575</xdr:rowOff>
    </xdr:to>
    <xdr:sp macro="" textlink="">
      <xdr:nvSpPr>
        <xdr:cNvPr id="3748" name="Line 25"/>
        <xdr:cNvSpPr>
          <a:spLocks noChangeShapeType="1"/>
        </xdr:cNvSpPr>
      </xdr:nvSpPr>
      <xdr:spPr bwMode="auto">
        <a:xfrm flipH="1">
          <a:off x="2476500" y="1600200"/>
          <a:ext cx="666750" cy="10572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485775</xdr:colOff>
      <xdr:row>16</xdr:row>
      <xdr:rowOff>47625</xdr:rowOff>
    </xdr:from>
    <xdr:to>
      <xdr:col>5</xdr:col>
      <xdr:colOff>104775</xdr:colOff>
      <xdr:row>19</xdr:row>
      <xdr:rowOff>19050</xdr:rowOff>
    </xdr:to>
    <xdr:sp macro="" textlink="">
      <xdr:nvSpPr>
        <xdr:cNvPr id="3749" name="Line 27"/>
        <xdr:cNvSpPr>
          <a:spLocks noChangeShapeType="1"/>
        </xdr:cNvSpPr>
      </xdr:nvSpPr>
      <xdr:spPr bwMode="auto">
        <a:xfrm flipH="1" flipV="1">
          <a:off x="2771775" y="2676525"/>
          <a:ext cx="1143000" cy="457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13</xdr:row>
      <xdr:rowOff>57150</xdr:rowOff>
    </xdr:from>
    <xdr:to>
      <xdr:col>5</xdr:col>
      <xdr:colOff>114300</xdr:colOff>
      <xdr:row>19</xdr:row>
      <xdr:rowOff>38100</xdr:rowOff>
    </xdr:to>
    <xdr:sp macro="" textlink="">
      <xdr:nvSpPr>
        <xdr:cNvPr id="3750" name="Line 28"/>
        <xdr:cNvSpPr>
          <a:spLocks noChangeShapeType="1"/>
        </xdr:cNvSpPr>
      </xdr:nvSpPr>
      <xdr:spPr bwMode="auto">
        <a:xfrm flipH="1" flipV="1">
          <a:off x="2790825" y="2200275"/>
          <a:ext cx="1133475" cy="952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15</xdr:row>
      <xdr:rowOff>76200</xdr:rowOff>
    </xdr:from>
    <xdr:to>
      <xdr:col>6</xdr:col>
      <xdr:colOff>723900</xdr:colOff>
      <xdr:row>15</xdr:row>
      <xdr:rowOff>76200</xdr:rowOff>
    </xdr:to>
    <xdr:sp macro="" textlink="">
      <xdr:nvSpPr>
        <xdr:cNvPr id="3751" name="Line 29"/>
        <xdr:cNvSpPr>
          <a:spLocks noChangeShapeType="1"/>
        </xdr:cNvSpPr>
      </xdr:nvSpPr>
      <xdr:spPr bwMode="auto">
        <a:xfrm>
          <a:off x="5067300" y="2543175"/>
          <a:ext cx="22860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tabSelected="1" workbookViewId="0">
      <selection activeCell="I42" sqref="I42"/>
    </sheetView>
  </sheetViews>
  <sheetFormatPr baseColWidth="10" defaultRowHeight="12.75" x14ac:dyDescent="0.2"/>
  <cols>
    <col min="1" max="1" width="4" customWidth="1"/>
    <col min="2" max="2" width="13" customWidth="1"/>
    <col min="3" max="3" width="12.5703125" customWidth="1"/>
    <col min="5" max="5" width="11.5703125" bestFit="1" customWidth="1"/>
  </cols>
  <sheetData>
    <row r="1" spans="2:8" ht="13.5" thickBot="1" x14ac:dyDescent="0.25"/>
    <row r="2" spans="2:8" ht="13.5" thickBot="1" x14ac:dyDescent="0.25">
      <c r="B2" s="93" t="s">
        <v>30</v>
      </c>
      <c r="C2" s="94"/>
      <c r="D2" s="4"/>
      <c r="E2" s="4"/>
      <c r="F2" s="4"/>
      <c r="G2" s="4"/>
      <c r="H2" s="1" t="s">
        <v>0</v>
      </c>
    </row>
    <row r="3" spans="2:8" ht="13.5" thickBot="1" x14ac:dyDescent="0.25">
      <c r="B3" s="18" t="s">
        <v>2</v>
      </c>
      <c r="C3" s="19" t="s">
        <v>67</v>
      </c>
      <c r="D3" s="44" t="s">
        <v>63</v>
      </c>
      <c r="E3" s="6">
        <v>54000</v>
      </c>
      <c r="F3" s="4"/>
      <c r="G3" s="4"/>
      <c r="H3" s="5" t="s">
        <v>1</v>
      </c>
    </row>
    <row r="4" spans="2:8" x14ac:dyDescent="0.2">
      <c r="B4" s="2" t="s">
        <v>3</v>
      </c>
      <c r="C4" s="3" t="s">
        <v>29</v>
      </c>
      <c r="D4" s="44" t="s">
        <v>64</v>
      </c>
      <c r="E4" s="6">
        <v>53000</v>
      </c>
      <c r="F4" s="4"/>
      <c r="G4" s="4"/>
      <c r="H4" s="4"/>
    </row>
    <row r="5" spans="2:8" x14ac:dyDescent="0.2">
      <c r="B5" s="2" t="s">
        <v>4</v>
      </c>
      <c r="C5" s="3" t="s">
        <v>5</v>
      </c>
      <c r="D5" s="4"/>
      <c r="E5" s="4"/>
      <c r="F5" s="4"/>
      <c r="G5" s="4"/>
      <c r="H5" s="4"/>
    </row>
    <row r="6" spans="2:8" ht="13.5" thickBot="1" x14ac:dyDescent="0.25">
      <c r="B6" s="7" t="s">
        <v>15</v>
      </c>
      <c r="C6" s="8" t="s">
        <v>16</v>
      </c>
      <c r="D6" s="4"/>
      <c r="E6" s="9" t="s">
        <v>18</v>
      </c>
      <c r="F6" s="4"/>
      <c r="G6" s="4"/>
      <c r="H6" s="4"/>
    </row>
    <row r="7" spans="2:8" x14ac:dyDescent="0.2">
      <c r="B7" s="4"/>
      <c r="C7" s="4"/>
      <c r="D7" s="4"/>
      <c r="E7" s="4"/>
      <c r="F7" s="4"/>
      <c r="G7" s="4"/>
      <c r="H7" s="4"/>
    </row>
    <row r="8" spans="2:8" x14ac:dyDescent="0.2">
      <c r="B8" s="4"/>
      <c r="C8" s="4"/>
      <c r="D8" s="4"/>
      <c r="E8" s="4"/>
      <c r="F8" s="81" t="s">
        <v>79</v>
      </c>
      <c r="G8" s="80">
        <v>5800</v>
      </c>
      <c r="H8" s="4"/>
    </row>
    <row r="9" spans="2:8" x14ac:dyDescent="0.2">
      <c r="B9" s="4"/>
      <c r="C9" s="4"/>
      <c r="D9" s="4"/>
      <c r="E9" s="4"/>
      <c r="F9" s="44" t="s">
        <v>63</v>
      </c>
      <c r="G9" s="82">
        <f>SUM(G8,H23/H22)</f>
        <v>9675.5555555555547</v>
      </c>
      <c r="H9" s="4"/>
    </row>
    <row r="10" spans="2:8" x14ac:dyDescent="0.2">
      <c r="B10" s="44" t="s">
        <v>63</v>
      </c>
      <c r="C10" s="6">
        <v>0</v>
      </c>
      <c r="D10" s="4"/>
      <c r="E10" s="4"/>
      <c r="F10" s="44" t="s">
        <v>64</v>
      </c>
      <c r="G10" s="6">
        <v>10500</v>
      </c>
      <c r="H10" s="4"/>
    </row>
    <row r="11" spans="2:8" x14ac:dyDescent="0.2">
      <c r="B11" s="44" t="s">
        <v>64</v>
      </c>
      <c r="C11" s="6">
        <v>0</v>
      </c>
      <c r="D11" s="4"/>
      <c r="E11" s="4"/>
      <c r="F11" s="4"/>
      <c r="G11" s="11"/>
      <c r="H11" s="4"/>
    </row>
    <row r="12" spans="2:8" x14ac:dyDescent="0.2">
      <c r="B12" s="4"/>
      <c r="C12" s="9" t="s">
        <v>14</v>
      </c>
      <c r="D12" s="4"/>
      <c r="E12" s="4"/>
      <c r="F12" s="4"/>
      <c r="G12" s="4"/>
      <c r="H12" s="9" t="s">
        <v>10</v>
      </c>
    </row>
    <row r="13" spans="2:8" x14ac:dyDescent="0.2">
      <c r="B13" s="4"/>
      <c r="C13" s="4"/>
      <c r="D13" s="4"/>
      <c r="E13" s="4"/>
      <c r="F13" s="4"/>
      <c r="G13" s="4"/>
      <c r="H13" s="6">
        <v>5</v>
      </c>
    </row>
    <row r="14" spans="2:8" x14ac:dyDescent="0.2">
      <c r="B14" s="4"/>
      <c r="C14" s="4"/>
      <c r="D14" s="4"/>
      <c r="E14" s="12" t="s">
        <v>7</v>
      </c>
      <c r="F14" s="4"/>
      <c r="G14" s="4"/>
      <c r="H14" s="4"/>
    </row>
    <row r="15" spans="2:8" x14ac:dyDescent="0.2">
      <c r="B15" s="10">
        <v>60</v>
      </c>
      <c r="C15" s="4"/>
      <c r="D15" s="13" t="s">
        <v>6</v>
      </c>
      <c r="E15" s="4"/>
      <c r="F15" s="6">
        <v>40</v>
      </c>
      <c r="G15" s="4"/>
      <c r="H15" s="4"/>
    </row>
    <row r="16" spans="2:8" x14ac:dyDescent="0.2">
      <c r="B16" s="15" t="s">
        <v>11</v>
      </c>
      <c r="C16" s="4"/>
      <c r="D16" s="6">
        <v>40</v>
      </c>
      <c r="E16" s="4"/>
      <c r="F16" s="4"/>
      <c r="G16" s="4"/>
      <c r="H16" s="4"/>
    </row>
    <row r="17" spans="2:8" x14ac:dyDescent="0.2">
      <c r="B17" s="4"/>
      <c r="C17" s="4"/>
      <c r="D17" s="4"/>
      <c r="E17" s="4"/>
      <c r="F17" s="4"/>
      <c r="G17" s="4"/>
      <c r="H17" s="4"/>
    </row>
    <row r="18" spans="2:8" x14ac:dyDescent="0.2">
      <c r="B18" s="4"/>
      <c r="C18" s="4"/>
      <c r="D18" s="4"/>
      <c r="E18" s="4"/>
      <c r="F18" s="4"/>
      <c r="G18" s="4"/>
      <c r="H18" s="4"/>
    </row>
    <row r="19" spans="2:8" x14ac:dyDescent="0.2">
      <c r="B19" s="4"/>
      <c r="C19" s="14" t="s">
        <v>8</v>
      </c>
      <c r="D19" s="4"/>
      <c r="E19" s="4"/>
      <c r="F19" s="15" t="s">
        <v>9</v>
      </c>
      <c r="G19" s="6">
        <v>160</v>
      </c>
      <c r="H19" s="4" t="s">
        <v>81</v>
      </c>
    </row>
    <row r="20" spans="2:8" x14ac:dyDescent="0.2">
      <c r="B20" s="4"/>
      <c r="C20" s="10">
        <v>160</v>
      </c>
      <c r="D20" s="4"/>
      <c r="E20" s="4"/>
      <c r="F20" s="4"/>
      <c r="G20" s="4"/>
      <c r="H20" s="4"/>
    </row>
    <row r="21" spans="2:8" x14ac:dyDescent="0.2">
      <c r="B21" s="4"/>
      <c r="C21" s="4"/>
      <c r="D21" s="4"/>
      <c r="E21" s="4"/>
      <c r="F21" s="4"/>
      <c r="G21" s="4"/>
      <c r="H21" s="4"/>
    </row>
    <row r="22" spans="2:8" x14ac:dyDescent="0.2">
      <c r="B22" s="4"/>
      <c r="C22" s="4"/>
      <c r="D22" s="4"/>
      <c r="E22" s="4"/>
      <c r="F22" s="101" t="s">
        <v>76</v>
      </c>
      <c r="G22" s="101"/>
      <c r="H22" s="80">
        <v>4.5</v>
      </c>
    </row>
    <row r="23" spans="2:8" x14ac:dyDescent="0.2">
      <c r="B23" s="4"/>
      <c r="C23" s="4"/>
      <c r="D23" s="15" t="s">
        <v>12</v>
      </c>
      <c r="E23" s="15" t="s">
        <v>13</v>
      </c>
      <c r="F23" s="101" t="s">
        <v>77</v>
      </c>
      <c r="G23" s="102"/>
      <c r="H23" s="80">
        <v>17440</v>
      </c>
    </row>
    <row r="24" spans="2:8" x14ac:dyDescent="0.2">
      <c r="B24" s="4"/>
      <c r="C24" s="4"/>
      <c r="D24" s="4"/>
      <c r="E24" s="4"/>
      <c r="F24" s="4"/>
      <c r="G24" s="79" t="s">
        <v>78</v>
      </c>
      <c r="H24" s="80" t="s">
        <v>80</v>
      </c>
    </row>
    <row r="25" spans="2:8" ht="13.5" thickBot="1" x14ac:dyDescent="0.25">
      <c r="B25" s="4"/>
      <c r="C25" s="4"/>
      <c r="D25" s="4"/>
      <c r="E25" s="4"/>
      <c r="F25" s="4"/>
      <c r="G25" s="4"/>
      <c r="H25" s="4"/>
    </row>
    <row r="26" spans="2:8" ht="13.5" thickBot="1" x14ac:dyDescent="0.25">
      <c r="B26" s="93" t="s">
        <v>19</v>
      </c>
      <c r="C26" s="95"/>
      <c r="D26" s="95"/>
      <c r="E26" s="95"/>
      <c r="F26" s="96"/>
      <c r="G26" s="4"/>
      <c r="H26" s="4"/>
    </row>
    <row r="27" spans="2:8" x14ac:dyDescent="0.2">
      <c r="B27" s="89" t="s">
        <v>20</v>
      </c>
      <c r="C27" s="90"/>
      <c r="D27" s="97" t="str">
        <f>IF((B15-H13)&gt;=(G19-F15)/4,"OK","MAUVAIS")</f>
        <v>OK</v>
      </c>
      <c r="E27" s="98"/>
      <c r="F27" s="77" t="s">
        <v>23</v>
      </c>
      <c r="G27" s="4"/>
      <c r="H27" s="4"/>
    </row>
    <row r="28" spans="2:8" ht="13.5" thickBot="1" x14ac:dyDescent="0.25">
      <c r="B28" s="91" t="s">
        <v>21</v>
      </c>
      <c r="C28" s="92"/>
      <c r="D28" s="99" t="str">
        <f>IF((B15-H13)&gt;=(C20-D16)/4,"OK","MAUVAIS")</f>
        <v>OK</v>
      </c>
      <c r="E28" s="100"/>
      <c r="F28" s="78" t="s">
        <v>24</v>
      </c>
      <c r="G28" s="4"/>
      <c r="H28" s="4"/>
    </row>
    <row r="29" spans="2:8" ht="13.5" thickBot="1" x14ac:dyDescent="0.25">
      <c r="B29" s="88"/>
      <c r="C29" s="88"/>
      <c r="D29" s="88"/>
      <c r="E29" s="88"/>
      <c r="F29" s="4"/>
      <c r="G29" s="4"/>
      <c r="H29" s="4"/>
    </row>
    <row r="30" spans="2:8" ht="13.5" thickBot="1" x14ac:dyDescent="0.25">
      <c r="B30" s="83" t="s">
        <v>73</v>
      </c>
      <c r="C30" s="84"/>
      <c r="D30" s="84"/>
      <c r="E30" s="84"/>
      <c r="F30" s="85"/>
      <c r="G30" s="4"/>
      <c r="H30" s="4"/>
    </row>
    <row r="31" spans="2:8" ht="13.5" thickBot="1" x14ac:dyDescent="0.25">
      <c r="B31" s="62"/>
      <c r="C31" s="63"/>
      <c r="D31" s="72" t="s">
        <v>62</v>
      </c>
      <c r="E31" s="73" t="s">
        <v>61</v>
      </c>
      <c r="F31" s="64"/>
      <c r="G31" s="4"/>
      <c r="H31" s="4"/>
    </row>
    <row r="32" spans="2:8" x14ac:dyDescent="0.2">
      <c r="B32" s="89" t="s">
        <v>25</v>
      </c>
      <c r="C32" s="90"/>
      <c r="D32" s="76">
        <f>PRODUCT(1.15,E4,G19-F15,1/PRODUCT(8,B15-H13,D51))</f>
        <v>3.823227272727272</v>
      </c>
      <c r="E32" s="68">
        <f>PRODUCT(1.5,E3,G19-F15,1/PRODUCT(8,B15-H13,D51))</f>
        <v>5.0809090909090902</v>
      </c>
      <c r="F32" s="74" t="s">
        <v>23</v>
      </c>
      <c r="G32" s="4"/>
      <c r="H32" s="4"/>
    </row>
    <row r="33" spans="2:9" ht="13.5" thickBot="1" x14ac:dyDescent="0.25">
      <c r="B33" s="91" t="s">
        <v>26</v>
      </c>
      <c r="C33" s="92"/>
      <c r="D33" s="54">
        <f>PRODUCT(1.15,E4,C20-D16,1/PRODUCT(8,B15-H13,D51))</f>
        <v>3.823227272727272</v>
      </c>
      <c r="E33" s="55">
        <f>PRODUCT(1.5,E3,C20-D16,1/PRODUCT(8,B15-H13,D51))</f>
        <v>5.0809090909090902</v>
      </c>
      <c r="F33" s="75" t="s">
        <v>24</v>
      </c>
      <c r="G33" s="4"/>
      <c r="H33" s="4"/>
    </row>
    <row r="34" spans="2:9" ht="13.5" thickBot="1" x14ac:dyDescent="0.25">
      <c r="B34" s="88"/>
      <c r="C34" s="88"/>
      <c r="D34" s="88"/>
      <c r="E34" s="88"/>
      <c r="F34" s="4"/>
      <c r="G34" s="47"/>
      <c r="H34" s="4"/>
    </row>
    <row r="35" spans="2:9" ht="13.5" thickBot="1" x14ac:dyDescent="0.25">
      <c r="B35" s="83" t="s">
        <v>72</v>
      </c>
      <c r="C35" s="104"/>
      <c r="D35" s="104"/>
      <c r="E35" s="104"/>
      <c r="F35" s="105"/>
      <c r="G35" s="114" t="s">
        <v>66</v>
      </c>
      <c r="H35" s="4"/>
    </row>
    <row r="36" spans="2:9" ht="13.5" thickBot="1" x14ac:dyDescent="0.25">
      <c r="B36" s="86" t="s">
        <v>74</v>
      </c>
      <c r="C36" s="87"/>
      <c r="D36" s="65" t="s">
        <v>62</v>
      </c>
      <c r="E36" s="66" t="s">
        <v>61</v>
      </c>
      <c r="F36" s="67"/>
      <c r="G36" s="115"/>
      <c r="H36" s="4"/>
    </row>
    <row r="37" spans="2:9" x14ac:dyDescent="0.2">
      <c r="B37" s="89" t="s">
        <v>27</v>
      </c>
      <c r="C37" s="90"/>
      <c r="D37" s="52">
        <f>SUM(PRODUCT(SUM(E4,PRODUCT(C20,G19,B15,2.5,1/1000)),1/PRODUCT(G19,C20)),PRODUCT(6,IF(H24="OUI",G10/2,G10),B15,1/PRODUCT(C20,G19,G19)))</f>
        <v>2.6817382812499999</v>
      </c>
      <c r="E37" s="53">
        <f>SUM(PRODUCT(SUM(E3,PRODUCT(C20,G19,B15,2.5,1/1000)),1/PRODUCT(G19,C20)),PRODUCT(6,IF(H24="OUI",G9/2,G9),B15,1/PRODUCT(C20,G19,G19)))</f>
        <v>2.6845703125</v>
      </c>
      <c r="F37" s="50" t="s">
        <v>23</v>
      </c>
      <c r="G37" s="48" t="str">
        <f>IF(AND(D37&lt;=D43,E37&lt;=D42),"OK",IF(AND(D37&lt;=PRODUCT(D43,1.1),E37&lt;=PRODUCT(D42,1.1)),"OK plus 10%","MAUVAIS"))</f>
        <v>OK</v>
      </c>
      <c r="H37" s="4"/>
    </row>
    <row r="38" spans="2:9" ht="13.5" thickBot="1" x14ac:dyDescent="0.25">
      <c r="B38" s="91" t="s">
        <v>28</v>
      </c>
      <c r="C38" s="92"/>
      <c r="D38" s="54">
        <f>SUM(PRODUCT(SUM(E4,PRODUCT(C20,G19,B15,2.5,1/1000)),1/PRODUCT(G19,C20)),PRODUCT(6,C11,B15,1/PRODUCT(G19,C20,C20)))</f>
        <v>2.2203124999999999</v>
      </c>
      <c r="E38" s="55">
        <f>SUM(PRODUCT(SUM(E3,PRODUCT(C20,G19,B15,2.5,1/1000)),1/PRODUCT(G19,C20)),PRODUCT(6,C10,B15,1/PRODUCT(G19,C20,C20)))</f>
        <v>2.2593749999999999</v>
      </c>
      <c r="F38" s="51" t="s">
        <v>24</v>
      </c>
      <c r="G38" s="49" t="str">
        <f>IF(AND(D38&lt;=D43,E38&lt;=D42),"OK",IF(AND(D38&lt;=PRODUCT(D43,1.1),E38&lt;=PRODUCT(D42,1.1)),"OK plus 10%","MAUVAIS"))</f>
        <v>OK</v>
      </c>
      <c r="H38" s="4"/>
    </row>
    <row r="39" spans="2:9" x14ac:dyDescent="0.2">
      <c r="B39" s="46"/>
      <c r="C39" s="46"/>
      <c r="D39" s="16"/>
      <c r="E39" s="16"/>
      <c r="F39" s="4"/>
      <c r="G39" s="4"/>
      <c r="H39" s="4"/>
    </row>
    <row r="40" spans="2:9" ht="13.5" thickBot="1" x14ac:dyDescent="0.25">
      <c r="B40" s="16"/>
      <c r="C40" s="16"/>
      <c r="D40" s="16"/>
      <c r="E40" s="17"/>
      <c r="F40" s="4"/>
      <c r="G40" s="4"/>
      <c r="H40" s="4"/>
    </row>
    <row r="41" spans="2:9" ht="13.5" thickBot="1" x14ac:dyDescent="0.25">
      <c r="B41" s="93" t="s">
        <v>31</v>
      </c>
      <c r="C41" s="95"/>
      <c r="D41" s="95"/>
      <c r="E41" s="95"/>
      <c r="F41" s="94"/>
      <c r="G41" s="56" t="s">
        <v>66</v>
      </c>
      <c r="H41" s="4"/>
    </row>
    <row r="42" spans="2:9" x14ac:dyDescent="0.2">
      <c r="B42" s="106" t="s">
        <v>17</v>
      </c>
      <c r="C42" s="107"/>
      <c r="D42" s="61">
        <v>4</v>
      </c>
      <c r="E42" s="108" t="s">
        <v>65</v>
      </c>
      <c r="F42" s="109"/>
      <c r="G42" s="58"/>
      <c r="H42" s="4"/>
      <c r="I42" s="45"/>
    </row>
    <row r="43" spans="2:9" ht="13.5" thickBot="1" x14ac:dyDescent="0.25">
      <c r="B43" s="123" t="s">
        <v>70</v>
      </c>
      <c r="C43" s="124"/>
      <c r="D43" s="21">
        <f>D42*1.5</f>
        <v>6</v>
      </c>
      <c r="E43" s="112" t="s">
        <v>68</v>
      </c>
      <c r="F43" s="122"/>
      <c r="G43" s="60"/>
      <c r="H43" s="4"/>
      <c r="I43" s="45"/>
    </row>
    <row r="44" spans="2:9" ht="13.5" thickTop="1" x14ac:dyDescent="0.2">
      <c r="B44" s="116" t="s">
        <v>34</v>
      </c>
      <c r="C44" s="117"/>
      <c r="D44" s="20">
        <v>10</v>
      </c>
      <c r="E44" s="118" t="s">
        <v>32</v>
      </c>
      <c r="F44" s="119"/>
      <c r="G44" s="57"/>
      <c r="H44" s="4"/>
    </row>
    <row r="45" spans="2:9" ht="13.5" thickBot="1" x14ac:dyDescent="0.25">
      <c r="B45" s="120" t="s">
        <v>35</v>
      </c>
      <c r="C45" s="121"/>
      <c r="D45" s="20">
        <v>8</v>
      </c>
      <c r="E45" s="118" t="s">
        <v>32</v>
      </c>
      <c r="F45" s="119"/>
      <c r="G45" s="4"/>
      <c r="H45" s="4"/>
    </row>
    <row r="46" spans="2:9" ht="13.5" thickBot="1" x14ac:dyDescent="0.25">
      <c r="B46" s="110" t="s">
        <v>36</v>
      </c>
      <c r="C46" s="111"/>
      <c r="D46" s="21">
        <f>((3.14*D44*D44)/(4*100))*D45</f>
        <v>6.28</v>
      </c>
      <c r="E46" s="112" t="s">
        <v>32</v>
      </c>
      <c r="F46" s="113"/>
      <c r="G46" s="59" t="str">
        <f>IF(AND(D46&gt;=D32,D46&gt;=E32),"OK","INSUFFISANT")</f>
        <v>OK</v>
      </c>
      <c r="H46" s="4"/>
    </row>
    <row r="47" spans="2:9" ht="13.5" thickTop="1" x14ac:dyDescent="0.2">
      <c r="B47" s="116" t="s">
        <v>34</v>
      </c>
      <c r="C47" s="117"/>
      <c r="D47" s="20">
        <v>10</v>
      </c>
      <c r="E47" s="118" t="s">
        <v>33</v>
      </c>
      <c r="F47" s="119"/>
      <c r="G47" s="4"/>
      <c r="H47" s="4"/>
    </row>
    <row r="48" spans="2:9" ht="13.5" thickBot="1" x14ac:dyDescent="0.25">
      <c r="B48" s="129" t="s">
        <v>35</v>
      </c>
      <c r="C48" s="130"/>
      <c r="D48" s="22">
        <v>11</v>
      </c>
      <c r="E48" s="118" t="s">
        <v>33</v>
      </c>
      <c r="F48" s="119"/>
      <c r="G48" s="4"/>
      <c r="H48" s="4"/>
    </row>
    <row r="49" spans="2:8" ht="13.5" thickBot="1" x14ac:dyDescent="0.25">
      <c r="B49" s="110" t="s">
        <v>36</v>
      </c>
      <c r="C49" s="111"/>
      <c r="D49" s="21">
        <f>((3.14*D47*D47)/(4*100))*D48</f>
        <v>8.6349999999999998</v>
      </c>
      <c r="E49" s="112" t="s">
        <v>33</v>
      </c>
      <c r="F49" s="113"/>
      <c r="G49" s="59" t="str">
        <f>IF(AND(D49&gt;=D33,D49&gt;=E33),"OK","INSUFFISANT")</f>
        <v>OK</v>
      </c>
      <c r="H49" s="4"/>
    </row>
    <row r="50" spans="2:8" ht="13.5" thickTop="1" x14ac:dyDescent="0.2">
      <c r="B50" s="131" t="s">
        <v>71</v>
      </c>
      <c r="C50" s="132"/>
      <c r="D50" s="70">
        <v>5000</v>
      </c>
      <c r="E50" s="133" t="s">
        <v>69</v>
      </c>
      <c r="F50" s="134"/>
      <c r="G50" s="69"/>
      <c r="H50" s="4"/>
    </row>
    <row r="51" spans="2:8" ht="14.25" thickBot="1" x14ac:dyDescent="0.25">
      <c r="B51" s="125" t="s">
        <v>22</v>
      </c>
      <c r="C51" s="126"/>
      <c r="D51" s="71">
        <f>D50/1.15</f>
        <v>4347.826086956522</v>
      </c>
      <c r="E51" s="127" t="s">
        <v>60</v>
      </c>
      <c r="F51" s="128"/>
      <c r="G51" s="4"/>
      <c r="H51" s="4"/>
    </row>
    <row r="52" spans="2:8" x14ac:dyDescent="0.2">
      <c r="B52" s="16"/>
      <c r="C52" s="16"/>
      <c r="D52" s="16"/>
      <c r="E52" s="17"/>
      <c r="F52" s="4"/>
      <c r="G52" s="4"/>
      <c r="H52" s="4"/>
    </row>
    <row r="53" spans="2:8" x14ac:dyDescent="0.2">
      <c r="B53" s="103" t="s">
        <v>75</v>
      </c>
      <c r="C53" s="103"/>
      <c r="D53" s="103"/>
      <c r="E53" s="17"/>
      <c r="F53" s="4"/>
      <c r="G53" s="4"/>
      <c r="H53" s="4"/>
    </row>
    <row r="54" spans="2:8" x14ac:dyDescent="0.2">
      <c r="B54" s="16"/>
      <c r="C54" s="16"/>
      <c r="D54" s="16"/>
      <c r="E54" s="17"/>
      <c r="F54" s="4"/>
      <c r="G54" s="4"/>
      <c r="H54" s="4"/>
    </row>
  </sheetData>
  <mergeCells count="40">
    <mergeCell ref="B47:C47"/>
    <mergeCell ref="E47:F47"/>
    <mergeCell ref="B51:C51"/>
    <mergeCell ref="E51:F51"/>
    <mergeCell ref="B48:C48"/>
    <mergeCell ref="E48:F48"/>
    <mergeCell ref="B49:C49"/>
    <mergeCell ref="E49:F49"/>
    <mergeCell ref="B50:C50"/>
    <mergeCell ref="E50:F50"/>
    <mergeCell ref="E42:F42"/>
    <mergeCell ref="B46:C46"/>
    <mergeCell ref="E46:F46"/>
    <mergeCell ref="G35:G36"/>
    <mergeCell ref="B44:C44"/>
    <mergeCell ref="E44:F44"/>
    <mergeCell ref="B45:C45"/>
    <mergeCell ref="E45:F45"/>
    <mergeCell ref="E43:F43"/>
    <mergeCell ref="B43:C43"/>
    <mergeCell ref="D28:E28"/>
    <mergeCell ref="F22:G22"/>
    <mergeCell ref="F23:G23"/>
    <mergeCell ref="B53:D53"/>
    <mergeCell ref="B34:E34"/>
    <mergeCell ref="B37:C37"/>
    <mergeCell ref="B38:C38"/>
    <mergeCell ref="B35:F35"/>
    <mergeCell ref="B41:F41"/>
    <mergeCell ref="B42:C42"/>
    <mergeCell ref="B30:F30"/>
    <mergeCell ref="B36:C36"/>
    <mergeCell ref="B29:E29"/>
    <mergeCell ref="B32:C32"/>
    <mergeCell ref="B33:C33"/>
    <mergeCell ref="B2:C2"/>
    <mergeCell ref="B27:C27"/>
    <mergeCell ref="B28:C28"/>
    <mergeCell ref="B26:F26"/>
    <mergeCell ref="D27:E2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>
      <selection activeCell="D41" sqref="D41"/>
    </sheetView>
  </sheetViews>
  <sheetFormatPr baseColWidth="10" defaultRowHeight="12.75" x14ac:dyDescent="0.2"/>
  <sheetData>
    <row r="2" spans="1:8" x14ac:dyDescent="0.2">
      <c r="B2" s="11"/>
      <c r="C2" s="34"/>
      <c r="D2" s="4"/>
      <c r="E2" s="4"/>
      <c r="F2" s="4"/>
      <c r="G2" s="4"/>
    </row>
    <row r="3" spans="1:8" ht="13.5" thickBot="1" x14ac:dyDescent="0.25">
      <c r="D3" s="4"/>
      <c r="F3" s="4"/>
      <c r="G3" s="4"/>
    </row>
    <row r="4" spans="1:8" ht="13.5" thickBot="1" x14ac:dyDescent="0.25">
      <c r="B4" s="11"/>
      <c r="C4" s="24" t="s">
        <v>37</v>
      </c>
      <c r="D4" s="4"/>
      <c r="E4" s="4"/>
      <c r="F4" s="4"/>
      <c r="G4" s="4"/>
      <c r="H4" s="4"/>
    </row>
    <row r="5" spans="1:8" ht="13.5" thickBot="1" x14ac:dyDescent="0.25">
      <c r="B5" s="11"/>
      <c r="C5" s="34"/>
      <c r="D5" s="4"/>
      <c r="E5" s="4"/>
      <c r="F5" s="4"/>
      <c r="G5" s="4"/>
      <c r="H5" s="4"/>
    </row>
    <row r="6" spans="1:8" x14ac:dyDescent="0.2">
      <c r="A6" s="1" t="s">
        <v>0</v>
      </c>
      <c r="B6" s="11"/>
      <c r="C6" s="34"/>
      <c r="D6" s="4"/>
      <c r="E6" s="9"/>
      <c r="F6" s="4"/>
      <c r="G6" s="4"/>
      <c r="H6" s="4"/>
    </row>
    <row r="7" spans="1:8" ht="13.5" thickBot="1" x14ac:dyDescent="0.25">
      <c r="A7" s="5" t="s">
        <v>1</v>
      </c>
    </row>
    <row r="10" spans="1:8" x14ac:dyDescent="0.2">
      <c r="E10" s="42" t="s">
        <v>57</v>
      </c>
    </row>
    <row r="15" spans="1:8" x14ac:dyDescent="0.2">
      <c r="C15" s="26" t="s">
        <v>38</v>
      </c>
    </row>
    <row r="16" spans="1:8" x14ac:dyDescent="0.2">
      <c r="H16" s="43" t="s">
        <v>59</v>
      </c>
    </row>
    <row r="20" spans="2:6" x14ac:dyDescent="0.2">
      <c r="D20" s="25" t="s">
        <v>6</v>
      </c>
      <c r="F20" s="42" t="s">
        <v>58</v>
      </c>
    </row>
    <row r="22" spans="2:6" x14ac:dyDescent="0.2">
      <c r="B22" s="27"/>
      <c r="C22" s="28"/>
    </row>
    <row r="23" spans="2:6" ht="13.5" thickBot="1" x14ac:dyDescent="0.25">
      <c r="C23" s="28"/>
    </row>
    <row r="24" spans="2:6" ht="13.5" thickBot="1" x14ac:dyDescent="0.25">
      <c r="B24" s="135" t="s">
        <v>31</v>
      </c>
      <c r="C24" s="136"/>
      <c r="D24" s="136"/>
      <c r="E24" s="136"/>
      <c r="F24" s="137"/>
    </row>
    <row r="25" spans="2:6" x14ac:dyDescent="0.2">
      <c r="B25" s="138" t="s">
        <v>45</v>
      </c>
      <c r="C25" s="139"/>
      <c r="D25" s="29">
        <v>25</v>
      </c>
      <c r="E25" s="140" t="s">
        <v>39</v>
      </c>
      <c r="F25" s="141"/>
    </row>
    <row r="26" spans="2:6" x14ac:dyDescent="0.2">
      <c r="B26" s="116" t="s">
        <v>40</v>
      </c>
      <c r="C26" s="117"/>
      <c r="D26" s="20">
        <v>50</v>
      </c>
      <c r="E26" s="118" t="s">
        <v>41</v>
      </c>
      <c r="F26" s="119"/>
    </row>
    <row r="27" spans="2:6" x14ac:dyDescent="0.2">
      <c r="B27" s="120" t="s">
        <v>42</v>
      </c>
      <c r="C27" s="121"/>
      <c r="D27" s="20">
        <v>30</v>
      </c>
      <c r="E27" s="118" t="s">
        <v>41</v>
      </c>
      <c r="F27" s="119"/>
    </row>
    <row r="28" spans="2:6" x14ac:dyDescent="0.2">
      <c r="B28" s="116" t="s">
        <v>43</v>
      </c>
      <c r="C28" s="117"/>
      <c r="D28" s="30">
        <f>MAX(Semelle!C11,Semelle!G10)</f>
        <v>10500</v>
      </c>
      <c r="E28" s="118" t="s">
        <v>44</v>
      </c>
      <c r="F28" s="119"/>
    </row>
    <row r="29" spans="2:6" x14ac:dyDescent="0.2">
      <c r="B29" s="120" t="s">
        <v>46</v>
      </c>
      <c r="C29" s="121"/>
      <c r="D29" s="31">
        <f>0.6+0.06*D25</f>
        <v>2.1</v>
      </c>
      <c r="E29" s="142" t="s">
        <v>39</v>
      </c>
      <c r="F29" s="143"/>
    </row>
    <row r="30" spans="2:6" x14ac:dyDescent="0.2">
      <c r="B30" s="120" t="s">
        <v>52</v>
      </c>
      <c r="C30" s="121"/>
      <c r="D30" s="30">
        <f>MIN(2/3*500,MAX(0.5*500,110*SQRT(1.6*D29)))</f>
        <v>250</v>
      </c>
      <c r="E30" s="142" t="s">
        <v>39</v>
      </c>
      <c r="F30" s="143"/>
    </row>
    <row r="31" spans="2:6" x14ac:dyDescent="0.2">
      <c r="B31" s="120" t="s">
        <v>55</v>
      </c>
      <c r="C31" s="121"/>
      <c r="D31" s="35">
        <v>6</v>
      </c>
      <c r="E31" s="142"/>
      <c r="F31" s="143"/>
    </row>
    <row r="32" spans="2:6" x14ac:dyDescent="0.2">
      <c r="B32" s="120" t="s">
        <v>47</v>
      </c>
      <c r="C32" s="121"/>
      <c r="D32" s="35">
        <v>8</v>
      </c>
      <c r="E32" s="118" t="s">
        <v>49</v>
      </c>
      <c r="F32" s="119"/>
    </row>
    <row r="33" spans="2:6" x14ac:dyDescent="0.2">
      <c r="B33" s="120" t="s">
        <v>56</v>
      </c>
      <c r="C33" s="121"/>
      <c r="D33" s="20">
        <v>0</v>
      </c>
      <c r="E33" s="142"/>
      <c r="F33" s="143"/>
    </row>
    <row r="34" spans="2:6" x14ac:dyDescent="0.2">
      <c r="B34" s="120" t="s">
        <v>47</v>
      </c>
      <c r="C34" s="121"/>
      <c r="D34" s="35">
        <v>8</v>
      </c>
      <c r="E34" s="142" t="s">
        <v>49</v>
      </c>
      <c r="F34" s="143"/>
    </row>
    <row r="35" spans="2:6" ht="13.5" thickBot="1" x14ac:dyDescent="0.25">
      <c r="B35" s="125" t="s">
        <v>54</v>
      </c>
      <c r="C35" s="126"/>
      <c r="D35" s="23">
        <f>+(D34*D34/100)*PI()/4*D33+(D32*D32/100)*PI()/4*D31</f>
        <v>3.0159289474462017</v>
      </c>
      <c r="E35" s="146" t="s">
        <v>48</v>
      </c>
      <c r="F35" s="147"/>
    </row>
    <row r="39" spans="2:6" ht="13.5" thickBot="1" x14ac:dyDescent="0.25"/>
    <row r="40" spans="2:6" ht="13.5" thickBot="1" x14ac:dyDescent="0.25">
      <c r="B40" s="135" t="s">
        <v>50</v>
      </c>
      <c r="C40" s="136"/>
      <c r="D40" s="136"/>
      <c r="E40" s="136"/>
      <c r="F40" s="137"/>
    </row>
    <row r="41" spans="2:6" ht="13.5" thickBot="1" x14ac:dyDescent="0.25">
      <c r="B41" s="144" t="s">
        <v>51</v>
      </c>
      <c r="C41" s="145"/>
      <c r="D41" s="38">
        <f>D28/100/D30*10000</f>
        <v>4200</v>
      </c>
      <c r="E41" s="140" t="s">
        <v>48</v>
      </c>
      <c r="F41" s="141"/>
    </row>
    <row r="42" spans="2:6" ht="13.5" thickBot="1" x14ac:dyDescent="0.25">
      <c r="B42" s="32"/>
      <c r="C42" s="33"/>
      <c r="E42" s="39" t="str">
        <f>+IF(D41&gt;D35,"Augmenter les aciers Acalculée &gt; A réel","OK Aréel &gt; A calculée")</f>
        <v>Augmenter les aciers Acalculée &gt; A réel</v>
      </c>
      <c r="F42" s="40"/>
    </row>
    <row r="43" spans="2:6" ht="13.5" thickBot="1" x14ac:dyDescent="0.25">
      <c r="B43" s="120" t="s">
        <v>53</v>
      </c>
      <c r="C43" s="121"/>
      <c r="D43" s="31">
        <f>0.23*D26*D27*D29/500</f>
        <v>1.4490000000000001</v>
      </c>
      <c r="E43" s="142" t="s">
        <v>48</v>
      </c>
      <c r="F43" s="143"/>
    </row>
    <row r="44" spans="2:6" ht="13.5" thickBot="1" x14ac:dyDescent="0.25">
      <c r="B44" s="36"/>
      <c r="C44" s="37"/>
      <c r="D44" s="41"/>
      <c r="E44" s="39" t="str">
        <f>+IF(D43&gt;D35,"Non fragilité non vérifiée","OK Non fragilité vérifiée")</f>
        <v>OK Non fragilité vérifiée</v>
      </c>
      <c r="F44" s="40"/>
    </row>
  </sheetData>
  <mergeCells count="28">
    <mergeCell ref="B41:C41"/>
    <mergeCell ref="E41:F41"/>
    <mergeCell ref="B30:C30"/>
    <mergeCell ref="B34:C34"/>
    <mergeCell ref="B35:C35"/>
    <mergeCell ref="E34:F34"/>
    <mergeCell ref="E35:F35"/>
    <mergeCell ref="B40:F40"/>
    <mergeCell ref="E26:F26"/>
    <mergeCell ref="B43:C43"/>
    <mergeCell ref="E43:F43"/>
    <mergeCell ref="E33:F33"/>
    <mergeCell ref="E27:F27"/>
    <mergeCell ref="B29:C29"/>
    <mergeCell ref="E29:F29"/>
    <mergeCell ref="B32:C32"/>
    <mergeCell ref="E32:F32"/>
    <mergeCell ref="E30:F30"/>
    <mergeCell ref="B27:C27"/>
    <mergeCell ref="B33:C33"/>
    <mergeCell ref="B24:F24"/>
    <mergeCell ref="B25:C25"/>
    <mergeCell ref="E25:F25"/>
    <mergeCell ref="B31:C31"/>
    <mergeCell ref="E31:F31"/>
    <mergeCell ref="B28:C28"/>
    <mergeCell ref="E28:F28"/>
    <mergeCell ref="B26:C2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Semelle</vt:lpstr>
      <vt:lpstr>Tirants</vt:lpstr>
    </vt:vector>
  </TitlesOfParts>
  <Company>Packard Bell NEC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Thomas</cp:lastModifiedBy>
  <cp:lastPrinted>2005-02-23T10:01:30Z</cp:lastPrinted>
  <dcterms:created xsi:type="dcterms:W3CDTF">2000-11-17T15:31:25Z</dcterms:created>
  <dcterms:modified xsi:type="dcterms:W3CDTF">2018-11-15T17:01:32Z</dcterms:modified>
</cp:coreProperties>
</file>