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isateur\Desktop\Ogame\"/>
    </mc:Choice>
  </mc:AlternateContent>
  <bookViews>
    <workbookView xWindow="0" yWindow="0" windowWidth="28800" windowHeight="12435"/>
  </bookViews>
  <sheets>
    <sheet name="CEF" sheetId="1" r:id="rId1"/>
  </sheets>
  <externalReferences>
    <externalReference r:id="rId2"/>
  </externalReferences>
  <definedNames>
    <definedName name="colos">[1]Planètes!$A$2:$Q$20</definedName>
    <definedName name="DEU">[1]Planètes!$B$20:$P$20,[1]Planètes!$B$2:$P$2</definedName>
    <definedName name="pla">[1]Planètes!$A$2:$Q$32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4" i="1" l="1"/>
  <c r="H64" i="1"/>
  <c r="G64" i="1"/>
  <c r="C64" i="1"/>
  <c r="B64" i="1"/>
  <c r="A64" i="1"/>
  <c r="D64" i="1" s="1"/>
  <c r="I63" i="1"/>
  <c r="H63" i="1"/>
  <c r="G63" i="1"/>
  <c r="D63" i="1"/>
  <c r="C63" i="1"/>
  <c r="B63" i="1"/>
  <c r="A63" i="1"/>
  <c r="H62" i="1"/>
  <c r="I62" i="1" s="1"/>
  <c r="G62" i="1"/>
  <c r="C62" i="1"/>
  <c r="B62" i="1"/>
  <c r="A62" i="1"/>
  <c r="D62" i="1" s="1"/>
  <c r="H61" i="1"/>
  <c r="G61" i="1"/>
  <c r="I61" i="1" s="1"/>
  <c r="C61" i="1"/>
  <c r="B61" i="1"/>
  <c r="A61" i="1"/>
  <c r="D61" i="1" s="1"/>
  <c r="H60" i="1"/>
  <c r="G60" i="1"/>
  <c r="I60" i="1" s="1"/>
  <c r="D60" i="1"/>
  <c r="C60" i="1"/>
  <c r="B60" i="1"/>
  <c r="A60" i="1"/>
  <c r="I59" i="1"/>
  <c r="H59" i="1"/>
  <c r="G59" i="1"/>
  <c r="D59" i="1"/>
  <c r="C59" i="1"/>
  <c r="B59" i="1"/>
  <c r="A59" i="1"/>
  <c r="H58" i="1"/>
  <c r="G58" i="1"/>
  <c r="I58" i="1" s="1"/>
  <c r="C58" i="1"/>
  <c r="B58" i="1"/>
  <c r="A58" i="1"/>
  <c r="D58" i="1" s="1"/>
  <c r="H57" i="1"/>
  <c r="G57" i="1"/>
  <c r="I57" i="1" s="1"/>
  <c r="C57" i="1"/>
  <c r="B57" i="1"/>
  <c r="A57" i="1"/>
  <c r="D57" i="1" s="1"/>
  <c r="I56" i="1"/>
  <c r="H56" i="1"/>
  <c r="G56" i="1"/>
  <c r="C56" i="1"/>
  <c r="B56" i="1"/>
  <c r="A56" i="1"/>
  <c r="D56" i="1" s="1"/>
  <c r="I55" i="1"/>
  <c r="H55" i="1"/>
  <c r="G55" i="1"/>
  <c r="D55" i="1"/>
  <c r="C55" i="1"/>
  <c r="B55" i="1"/>
  <c r="A55" i="1"/>
  <c r="H54" i="1"/>
  <c r="I54" i="1" s="1"/>
  <c r="G54" i="1"/>
  <c r="C54" i="1"/>
  <c r="B54" i="1"/>
  <c r="A54" i="1"/>
  <c r="D54" i="1" s="1"/>
  <c r="H53" i="1"/>
  <c r="G53" i="1"/>
  <c r="I53" i="1" s="1"/>
  <c r="C53" i="1"/>
  <c r="B53" i="1"/>
  <c r="A53" i="1"/>
  <c r="D53" i="1" s="1"/>
  <c r="H52" i="1"/>
  <c r="G52" i="1"/>
  <c r="I52" i="1" s="1"/>
  <c r="D52" i="1"/>
  <c r="C52" i="1"/>
  <c r="B52" i="1"/>
  <c r="A52" i="1"/>
  <c r="I51" i="1"/>
  <c r="H51" i="1"/>
  <c r="G51" i="1"/>
  <c r="D51" i="1"/>
  <c r="C51" i="1"/>
  <c r="B51" i="1"/>
  <c r="A51" i="1"/>
  <c r="H50" i="1"/>
  <c r="G50" i="1"/>
  <c r="I50" i="1" s="1"/>
  <c r="C50" i="1"/>
  <c r="B50" i="1"/>
  <c r="A50" i="1"/>
  <c r="D50" i="1" s="1"/>
  <c r="H49" i="1"/>
  <c r="G49" i="1"/>
  <c r="I49" i="1" s="1"/>
  <c r="C49" i="1"/>
  <c r="B49" i="1"/>
  <c r="A49" i="1"/>
  <c r="D49" i="1" s="1"/>
  <c r="I48" i="1"/>
  <c r="H48" i="1"/>
  <c r="G48" i="1"/>
  <c r="C48" i="1"/>
  <c r="B48" i="1"/>
  <c r="A48" i="1"/>
  <c r="D48" i="1" s="1"/>
  <c r="I47" i="1"/>
  <c r="H47" i="1"/>
  <c r="G47" i="1"/>
  <c r="D47" i="1"/>
  <c r="C47" i="1"/>
  <c r="B47" i="1"/>
  <c r="A47" i="1"/>
  <c r="H46" i="1"/>
  <c r="I46" i="1" s="1"/>
  <c r="G46" i="1"/>
  <c r="C46" i="1"/>
  <c r="B46" i="1"/>
  <c r="A46" i="1"/>
  <c r="D46" i="1" s="1"/>
  <c r="H45" i="1"/>
  <c r="G45" i="1"/>
  <c r="I45" i="1" s="1"/>
  <c r="C45" i="1"/>
  <c r="B45" i="1"/>
  <c r="A45" i="1"/>
  <c r="D45" i="1" s="1"/>
  <c r="H44" i="1"/>
  <c r="G44" i="1"/>
  <c r="I44" i="1" s="1"/>
  <c r="D44" i="1"/>
  <c r="C44" i="1"/>
  <c r="B44" i="1"/>
  <c r="A44" i="1"/>
  <c r="I43" i="1"/>
  <c r="H43" i="1"/>
  <c r="G43" i="1"/>
  <c r="D43" i="1"/>
  <c r="C43" i="1"/>
  <c r="B43" i="1"/>
  <c r="A43" i="1"/>
  <c r="H42" i="1"/>
  <c r="G42" i="1"/>
  <c r="I42" i="1" s="1"/>
  <c r="C42" i="1"/>
  <c r="B42" i="1"/>
  <c r="A42" i="1"/>
  <c r="D42" i="1" s="1"/>
  <c r="H41" i="1"/>
  <c r="G41" i="1"/>
  <c r="I41" i="1" s="1"/>
  <c r="C41" i="1"/>
  <c r="B41" i="1"/>
  <c r="A41" i="1"/>
  <c r="D41" i="1" s="1"/>
  <c r="I40" i="1"/>
  <c r="H40" i="1"/>
  <c r="G40" i="1"/>
  <c r="C40" i="1"/>
  <c r="B40" i="1"/>
  <c r="A40" i="1"/>
  <c r="D40" i="1" s="1"/>
  <c r="I39" i="1"/>
  <c r="H39" i="1"/>
  <c r="G39" i="1"/>
  <c r="D39" i="1"/>
  <c r="C39" i="1"/>
  <c r="B39" i="1"/>
  <c r="A39" i="1"/>
  <c r="H38" i="1"/>
  <c r="I38" i="1" s="1"/>
  <c r="G38" i="1"/>
  <c r="C38" i="1"/>
  <c r="B38" i="1"/>
  <c r="A38" i="1"/>
  <c r="D38" i="1" s="1"/>
  <c r="H37" i="1"/>
  <c r="G37" i="1"/>
  <c r="I37" i="1" s="1"/>
  <c r="C37" i="1"/>
  <c r="B37" i="1"/>
  <c r="A37" i="1"/>
  <c r="D37" i="1" s="1"/>
  <c r="H36" i="1"/>
  <c r="G36" i="1"/>
  <c r="I36" i="1" s="1"/>
  <c r="D36" i="1"/>
  <c r="E36" i="1" s="1"/>
  <c r="C36" i="1"/>
  <c r="B36" i="1"/>
  <c r="A36" i="1"/>
  <c r="I35" i="1"/>
  <c r="H35" i="1"/>
  <c r="G35" i="1"/>
  <c r="D35" i="1"/>
  <c r="C35" i="1"/>
  <c r="B35" i="1"/>
  <c r="A35" i="1"/>
  <c r="B32" i="1"/>
  <c r="B30" i="1"/>
  <c r="B28" i="1"/>
  <c r="B26" i="1"/>
  <c r="B24" i="1"/>
  <c r="B22" i="1"/>
  <c r="B20" i="1"/>
  <c r="B18" i="1"/>
  <c r="B16" i="1"/>
  <c r="B14" i="1"/>
  <c r="B12" i="1"/>
  <c r="B10" i="1"/>
  <c r="B8" i="1"/>
  <c r="B6" i="1"/>
  <c r="B4" i="1"/>
  <c r="C4" i="1" s="1"/>
  <c r="I3" i="1"/>
  <c r="D31" i="1" s="1"/>
  <c r="H3" i="1"/>
  <c r="B31" i="1" s="1"/>
  <c r="C31" i="1" s="1"/>
  <c r="C3" i="1"/>
  <c r="E35" i="1" s="1"/>
  <c r="B3" i="1"/>
  <c r="E64" i="1" l="1"/>
  <c r="J45" i="1"/>
  <c r="C32" i="1"/>
  <c r="C30" i="1"/>
  <c r="E62" i="1" s="1"/>
  <c r="J36" i="1"/>
  <c r="J43" i="1"/>
  <c r="E63" i="1"/>
  <c r="C28" i="1"/>
  <c r="E60" i="1" s="1"/>
  <c r="D4" i="1"/>
  <c r="E4" i="1" s="1"/>
  <c r="D6" i="1"/>
  <c r="D8" i="1"/>
  <c r="E8" i="1" s="1"/>
  <c r="J40" i="1" s="1"/>
  <c r="D10" i="1"/>
  <c r="D12" i="1"/>
  <c r="D14" i="1"/>
  <c r="E14" i="1" s="1"/>
  <c r="J46" i="1" s="1"/>
  <c r="D16" i="1"/>
  <c r="D18" i="1"/>
  <c r="D20" i="1"/>
  <c r="D22" i="1"/>
  <c r="D24" i="1"/>
  <c r="E24" i="1" s="1"/>
  <c r="J56" i="1" s="1"/>
  <c r="D26" i="1"/>
  <c r="D28" i="1"/>
  <c r="D30" i="1"/>
  <c r="E30" i="1" s="1"/>
  <c r="J62" i="1" s="1"/>
  <c r="D32" i="1"/>
  <c r="E32" i="1" s="1"/>
  <c r="J64" i="1" s="1"/>
  <c r="D3" i="1"/>
  <c r="E3" i="1" s="1"/>
  <c r="J35" i="1" s="1"/>
  <c r="B5" i="1"/>
  <c r="C5" i="1" s="1"/>
  <c r="E37" i="1" s="1"/>
  <c r="B7" i="1"/>
  <c r="C7" i="1" s="1"/>
  <c r="E39" i="1" s="1"/>
  <c r="B9" i="1"/>
  <c r="C9" i="1" s="1"/>
  <c r="E41" i="1" s="1"/>
  <c r="B11" i="1"/>
  <c r="C11" i="1" s="1"/>
  <c r="E43" i="1" s="1"/>
  <c r="B13" i="1"/>
  <c r="C13" i="1" s="1"/>
  <c r="E45" i="1" s="1"/>
  <c r="B15" i="1"/>
  <c r="C15" i="1" s="1"/>
  <c r="E47" i="1" s="1"/>
  <c r="B17" i="1"/>
  <c r="C17" i="1" s="1"/>
  <c r="E49" i="1" s="1"/>
  <c r="B19" i="1"/>
  <c r="C19" i="1" s="1"/>
  <c r="E51" i="1" s="1"/>
  <c r="B21" i="1"/>
  <c r="C21" i="1" s="1"/>
  <c r="E53" i="1" s="1"/>
  <c r="B23" i="1"/>
  <c r="C23" i="1" s="1"/>
  <c r="E55" i="1" s="1"/>
  <c r="B25" i="1"/>
  <c r="C25" i="1" s="1"/>
  <c r="E57" i="1" s="1"/>
  <c r="B27" i="1"/>
  <c r="C27" i="1" s="1"/>
  <c r="E59" i="1" s="1"/>
  <c r="B29" i="1"/>
  <c r="C29" i="1" s="1"/>
  <c r="E61" i="1" s="1"/>
  <c r="D5" i="1"/>
  <c r="E5" i="1" s="1"/>
  <c r="J37" i="1" s="1"/>
  <c r="D7" i="1"/>
  <c r="E7" i="1" s="1"/>
  <c r="J39" i="1" s="1"/>
  <c r="D9" i="1"/>
  <c r="D11" i="1"/>
  <c r="E11" i="1" s="1"/>
  <c r="D13" i="1"/>
  <c r="E13" i="1" s="1"/>
  <c r="D15" i="1"/>
  <c r="D17" i="1"/>
  <c r="E17" i="1" s="1"/>
  <c r="J49" i="1" s="1"/>
  <c r="D19" i="1"/>
  <c r="E19" i="1" s="1"/>
  <c r="J51" i="1" s="1"/>
  <c r="D21" i="1"/>
  <c r="E21" i="1" s="1"/>
  <c r="J53" i="1" s="1"/>
  <c r="D23" i="1"/>
  <c r="E23" i="1" s="1"/>
  <c r="J55" i="1" s="1"/>
  <c r="D25" i="1"/>
  <c r="D27" i="1"/>
  <c r="E27" i="1" s="1"/>
  <c r="J59" i="1" s="1"/>
  <c r="D29" i="1"/>
  <c r="E29" i="1" s="1"/>
  <c r="J61" i="1" s="1"/>
  <c r="E28" i="1" l="1"/>
  <c r="J60" i="1" s="1"/>
  <c r="E12" i="1"/>
  <c r="J44" i="1" s="1"/>
  <c r="C22" i="1"/>
  <c r="E54" i="1" s="1"/>
  <c r="C14" i="1"/>
  <c r="E46" i="1" s="1"/>
  <c r="C16" i="1"/>
  <c r="E48" i="1" s="1"/>
  <c r="E26" i="1"/>
  <c r="J58" i="1" s="1"/>
  <c r="E10" i="1"/>
  <c r="J42" i="1" s="1"/>
  <c r="C6" i="1"/>
  <c r="E38" i="1" s="1"/>
  <c r="E15" i="1"/>
  <c r="J47" i="1" s="1"/>
  <c r="E22" i="1"/>
  <c r="J54" i="1" s="1"/>
  <c r="E6" i="1"/>
  <c r="J38" i="1" s="1"/>
  <c r="C12" i="1"/>
  <c r="E44" i="1" s="1"/>
  <c r="C24" i="1"/>
  <c r="E56" i="1" s="1"/>
  <c r="C18" i="1"/>
  <c r="E50" i="1" s="1"/>
  <c r="E20" i="1"/>
  <c r="J52" i="1" s="1"/>
  <c r="C8" i="1"/>
  <c r="E40" i="1" s="1"/>
  <c r="E31" i="1"/>
  <c r="J63" i="1" s="1"/>
  <c r="E18" i="1"/>
  <c r="J50" i="1" s="1"/>
  <c r="C26" i="1"/>
  <c r="E58" i="1" s="1"/>
  <c r="C20" i="1"/>
  <c r="E52" i="1" s="1"/>
  <c r="E25" i="1"/>
  <c r="J57" i="1" s="1"/>
  <c r="E9" i="1"/>
  <c r="J41" i="1" s="1"/>
  <c r="E16" i="1"/>
  <c r="J48" i="1" s="1"/>
  <c r="C10" i="1"/>
  <c r="E42" i="1" s="1"/>
</calcChain>
</file>

<file path=xl/sharedStrings.xml><?xml version="1.0" encoding="utf-8"?>
<sst xmlns="http://schemas.openxmlformats.org/spreadsheetml/2006/main" count="80" uniqueCount="76">
  <si>
    <t>Qté énergie en plus</t>
  </si>
  <si>
    <t>lvl</t>
  </si>
  <si>
    <t>diff' lvl+1</t>
  </si>
  <si>
    <t>Energie+1</t>
  </si>
  <si>
    <t>diff' lvl +1</t>
  </si>
  <si>
    <t>Energie</t>
  </si>
  <si>
    <t>Energie +1</t>
  </si>
  <si>
    <t>Ordre Bâtiment/recherche</t>
  </si>
  <si>
    <t>bat' 1</t>
  </si>
  <si>
    <t>bat' 17</t>
  </si>
  <si>
    <t>Techno 1</t>
  </si>
  <si>
    <t>Techno 15</t>
  </si>
  <si>
    <t>bat' 2</t>
  </si>
  <si>
    <t>bat' 18</t>
  </si>
  <si>
    <t>Techno 2</t>
  </si>
  <si>
    <t>bat' 19</t>
  </si>
  <si>
    <t>bat' 3</t>
  </si>
  <si>
    <t>Techno 16</t>
  </si>
  <si>
    <t>Techno 3</t>
  </si>
  <si>
    <t>bat' 20</t>
  </si>
  <si>
    <t>bat' 4</t>
  </si>
  <si>
    <t>Techno 17</t>
  </si>
  <si>
    <t>Techno 4</t>
  </si>
  <si>
    <t>bat' 21</t>
  </si>
  <si>
    <t>bat' 5</t>
  </si>
  <si>
    <t>Techno 18</t>
  </si>
  <si>
    <t>bat' 6</t>
  </si>
  <si>
    <t>bat' 22</t>
  </si>
  <si>
    <t>Techno 5</t>
  </si>
  <si>
    <t>Techno 19</t>
  </si>
  <si>
    <t>bat' 7</t>
  </si>
  <si>
    <t>bat' 23</t>
  </si>
  <si>
    <t>Techno 6</t>
  </si>
  <si>
    <t>Techno 20</t>
  </si>
  <si>
    <t>bat' 8</t>
  </si>
  <si>
    <t>bat' 24</t>
  </si>
  <si>
    <t>Techno 7</t>
  </si>
  <si>
    <t>bat' 25</t>
  </si>
  <si>
    <t>bat' 9</t>
  </si>
  <si>
    <t>Techno 21</t>
  </si>
  <si>
    <t>Techno 8</t>
  </si>
  <si>
    <t>bat' 26</t>
  </si>
  <si>
    <t>bat' 10</t>
  </si>
  <si>
    <t>Techno 22</t>
  </si>
  <si>
    <t>Techno 9</t>
  </si>
  <si>
    <t>bat' 27</t>
  </si>
  <si>
    <t>bat' 11</t>
  </si>
  <si>
    <t>Techno 23</t>
  </si>
  <si>
    <t>bat' 12</t>
  </si>
  <si>
    <t>bat' 28</t>
  </si>
  <si>
    <t>Techno 10</t>
  </si>
  <si>
    <t>Techno 24</t>
  </si>
  <si>
    <t>bat' 13</t>
  </si>
  <si>
    <t>bat' 29</t>
  </si>
  <si>
    <t>Techno 11</t>
  </si>
  <si>
    <t>Techno 25</t>
  </si>
  <si>
    <t>bat' 14</t>
  </si>
  <si>
    <t>bat' 30</t>
  </si>
  <si>
    <t>Techno 12</t>
  </si>
  <si>
    <t>Techno 26</t>
  </si>
  <si>
    <t>bat' 15</t>
  </si>
  <si>
    <t>Techno 27</t>
  </si>
  <si>
    <t>Techno 13</t>
  </si>
  <si>
    <t>Techno 28</t>
  </si>
  <si>
    <t>bat' 16</t>
  </si>
  <si>
    <t>Techno 29</t>
  </si>
  <si>
    <t>Techno 14</t>
  </si>
  <si>
    <t>Techno 30</t>
  </si>
  <si>
    <t>CEF (coût)</t>
  </si>
  <si>
    <t>Energie (coût)</t>
  </si>
  <si>
    <t>Met</t>
  </si>
  <si>
    <t>Cri</t>
  </si>
  <si>
    <t>Deut</t>
  </si>
  <si>
    <t>prix en base métale</t>
  </si>
  <si>
    <t>rapport coùt/énergie</t>
  </si>
  <si>
    <t>rapport coùut/énergie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</si>
</sst>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 &quot;#,##0.00&quot;   &quot;;&quot;-&quot;#,##0.00&quot;   &quot;;&quot; -&quot;00&quot;   &quot;;&quot; &quot;@&quot; &quot;"/>
    <numFmt numFmtId="165" formatCode="&quot; &quot;#,##0&quot;   &quot;;&quot;-&quot;#,##0&quot;   &quot;;&quot; -&quot;00&quot;   &quot;;&quot; &quot;@&quot; &quot;"/>
  </numFmts>
  <fonts count="5" x14ac:knownFonts="1">
    <font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6100"/>
      <name val="Calibri"/>
      <family val="2"/>
    </font>
    <font>
      <sz val="11"/>
      <color rgb="FF9C6500"/>
      <name val="Calibri"/>
      <family val="2"/>
    </font>
    <font>
      <sz val="11"/>
      <color rgb="FFFFFF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70AD47"/>
        <bgColor rgb="FF70AD47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</cellStyleXfs>
  <cellXfs count="39">
    <xf numFmtId="0" fontId="0" fillId="0" borderId="0" xfId="0"/>
    <xf numFmtId="0" fontId="0" fillId="0" borderId="1" xfId="0" applyFill="1" applyBorder="1" applyAlignment="1">
      <alignment horizontal="center"/>
    </xf>
    <xf numFmtId="0" fontId="0" fillId="0" borderId="2" xfId="0" applyBorder="1"/>
    <xf numFmtId="0" fontId="2" fillId="2" borderId="0" xfId="2" applyFont="1" applyFill="1"/>
    <xf numFmtId="0" fontId="3" fillId="3" borderId="0" xfId="3" applyFont="1" applyFill="1"/>
    <xf numFmtId="0" fontId="0" fillId="0" borderId="3" xfId="0" applyBorder="1"/>
    <xf numFmtId="0" fontId="0" fillId="0" borderId="4" xfId="0" applyBorder="1"/>
    <xf numFmtId="0" fontId="0" fillId="0" borderId="5" xfId="0" applyBorder="1"/>
    <xf numFmtId="165" fontId="1" fillId="0" borderId="2" xfId="1" applyNumberFormat="1" applyBorder="1"/>
    <xf numFmtId="165" fontId="2" fillId="2" borderId="0" xfId="2" applyNumberFormat="1" applyFont="1" applyFill="1"/>
    <xf numFmtId="165" fontId="1" fillId="0" borderId="0" xfId="1" applyNumberFormat="1"/>
    <xf numFmtId="165" fontId="3" fillId="3" borderId="0" xfId="3" applyNumberFormat="1" applyFont="1" applyFill="1"/>
    <xf numFmtId="165" fontId="1" fillId="0" borderId="3" xfId="1" applyNumberFormat="1" applyBorder="1"/>
    <xf numFmtId="165" fontId="1" fillId="0" borderId="6" xfId="1" applyNumberFormat="1" applyBorder="1"/>
    <xf numFmtId="165" fontId="1" fillId="0" borderId="7" xfId="1" applyNumberFormat="1" applyBorder="1"/>
    <xf numFmtId="0" fontId="4" fillId="4" borderId="2" xfId="4" applyFont="1" applyFill="1" applyBorder="1"/>
    <xf numFmtId="165" fontId="2" fillId="2" borderId="8" xfId="2" applyNumberFormat="1" applyFont="1" applyFill="1" applyBorder="1"/>
    <xf numFmtId="165" fontId="1" fillId="0" borderId="8" xfId="1" applyNumberFormat="1" applyBorder="1"/>
    <xf numFmtId="165" fontId="3" fillId="3" borderId="8" xfId="3" applyNumberFormat="1" applyFont="1" applyFill="1" applyBorder="1"/>
    <xf numFmtId="0" fontId="4" fillId="4" borderId="6" xfId="4" applyFont="1" applyFill="1" applyBorder="1"/>
    <xf numFmtId="0" fontId="0" fillId="0" borderId="7" xfId="0" applyBorder="1"/>
    <xf numFmtId="0" fontId="2" fillId="2" borderId="1" xfId="2" applyFont="1" applyFill="1" applyBorder="1" applyAlignment="1">
      <alignment horizontal="center"/>
    </xf>
    <xf numFmtId="0" fontId="3" fillId="3" borderId="1" xfId="3" applyFont="1" applyFill="1" applyBorder="1" applyAlignment="1">
      <alignment horizontal="center"/>
    </xf>
    <xf numFmtId="0" fontId="2" fillId="2" borderId="2" xfId="2" applyFont="1" applyFill="1" applyBorder="1"/>
    <xf numFmtId="0" fontId="2" fillId="2" borderId="3" xfId="2" applyFont="1" applyFill="1" applyBorder="1"/>
    <xf numFmtId="0" fontId="3" fillId="3" borderId="2" xfId="3" applyFont="1" applyFill="1" applyBorder="1"/>
    <xf numFmtId="0" fontId="3" fillId="3" borderId="3" xfId="3" applyFont="1" applyFill="1" applyBorder="1"/>
    <xf numFmtId="165" fontId="2" fillId="2" borderId="2" xfId="1" applyNumberFormat="1" applyFont="1" applyFill="1" applyBorder="1"/>
    <xf numFmtId="165" fontId="2" fillId="2" borderId="0" xfId="1" applyNumberFormat="1" applyFont="1" applyFill="1"/>
    <xf numFmtId="165" fontId="2" fillId="2" borderId="3" xfId="1" applyNumberFormat="1" applyFont="1" applyFill="1" applyBorder="1"/>
    <xf numFmtId="165" fontId="3" fillId="3" borderId="2" xfId="1" applyNumberFormat="1" applyFont="1" applyFill="1" applyBorder="1"/>
    <xf numFmtId="165" fontId="3" fillId="3" borderId="0" xfId="1" applyNumberFormat="1" applyFont="1" applyFill="1"/>
    <xf numFmtId="165" fontId="3" fillId="3" borderId="3" xfId="1" applyNumberFormat="1" applyFont="1" applyFill="1" applyBorder="1"/>
    <xf numFmtId="165" fontId="2" fillId="2" borderId="6" xfId="1" applyNumberFormat="1" applyFont="1" applyFill="1" applyBorder="1"/>
    <xf numFmtId="165" fontId="2" fillId="2" borderId="8" xfId="1" applyNumberFormat="1" applyFont="1" applyFill="1" applyBorder="1"/>
    <xf numFmtId="165" fontId="2" fillId="2" borderId="7" xfId="1" applyNumberFormat="1" applyFont="1" applyFill="1" applyBorder="1"/>
    <xf numFmtId="165" fontId="3" fillId="3" borderId="6" xfId="1" applyNumberFormat="1" applyFont="1" applyFill="1" applyBorder="1"/>
    <xf numFmtId="165" fontId="3" fillId="3" borderId="8" xfId="1" applyNumberFormat="1" applyFont="1" applyFill="1" applyBorder="1"/>
    <xf numFmtId="165" fontId="3" fillId="3" borderId="7" xfId="1" applyNumberFormat="1" applyFont="1" applyFill="1" applyBorder="1"/>
  </cellXfs>
  <cellStyles count="5">
    <cellStyle name="Accent6" xfId="4" builtinId="49"/>
    <cellStyle name="Milliers" xfId="1" builtinId="3"/>
    <cellStyle name="Neutre" xfId="3" builtinId="28"/>
    <cellStyle name="Normal" xfId="0" builtinId="0"/>
    <cellStyle name="Satisfaisant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riel.od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ètes"/>
      <sheetName val="Lunes"/>
      <sheetName val="Production"/>
      <sheetName val="Technologies"/>
      <sheetName val="Coût"/>
      <sheetName val="Projet_Minier"/>
      <sheetName val="Astrophysique"/>
      <sheetName val="Autres_options"/>
      <sheetName val="Calcul_de_CDR"/>
      <sheetName val="Points"/>
      <sheetName val="CEF"/>
    </sheetNames>
    <sheetDataSet>
      <sheetData sheetId="0">
        <row r="2">
          <cell r="A2" t="str">
            <v>Planètes</v>
          </cell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</row>
        <row r="3">
          <cell r="A3" t="str">
            <v>Coordonnées</v>
          </cell>
          <cell r="Q3" t="str">
            <v>Total</v>
          </cell>
        </row>
        <row r="4">
          <cell r="A4" t="str">
            <v>Cases initiales</v>
          </cell>
          <cell r="B4">
            <v>166</v>
          </cell>
          <cell r="C4">
            <v>159</v>
          </cell>
          <cell r="D4">
            <v>185</v>
          </cell>
          <cell r="E4">
            <v>166</v>
          </cell>
          <cell r="F4">
            <v>163</v>
          </cell>
          <cell r="G4">
            <v>166</v>
          </cell>
          <cell r="H4">
            <v>161</v>
          </cell>
          <cell r="I4">
            <v>152</v>
          </cell>
          <cell r="Q4">
            <v>1318</v>
          </cell>
        </row>
        <row r="5">
          <cell r="A5" t="str">
            <v>Cases totales</v>
          </cell>
          <cell r="B5">
            <v>184</v>
          </cell>
          <cell r="C5">
            <v>159</v>
          </cell>
          <cell r="D5">
            <v>194</v>
          </cell>
          <cell r="E5">
            <v>166</v>
          </cell>
          <cell r="F5">
            <v>163</v>
          </cell>
          <cell r="G5">
            <v>166</v>
          </cell>
          <cell r="H5">
            <v>165</v>
          </cell>
          <cell r="I5">
            <v>152</v>
          </cell>
          <cell r="J5">
            <v>0</v>
          </cell>
          <cell r="Q5">
            <v>1349</v>
          </cell>
        </row>
        <row r="6">
          <cell r="A6" t="str">
            <v>Cases utilisées</v>
          </cell>
          <cell r="B6">
            <v>175</v>
          </cell>
          <cell r="C6">
            <v>148</v>
          </cell>
          <cell r="D6">
            <v>179</v>
          </cell>
          <cell r="E6">
            <v>159</v>
          </cell>
          <cell r="F6">
            <v>147</v>
          </cell>
          <cell r="G6">
            <v>148</v>
          </cell>
          <cell r="H6">
            <v>160</v>
          </cell>
          <cell r="I6">
            <v>149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1265</v>
          </cell>
        </row>
        <row r="7">
          <cell r="A7" t="str">
            <v>Cases disponibles</v>
          </cell>
          <cell r="B7">
            <v>9</v>
          </cell>
          <cell r="C7">
            <v>11</v>
          </cell>
          <cell r="D7">
            <v>15</v>
          </cell>
          <cell r="E7">
            <v>7</v>
          </cell>
          <cell r="F7">
            <v>16</v>
          </cell>
          <cell r="G7">
            <v>18</v>
          </cell>
          <cell r="H7">
            <v>5</v>
          </cell>
          <cell r="I7">
            <v>3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84</v>
          </cell>
        </row>
        <row r="8">
          <cell r="A8" t="str">
            <v>Température min</v>
          </cell>
          <cell r="B8">
            <v>-165</v>
          </cell>
          <cell r="C8">
            <v>-168</v>
          </cell>
          <cell r="D8">
            <v>-164</v>
          </cell>
          <cell r="E8">
            <v>-157</v>
          </cell>
          <cell r="F8">
            <v>-154</v>
          </cell>
          <cell r="G8">
            <v>-144</v>
          </cell>
          <cell r="H8">
            <v>-159</v>
          </cell>
          <cell r="I8">
            <v>-151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A9" t="str">
            <v>Température max</v>
          </cell>
          <cell r="B9">
            <v>-125</v>
          </cell>
          <cell r="C9">
            <v>-128</v>
          </cell>
          <cell r="D9">
            <v>-124</v>
          </cell>
          <cell r="E9">
            <v>-117</v>
          </cell>
          <cell r="F9">
            <v>-114</v>
          </cell>
          <cell r="G9">
            <v>-104</v>
          </cell>
          <cell r="H9">
            <v>-119</v>
          </cell>
          <cell r="I9">
            <v>-111</v>
          </cell>
          <cell r="J9">
            <v>40</v>
          </cell>
          <cell r="K9">
            <v>40</v>
          </cell>
          <cell r="L9">
            <v>40</v>
          </cell>
          <cell r="M9">
            <v>40</v>
          </cell>
          <cell r="N9">
            <v>40</v>
          </cell>
          <cell r="O9">
            <v>40</v>
          </cell>
          <cell r="P9">
            <v>40</v>
          </cell>
        </row>
        <row r="10">
          <cell r="A10" t="str">
            <v>Énergie</v>
          </cell>
          <cell r="B10">
            <v>12490.210937370392</v>
          </cell>
          <cell r="C10">
            <v>4413.2922447855017</v>
          </cell>
          <cell r="D10">
            <v>5775.6514868109898</v>
          </cell>
          <cell r="E10">
            <v>5663.3893651227763</v>
          </cell>
          <cell r="F10">
            <v>4413.2922447855017</v>
          </cell>
          <cell r="G10">
            <v>4413.2922447855017</v>
          </cell>
          <cell r="H10">
            <v>5663.3893651227763</v>
          </cell>
          <cell r="I10">
            <v>4413.2922447855017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A11" t="str">
            <v>Production en direct</v>
          </cell>
        </row>
        <row r="12">
          <cell r="A12" t="str">
            <v>Métal</v>
          </cell>
          <cell r="B12">
            <v>1287883.0660745411</v>
          </cell>
          <cell r="C12">
            <v>1287883.0660745411</v>
          </cell>
          <cell r="D12">
            <v>1287883.0660745411</v>
          </cell>
          <cell r="E12">
            <v>1287883.0660745411</v>
          </cell>
          <cell r="F12">
            <v>1287883.0660745411</v>
          </cell>
          <cell r="G12">
            <v>1287883.0660745411</v>
          </cell>
          <cell r="H12">
            <v>1287883.0660745411</v>
          </cell>
          <cell r="I12">
            <v>1287883.0660745411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10303064.528596329</v>
          </cell>
        </row>
        <row r="13">
          <cell r="A13" t="str">
            <v>Cristal</v>
          </cell>
          <cell r="B13">
            <v>727465.5068907066</v>
          </cell>
          <cell r="C13">
            <v>727465.5068907066</v>
          </cell>
          <cell r="D13">
            <v>833501.72664560156</v>
          </cell>
          <cell r="E13">
            <v>727465.5068907066</v>
          </cell>
          <cell r="F13">
            <v>727465.5068907066</v>
          </cell>
          <cell r="G13">
            <v>727465.5068907066</v>
          </cell>
          <cell r="H13">
            <v>633823.13100326725</v>
          </cell>
          <cell r="I13">
            <v>727465.5068907066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5832117.8989931084</v>
          </cell>
          <cell r="U13">
            <v>14</v>
          </cell>
        </row>
        <row r="14">
          <cell r="A14" t="str">
            <v>Deutérium</v>
          </cell>
          <cell r="B14">
            <v>894654.82106131443</v>
          </cell>
          <cell r="C14">
            <v>598287.62854377739</v>
          </cell>
          <cell r="D14">
            <v>892810.17194572405</v>
          </cell>
          <cell r="E14">
            <v>879897.62813659152</v>
          </cell>
          <cell r="F14">
            <v>581123.63920030836</v>
          </cell>
          <cell r="G14">
            <v>568863.64681211626</v>
          </cell>
          <cell r="H14">
            <v>883586.92636777228</v>
          </cell>
          <cell r="I14">
            <v>577445.64148385078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5876670.1035514548</v>
          </cell>
        </row>
        <row r="15">
          <cell r="A15" t="str">
            <v>TOTAL</v>
          </cell>
          <cell r="B15">
            <v>2910003.3940265621</v>
          </cell>
          <cell r="C15">
            <v>2613636.2015090249</v>
          </cell>
          <cell r="D15">
            <v>3014194.9646658669</v>
          </cell>
          <cell r="E15">
            <v>2895246.2011018391</v>
          </cell>
          <cell r="F15">
            <v>2596472.2121655559</v>
          </cell>
          <cell r="G15">
            <v>2584212.2197773638</v>
          </cell>
          <cell r="H15">
            <v>2805293.1234455807</v>
          </cell>
          <cell r="I15">
            <v>2592794.2144490983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22011852.531140894</v>
          </cell>
        </row>
        <row r="16">
          <cell r="A16" t="str">
            <v>NOMBRE DE GT</v>
          </cell>
          <cell r="B16">
            <v>116.40013576106249</v>
          </cell>
          <cell r="C16">
            <v>104.545448060361</v>
          </cell>
          <cell r="D16">
            <v>120.56779858663468</v>
          </cell>
          <cell r="E16">
            <v>115.80984804407356</v>
          </cell>
          <cell r="F16">
            <v>103.85888848662223</v>
          </cell>
          <cell r="G16">
            <v>103.36848879109455</v>
          </cell>
          <cell r="H16">
            <v>112.21172493782323</v>
          </cell>
          <cell r="I16">
            <v>103.71176857796394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>Bâtiments</v>
          </cell>
        </row>
        <row r="18">
          <cell r="A18" t="str">
            <v>Mine métal</v>
          </cell>
          <cell r="B18">
            <v>25</v>
          </cell>
          <cell r="C18">
            <v>25</v>
          </cell>
          <cell r="D18">
            <v>25</v>
          </cell>
          <cell r="E18">
            <v>25</v>
          </cell>
          <cell r="F18">
            <v>25</v>
          </cell>
          <cell r="G18">
            <v>25</v>
          </cell>
          <cell r="H18">
            <v>25</v>
          </cell>
          <cell r="I18">
            <v>25</v>
          </cell>
          <cell r="Q18">
            <v>200</v>
          </cell>
        </row>
        <row r="19">
          <cell r="A19" t="str">
            <v>Mine cristal</v>
          </cell>
          <cell r="B19">
            <v>24</v>
          </cell>
          <cell r="C19">
            <v>24</v>
          </cell>
          <cell r="D19">
            <v>25</v>
          </cell>
          <cell r="E19">
            <v>24</v>
          </cell>
          <cell r="F19">
            <v>24</v>
          </cell>
          <cell r="G19">
            <v>24</v>
          </cell>
          <cell r="H19">
            <v>23</v>
          </cell>
          <cell r="I19">
            <v>24</v>
          </cell>
          <cell r="Q19">
            <v>192</v>
          </cell>
        </row>
        <row r="20">
          <cell r="A20" t="str">
            <v>Synthétiseur Deut</v>
          </cell>
          <cell r="B20">
            <v>26</v>
          </cell>
          <cell r="C20">
            <v>23</v>
          </cell>
          <cell r="D20">
            <v>26</v>
          </cell>
          <cell r="E20">
            <v>26</v>
          </cell>
          <cell r="F20">
            <v>23</v>
          </cell>
          <cell r="G20">
            <v>23</v>
          </cell>
          <cell r="H20">
            <v>26</v>
          </cell>
          <cell r="I20">
            <v>23</v>
          </cell>
          <cell r="Q20">
            <v>196</v>
          </cell>
        </row>
        <row r="21">
          <cell r="A21" t="str">
            <v>CES</v>
          </cell>
          <cell r="B21">
            <v>24</v>
          </cell>
          <cell r="C21">
            <v>22</v>
          </cell>
          <cell r="D21">
            <v>24</v>
          </cell>
          <cell r="E21">
            <v>24</v>
          </cell>
          <cell r="F21">
            <v>22</v>
          </cell>
          <cell r="G21">
            <v>22</v>
          </cell>
          <cell r="H21">
            <v>24</v>
          </cell>
          <cell r="I21">
            <v>22</v>
          </cell>
          <cell r="Q21">
            <v>184</v>
          </cell>
        </row>
        <row r="22">
          <cell r="A22" t="str">
            <v>CEF</v>
          </cell>
          <cell r="B22">
            <v>16</v>
          </cell>
          <cell r="C22">
            <v>14</v>
          </cell>
          <cell r="D22">
            <v>16</v>
          </cell>
          <cell r="E22">
            <v>15</v>
          </cell>
          <cell r="F22">
            <v>14</v>
          </cell>
          <cell r="G22">
            <v>14</v>
          </cell>
          <cell r="H22">
            <v>15</v>
          </cell>
          <cell r="I22">
            <v>14</v>
          </cell>
          <cell r="Q22">
            <v>118</v>
          </cell>
        </row>
        <row r="23">
          <cell r="A23" t="str">
            <v>Hangar métal</v>
          </cell>
          <cell r="B23">
            <v>8</v>
          </cell>
          <cell r="C23">
            <v>8</v>
          </cell>
          <cell r="D23">
            <v>10</v>
          </cell>
          <cell r="E23">
            <v>8</v>
          </cell>
          <cell r="F23">
            <v>8</v>
          </cell>
          <cell r="G23">
            <v>8</v>
          </cell>
          <cell r="H23">
            <v>8</v>
          </cell>
          <cell r="I23">
            <v>8</v>
          </cell>
          <cell r="Q23">
            <v>66</v>
          </cell>
        </row>
        <row r="24">
          <cell r="A24" t="str">
            <v>Hangar Cristal</v>
          </cell>
          <cell r="B24">
            <v>8</v>
          </cell>
          <cell r="C24">
            <v>7</v>
          </cell>
          <cell r="D24">
            <v>9</v>
          </cell>
          <cell r="E24">
            <v>8</v>
          </cell>
          <cell r="F24">
            <v>7</v>
          </cell>
          <cell r="G24">
            <v>7</v>
          </cell>
          <cell r="H24">
            <v>8</v>
          </cell>
          <cell r="I24">
            <v>7</v>
          </cell>
          <cell r="Q24">
            <v>61</v>
          </cell>
        </row>
        <row r="25">
          <cell r="A25" t="str">
            <v>Réservoir Deut</v>
          </cell>
          <cell r="B25">
            <v>8</v>
          </cell>
          <cell r="C25">
            <v>6</v>
          </cell>
          <cell r="D25">
            <v>9</v>
          </cell>
          <cell r="E25">
            <v>8</v>
          </cell>
          <cell r="F25">
            <v>5</v>
          </cell>
          <cell r="G25">
            <v>6</v>
          </cell>
          <cell r="H25">
            <v>8</v>
          </cell>
          <cell r="I25">
            <v>6</v>
          </cell>
          <cell r="Q25">
            <v>56</v>
          </cell>
        </row>
        <row r="26">
          <cell r="A26" t="str">
            <v>Usine robots</v>
          </cell>
          <cell r="B26">
            <v>10</v>
          </cell>
          <cell r="C26">
            <v>10</v>
          </cell>
          <cell r="D26">
            <v>10</v>
          </cell>
          <cell r="E26">
            <v>10</v>
          </cell>
          <cell r="F26">
            <v>10</v>
          </cell>
          <cell r="G26">
            <v>10</v>
          </cell>
          <cell r="H26">
            <v>10</v>
          </cell>
          <cell r="I26">
            <v>10</v>
          </cell>
          <cell r="Q26">
            <v>80</v>
          </cell>
        </row>
        <row r="27">
          <cell r="A27" t="str">
            <v>Usine nanites</v>
          </cell>
          <cell r="B27">
            <v>2</v>
          </cell>
          <cell r="C27">
            <v>1</v>
          </cell>
          <cell r="D27">
            <v>2</v>
          </cell>
          <cell r="E27">
            <v>1</v>
          </cell>
          <cell r="F27">
            <v>1</v>
          </cell>
          <cell r="G27">
            <v>1</v>
          </cell>
          <cell r="H27">
            <v>2</v>
          </cell>
          <cell r="I27">
            <v>1</v>
          </cell>
          <cell r="Q27">
            <v>11</v>
          </cell>
        </row>
        <row r="28">
          <cell r="A28" t="str">
            <v>Chantier spatial</v>
          </cell>
          <cell r="B28">
            <v>8</v>
          </cell>
          <cell r="C28">
            <v>8</v>
          </cell>
          <cell r="D28">
            <v>8</v>
          </cell>
          <cell r="E28">
            <v>8</v>
          </cell>
          <cell r="F28">
            <v>8</v>
          </cell>
          <cell r="G28">
            <v>8</v>
          </cell>
          <cell r="H28">
            <v>8</v>
          </cell>
          <cell r="I28">
            <v>9</v>
          </cell>
          <cell r="Q28">
            <v>65</v>
          </cell>
        </row>
        <row r="29">
          <cell r="A29" t="str">
            <v>Dock spatial</v>
          </cell>
          <cell r="B29">
            <v>1</v>
          </cell>
          <cell r="C29">
            <v>1</v>
          </cell>
          <cell r="D29">
            <v>1</v>
          </cell>
          <cell r="E29">
            <v>1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Q29">
            <v>4</v>
          </cell>
        </row>
        <row r="30">
          <cell r="A30" t="str">
            <v>Laboratoire</v>
          </cell>
          <cell r="B30">
            <v>10</v>
          </cell>
          <cell r="C30">
            <v>0</v>
          </cell>
          <cell r="D30">
            <v>11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Q30">
            <v>21</v>
          </cell>
        </row>
        <row r="31">
          <cell r="A31" t="str">
            <v>Terraformeur</v>
          </cell>
          <cell r="B31">
            <v>4</v>
          </cell>
          <cell r="C31">
            <v>0</v>
          </cell>
          <cell r="D31">
            <v>2</v>
          </cell>
          <cell r="E31">
            <v>0</v>
          </cell>
          <cell r="F31">
            <v>0</v>
          </cell>
          <cell r="G31">
            <v>0</v>
          </cell>
          <cell r="H31">
            <v>1</v>
          </cell>
          <cell r="I31">
            <v>0</v>
          </cell>
          <cell r="Q31">
            <v>7</v>
          </cell>
        </row>
        <row r="32">
          <cell r="A32" t="str">
            <v>Silo missiles</v>
          </cell>
          <cell r="B32">
            <v>2</v>
          </cell>
          <cell r="C32">
            <v>0</v>
          </cell>
          <cell r="D32">
            <v>2</v>
          </cell>
          <cell r="E32">
            <v>2</v>
          </cell>
          <cell r="F32">
            <v>0</v>
          </cell>
          <cell r="G32">
            <v>0</v>
          </cell>
          <cell r="H32">
            <v>2</v>
          </cell>
          <cell r="I32">
            <v>0</v>
          </cell>
          <cell r="Q32">
            <v>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tabSelected="1" zoomScaleNormal="100" workbookViewId="0">
      <selection sqref="A1:E1"/>
    </sheetView>
  </sheetViews>
  <sheetFormatPr baseColWidth="10" defaultRowHeight="14.25" x14ac:dyDescent="0.2"/>
  <cols>
    <col min="1" max="1" width="13.125" bestFit="1" customWidth="1"/>
    <col min="2" max="3" width="12.25" bestFit="1" customWidth="1"/>
    <col min="4" max="4" width="16.25" bestFit="1" customWidth="1"/>
    <col min="5" max="5" width="17.25" bestFit="1" customWidth="1"/>
    <col min="6" max="6" width="16.5" bestFit="1" customWidth="1"/>
    <col min="7" max="8" width="14" bestFit="1" customWidth="1"/>
    <col min="9" max="9" width="18" bestFit="1" customWidth="1"/>
    <col min="10" max="10" width="18.25" bestFit="1" customWidth="1"/>
    <col min="11" max="11" width="13.625" bestFit="1" customWidth="1"/>
    <col min="12" max="12" width="16.25" bestFit="1" customWidth="1"/>
    <col min="13" max="13" width="19" bestFit="1" customWidth="1"/>
    <col min="14" max="14" width="10.25" bestFit="1" customWidth="1"/>
    <col min="15" max="15" width="10.625" bestFit="1" customWidth="1"/>
    <col min="16" max="16" width="15.375" bestFit="1" customWidth="1"/>
    <col min="17" max="17" width="19" bestFit="1" customWidth="1"/>
    <col min="18" max="18" width="11.75" bestFit="1" customWidth="1"/>
    <col min="19" max="20" width="11" customWidth="1"/>
    <col min="21" max="21" width="16.25" bestFit="1" customWidth="1"/>
    <col min="22" max="22" width="19" bestFit="1" customWidth="1"/>
    <col min="23" max="23" width="11" customWidth="1"/>
  </cols>
  <sheetData>
    <row r="1" spans="1:12" ht="15" thickBot="1" x14ac:dyDescent="0.25">
      <c r="A1" s="1" t="s">
        <v>0</v>
      </c>
      <c r="B1" s="1"/>
      <c r="C1" s="1"/>
      <c r="D1" s="1"/>
      <c r="E1" s="1"/>
    </row>
    <row r="2" spans="1:12" ht="15" x14ac:dyDescent="0.25">
      <c r="A2" s="2"/>
      <c r="B2" s="3" t="s">
        <v>1</v>
      </c>
      <c r="C2" t="s">
        <v>2</v>
      </c>
      <c r="D2" s="4" t="s">
        <v>3</v>
      </c>
      <c r="E2" s="5" t="s">
        <v>4</v>
      </c>
      <c r="H2" s="6" t="s">
        <v>5</v>
      </c>
      <c r="I2" s="7" t="s">
        <v>6</v>
      </c>
      <c r="K2" s="1" t="s">
        <v>7</v>
      </c>
      <c r="L2" s="1"/>
    </row>
    <row r="3" spans="1:12" ht="15.75" thickBot="1" x14ac:dyDescent="0.3">
      <c r="A3" s="8">
        <v>1</v>
      </c>
      <c r="B3" s="9">
        <f t="shared" ref="B3:B32" si="0">ROUNDDOWN(30*A3*(1.05+$H$3*0.01)^A3,0)</f>
        <v>35</v>
      </c>
      <c r="C3" s="10" t="e">
        <f t="shared" ref="C3:C32" si="1">B3-B2</f>
        <v>#VALUE!</v>
      </c>
      <c r="D3" s="11">
        <f t="shared" ref="D3:D32" si="2">ROUNDDOWN(30*A3*(1.05+$I$3*0.01)^A3,0)</f>
        <v>36</v>
      </c>
      <c r="E3" s="12" t="e">
        <f t="shared" ref="E3:E32" si="3">D3-D2</f>
        <v>#VALUE!</v>
      </c>
      <c r="F3" s="10"/>
      <c r="G3" s="10"/>
      <c r="H3" s="13">
        <f>[1]Planètes!U13</f>
        <v>14</v>
      </c>
      <c r="I3" s="14">
        <f>H3+1</f>
        <v>15</v>
      </c>
      <c r="K3" s="15" t="s">
        <v>8</v>
      </c>
      <c r="L3" s="5" t="s">
        <v>9</v>
      </c>
    </row>
    <row r="4" spans="1:12" ht="15" x14ac:dyDescent="0.25">
      <c r="A4" s="8">
        <v>2</v>
      </c>
      <c r="B4" s="9">
        <f t="shared" si="0"/>
        <v>84</v>
      </c>
      <c r="C4" s="10">
        <f t="shared" si="1"/>
        <v>49</v>
      </c>
      <c r="D4" s="11">
        <f t="shared" si="2"/>
        <v>86</v>
      </c>
      <c r="E4" s="12">
        <f t="shared" si="3"/>
        <v>50</v>
      </c>
      <c r="F4" s="10"/>
      <c r="G4" s="10"/>
      <c r="H4" s="10"/>
      <c r="I4" s="10"/>
      <c r="K4" s="15" t="s">
        <v>10</v>
      </c>
      <c r="L4" s="5" t="s">
        <v>11</v>
      </c>
    </row>
    <row r="5" spans="1:12" ht="15" x14ac:dyDescent="0.25">
      <c r="A5" s="8">
        <v>3</v>
      </c>
      <c r="B5" s="9">
        <f t="shared" si="0"/>
        <v>151</v>
      </c>
      <c r="C5" s="10">
        <f t="shared" si="1"/>
        <v>67</v>
      </c>
      <c r="D5" s="11">
        <f t="shared" si="2"/>
        <v>155</v>
      </c>
      <c r="E5" s="12">
        <f t="shared" si="3"/>
        <v>69</v>
      </c>
      <c r="F5" s="10"/>
      <c r="G5" s="10"/>
      <c r="H5" s="10"/>
      <c r="I5" s="10"/>
      <c r="K5" s="15" t="s">
        <v>12</v>
      </c>
      <c r="L5" s="5" t="s">
        <v>13</v>
      </c>
    </row>
    <row r="6" spans="1:12" ht="15" x14ac:dyDescent="0.25">
      <c r="A6" s="8">
        <v>4</v>
      </c>
      <c r="B6" s="9">
        <f t="shared" si="0"/>
        <v>240</v>
      </c>
      <c r="C6" s="10">
        <f t="shared" si="1"/>
        <v>89</v>
      </c>
      <c r="D6" s="11">
        <f t="shared" si="2"/>
        <v>248</v>
      </c>
      <c r="E6" s="12">
        <f t="shared" si="3"/>
        <v>93</v>
      </c>
      <c r="F6" s="10"/>
      <c r="G6" s="10"/>
      <c r="H6" s="10"/>
      <c r="I6" s="10"/>
      <c r="K6" s="15" t="s">
        <v>14</v>
      </c>
      <c r="L6" s="5" t="s">
        <v>15</v>
      </c>
    </row>
    <row r="7" spans="1:12" ht="15" x14ac:dyDescent="0.25">
      <c r="A7" s="8">
        <v>5</v>
      </c>
      <c r="B7" s="9">
        <f t="shared" si="0"/>
        <v>357</v>
      </c>
      <c r="C7" s="10">
        <f t="shared" si="1"/>
        <v>117</v>
      </c>
      <c r="D7" s="11">
        <f t="shared" si="2"/>
        <v>373</v>
      </c>
      <c r="E7" s="12">
        <f t="shared" si="3"/>
        <v>125</v>
      </c>
      <c r="F7" s="10"/>
      <c r="G7" s="10"/>
      <c r="H7" s="10"/>
      <c r="I7" s="10"/>
      <c r="K7" s="15" t="s">
        <v>16</v>
      </c>
      <c r="L7" s="5" t="s">
        <v>17</v>
      </c>
    </row>
    <row r="8" spans="1:12" ht="15" x14ac:dyDescent="0.25">
      <c r="A8" s="8">
        <v>6</v>
      </c>
      <c r="B8" s="9">
        <f t="shared" si="0"/>
        <v>511</v>
      </c>
      <c r="C8" s="10">
        <f t="shared" si="1"/>
        <v>154</v>
      </c>
      <c r="D8" s="11">
        <f t="shared" si="2"/>
        <v>537</v>
      </c>
      <c r="E8" s="12">
        <f t="shared" si="3"/>
        <v>164</v>
      </c>
      <c r="F8" s="10"/>
      <c r="G8" s="10"/>
      <c r="H8" s="10"/>
      <c r="I8" s="10"/>
      <c r="K8" s="15" t="s">
        <v>18</v>
      </c>
      <c r="L8" s="5" t="s">
        <v>19</v>
      </c>
    </row>
    <row r="9" spans="1:12" ht="15" x14ac:dyDescent="0.25">
      <c r="A9" s="8">
        <v>7</v>
      </c>
      <c r="B9" s="9">
        <f t="shared" si="0"/>
        <v>709</v>
      </c>
      <c r="C9" s="10">
        <f t="shared" si="1"/>
        <v>198</v>
      </c>
      <c r="D9" s="11">
        <f t="shared" si="2"/>
        <v>752</v>
      </c>
      <c r="E9" s="12">
        <f t="shared" si="3"/>
        <v>215</v>
      </c>
      <c r="F9" s="10"/>
      <c r="G9" s="10"/>
      <c r="H9" s="10"/>
      <c r="I9" s="10"/>
      <c r="K9" s="15" t="s">
        <v>20</v>
      </c>
      <c r="L9" s="5" t="s">
        <v>21</v>
      </c>
    </row>
    <row r="10" spans="1:12" ht="15" x14ac:dyDescent="0.25">
      <c r="A10" s="8">
        <v>8</v>
      </c>
      <c r="B10" s="9">
        <f t="shared" si="0"/>
        <v>965</v>
      </c>
      <c r="C10" s="10">
        <f t="shared" si="1"/>
        <v>256</v>
      </c>
      <c r="D10" s="11">
        <f t="shared" si="2"/>
        <v>1031</v>
      </c>
      <c r="E10" s="12">
        <f t="shared" si="3"/>
        <v>279</v>
      </c>
      <c r="F10" s="10"/>
      <c r="G10" s="10"/>
      <c r="H10" s="10"/>
      <c r="I10" s="10"/>
      <c r="K10" s="15" t="s">
        <v>22</v>
      </c>
      <c r="L10" s="5" t="s">
        <v>23</v>
      </c>
    </row>
    <row r="11" spans="1:12" ht="15" x14ac:dyDescent="0.25">
      <c r="A11" s="8">
        <v>9</v>
      </c>
      <c r="B11" s="9">
        <f t="shared" si="0"/>
        <v>1292</v>
      </c>
      <c r="C11" s="10">
        <f t="shared" si="1"/>
        <v>327</v>
      </c>
      <c r="D11" s="11">
        <f t="shared" si="2"/>
        <v>1393</v>
      </c>
      <c r="E11" s="12">
        <f t="shared" si="3"/>
        <v>362</v>
      </c>
      <c r="F11" s="10"/>
      <c r="G11" s="10"/>
      <c r="H11" s="10"/>
      <c r="I11" s="10"/>
      <c r="K11" s="15" t="s">
        <v>24</v>
      </c>
      <c r="L11" s="5" t="s">
        <v>25</v>
      </c>
    </row>
    <row r="12" spans="1:12" ht="15" x14ac:dyDescent="0.25">
      <c r="A12" s="8">
        <v>10</v>
      </c>
      <c r="B12" s="9">
        <f t="shared" si="0"/>
        <v>1708</v>
      </c>
      <c r="C12" s="10">
        <f t="shared" si="1"/>
        <v>416</v>
      </c>
      <c r="D12" s="11">
        <f t="shared" si="2"/>
        <v>1857</v>
      </c>
      <c r="E12" s="12">
        <f t="shared" si="3"/>
        <v>464</v>
      </c>
      <c r="F12" s="10"/>
      <c r="G12" s="10"/>
      <c r="H12" s="10"/>
      <c r="I12" s="10"/>
      <c r="K12" s="15" t="s">
        <v>26</v>
      </c>
      <c r="L12" s="5" t="s">
        <v>27</v>
      </c>
    </row>
    <row r="13" spans="1:12" ht="15" x14ac:dyDescent="0.25">
      <c r="A13" s="8">
        <v>11</v>
      </c>
      <c r="B13" s="9">
        <f t="shared" si="0"/>
        <v>2236</v>
      </c>
      <c r="C13" s="10">
        <f t="shared" si="1"/>
        <v>528</v>
      </c>
      <c r="D13" s="11">
        <f t="shared" si="2"/>
        <v>2451</v>
      </c>
      <c r="E13" s="12">
        <f t="shared" si="3"/>
        <v>594</v>
      </c>
      <c r="F13" s="10"/>
      <c r="G13" s="10"/>
      <c r="H13" s="10"/>
      <c r="I13" s="10"/>
      <c r="K13" s="15" t="s">
        <v>28</v>
      </c>
      <c r="L13" s="5" t="s">
        <v>29</v>
      </c>
    </row>
    <row r="14" spans="1:12" ht="15" x14ac:dyDescent="0.25">
      <c r="A14" s="8">
        <v>12</v>
      </c>
      <c r="B14" s="9">
        <f t="shared" si="0"/>
        <v>2903</v>
      </c>
      <c r="C14" s="10">
        <f t="shared" si="1"/>
        <v>667</v>
      </c>
      <c r="D14" s="11">
        <f t="shared" si="2"/>
        <v>3209</v>
      </c>
      <c r="E14" s="12">
        <f t="shared" si="3"/>
        <v>758</v>
      </c>
      <c r="F14" s="10"/>
      <c r="G14" s="10"/>
      <c r="H14" s="10"/>
      <c r="I14" s="10"/>
      <c r="K14" s="15" t="s">
        <v>30</v>
      </c>
      <c r="L14" s="5" t="s">
        <v>31</v>
      </c>
    </row>
    <row r="15" spans="1:12" ht="15" x14ac:dyDescent="0.25">
      <c r="A15" s="8">
        <v>13</v>
      </c>
      <c r="B15" s="9">
        <f t="shared" si="0"/>
        <v>3742</v>
      </c>
      <c r="C15" s="10">
        <f t="shared" si="1"/>
        <v>839</v>
      </c>
      <c r="D15" s="11">
        <f t="shared" si="2"/>
        <v>4172</v>
      </c>
      <c r="E15" s="12">
        <f t="shared" si="3"/>
        <v>963</v>
      </c>
      <c r="F15" s="10"/>
      <c r="G15" s="10"/>
      <c r="H15" s="10"/>
      <c r="I15" s="10"/>
      <c r="K15" s="15" t="s">
        <v>32</v>
      </c>
      <c r="L15" s="5" t="s">
        <v>33</v>
      </c>
    </row>
    <row r="16" spans="1:12" ht="15" x14ac:dyDescent="0.25">
      <c r="A16" s="8">
        <v>14</v>
      </c>
      <c r="B16" s="9">
        <f t="shared" si="0"/>
        <v>4796</v>
      </c>
      <c r="C16" s="10">
        <f t="shared" si="1"/>
        <v>1054</v>
      </c>
      <c r="D16" s="11">
        <f t="shared" si="2"/>
        <v>5392</v>
      </c>
      <c r="E16" s="12">
        <f t="shared" si="3"/>
        <v>1220</v>
      </c>
      <c r="F16" s="10"/>
      <c r="G16" s="10"/>
      <c r="H16" s="10"/>
      <c r="I16" s="10"/>
      <c r="K16" s="15" t="s">
        <v>34</v>
      </c>
      <c r="L16" s="5" t="s">
        <v>35</v>
      </c>
    </row>
    <row r="17" spans="1:12" ht="15" x14ac:dyDescent="0.25">
      <c r="A17" s="8">
        <v>15</v>
      </c>
      <c r="B17" s="9">
        <f t="shared" si="0"/>
        <v>6115</v>
      </c>
      <c r="C17" s="10">
        <f t="shared" si="1"/>
        <v>1319</v>
      </c>
      <c r="D17" s="11">
        <f t="shared" si="2"/>
        <v>6933</v>
      </c>
      <c r="E17" s="12">
        <f t="shared" si="3"/>
        <v>1541</v>
      </c>
      <c r="F17" s="10"/>
      <c r="G17" s="10"/>
      <c r="H17" s="10"/>
      <c r="I17" s="10"/>
      <c r="K17" s="15" t="s">
        <v>36</v>
      </c>
      <c r="L17" s="5" t="s">
        <v>37</v>
      </c>
    </row>
    <row r="18" spans="1:12" ht="15" x14ac:dyDescent="0.25">
      <c r="A18" s="8">
        <v>16</v>
      </c>
      <c r="B18" s="9">
        <f t="shared" si="0"/>
        <v>7762</v>
      </c>
      <c r="C18" s="10">
        <f t="shared" si="1"/>
        <v>1647</v>
      </c>
      <c r="D18" s="11">
        <f t="shared" si="2"/>
        <v>8874</v>
      </c>
      <c r="E18" s="12">
        <f t="shared" si="3"/>
        <v>1941</v>
      </c>
      <c r="F18" s="10"/>
      <c r="G18" s="10"/>
      <c r="H18" s="10"/>
      <c r="I18" s="10"/>
      <c r="K18" s="15" t="s">
        <v>38</v>
      </c>
      <c r="L18" s="5" t="s">
        <v>39</v>
      </c>
    </row>
    <row r="19" spans="1:12" ht="15" x14ac:dyDescent="0.25">
      <c r="A19" s="8">
        <v>17</v>
      </c>
      <c r="B19" s="9">
        <f t="shared" si="0"/>
        <v>9814</v>
      </c>
      <c r="C19" s="10">
        <f t="shared" si="1"/>
        <v>2052</v>
      </c>
      <c r="D19" s="11">
        <f t="shared" si="2"/>
        <v>11314</v>
      </c>
      <c r="E19" s="12">
        <f t="shared" si="3"/>
        <v>2440</v>
      </c>
      <c r="F19" s="10"/>
      <c r="G19" s="10"/>
      <c r="H19" s="10"/>
      <c r="I19" s="10"/>
      <c r="K19" s="15" t="s">
        <v>40</v>
      </c>
      <c r="L19" s="5" t="s">
        <v>41</v>
      </c>
    </row>
    <row r="20" spans="1:12" ht="15" x14ac:dyDescent="0.25">
      <c r="A20" s="8">
        <v>18</v>
      </c>
      <c r="B20" s="9">
        <f t="shared" si="0"/>
        <v>12366</v>
      </c>
      <c r="C20" s="10">
        <f t="shared" si="1"/>
        <v>2552</v>
      </c>
      <c r="D20" s="11">
        <f t="shared" si="2"/>
        <v>14376</v>
      </c>
      <c r="E20" s="12">
        <f t="shared" si="3"/>
        <v>3062</v>
      </c>
      <c r="F20" s="10"/>
      <c r="G20" s="10"/>
      <c r="H20" s="10"/>
      <c r="I20" s="10"/>
      <c r="K20" s="15" t="s">
        <v>42</v>
      </c>
      <c r="L20" s="5" t="s">
        <v>43</v>
      </c>
    </row>
    <row r="21" spans="1:12" ht="15" x14ac:dyDescent="0.25">
      <c r="A21" s="8">
        <v>19</v>
      </c>
      <c r="B21" s="9">
        <f t="shared" si="0"/>
        <v>15533</v>
      </c>
      <c r="C21" s="10">
        <f t="shared" si="1"/>
        <v>3167</v>
      </c>
      <c r="D21" s="11">
        <f t="shared" si="2"/>
        <v>18210</v>
      </c>
      <c r="E21" s="12">
        <f t="shared" si="3"/>
        <v>3834</v>
      </c>
      <c r="F21" s="10"/>
      <c r="G21" s="10"/>
      <c r="H21" s="10"/>
      <c r="I21" s="10"/>
      <c r="K21" s="15" t="s">
        <v>44</v>
      </c>
      <c r="L21" s="5" t="s">
        <v>45</v>
      </c>
    </row>
    <row r="22" spans="1:12" ht="15" x14ac:dyDescent="0.25">
      <c r="A22" s="8">
        <v>20</v>
      </c>
      <c r="B22" s="9">
        <f t="shared" si="0"/>
        <v>19457</v>
      </c>
      <c r="C22" s="10">
        <f t="shared" si="1"/>
        <v>3924</v>
      </c>
      <c r="D22" s="11">
        <f t="shared" si="2"/>
        <v>23002</v>
      </c>
      <c r="E22" s="12">
        <f t="shared" si="3"/>
        <v>4792</v>
      </c>
      <c r="F22" s="10"/>
      <c r="G22" s="10"/>
      <c r="H22" s="10"/>
      <c r="I22" s="10"/>
      <c r="K22" s="15" t="s">
        <v>46</v>
      </c>
      <c r="L22" s="5" t="s">
        <v>47</v>
      </c>
    </row>
    <row r="23" spans="1:12" ht="15" x14ac:dyDescent="0.25">
      <c r="A23" s="8">
        <v>21</v>
      </c>
      <c r="B23" s="9">
        <f t="shared" si="0"/>
        <v>24312</v>
      </c>
      <c r="C23" s="10">
        <f t="shared" si="1"/>
        <v>4855</v>
      </c>
      <c r="D23" s="11">
        <f t="shared" si="2"/>
        <v>28983</v>
      </c>
      <c r="E23" s="12">
        <f t="shared" si="3"/>
        <v>5981</v>
      </c>
      <c r="F23" s="10"/>
      <c r="G23" s="10"/>
      <c r="H23" s="10"/>
      <c r="I23" s="10"/>
      <c r="K23" s="15" t="s">
        <v>48</v>
      </c>
      <c r="L23" s="5" t="s">
        <v>49</v>
      </c>
    </row>
    <row r="24" spans="1:12" ht="15" x14ac:dyDescent="0.25">
      <c r="A24" s="8">
        <v>22</v>
      </c>
      <c r="B24" s="9">
        <f t="shared" si="0"/>
        <v>30309</v>
      </c>
      <c r="C24" s="10">
        <f t="shared" si="1"/>
        <v>5997</v>
      </c>
      <c r="D24" s="11">
        <f t="shared" si="2"/>
        <v>36436</v>
      </c>
      <c r="E24" s="12">
        <f t="shared" si="3"/>
        <v>7453</v>
      </c>
      <c r="F24" s="10"/>
      <c r="G24" s="10"/>
      <c r="H24" s="10"/>
      <c r="I24" s="10"/>
      <c r="K24" s="15" t="s">
        <v>50</v>
      </c>
      <c r="L24" s="5" t="s">
        <v>51</v>
      </c>
    </row>
    <row r="25" spans="1:12" ht="15" x14ac:dyDescent="0.25">
      <c r="A25" s="8">
        <v>23</v>
      </c>
      <c r="B25" s="9">
        <f t="shared" si="0"/>
        <v>37707</v>
      </c>
      <c r="C25" s="10">
        <f t="shared" si="1"/>
        <v>7398</v>
      </c>
      <c r="D25" s="11">
        <f t="shared" si="2"/>
        <v>45710</v>
      </c>
      <c r="E25" s="12">
        <f t="shared" si="3"/>
        <v>9274</v>
      </c>
      <c r="F25" s="10"/>
      <c r="G25" s="10"/>
      <c r="H25" s="10"/>
      <c r="I25" s="10"/>
      <c r="K25" s="15" t="s">
        <v>52</v>
      </c>
      <c r="L25" s="5" t="s">
        <v>53</v>
      </c>
    </row>
    <row r="26" spans="1:12" ht="15" x14ac:dyDescent="0.25">
      <c r="A26" s="8">
        <v>24</v>
      </c>
      <c r="B26" s="9">
        <f t="shared" si="0"/>
        <v>46823</v>
      </c>
      <c r="C26" s="10">
        <f t="shared" si="1"/>
        <v>9116</v>
      </c>
      <c r="D26" s="11">
        <f t="shared" si="2"/>
        <v>57237</v>
      </c>
      <c r="E26" s="12">
        <f t="shared" si="3"/>
        <v>11527</v>
      </c>
      <c r="F26" s="10"/>
      <c r="G26" s="10"/>
      <c r="H26" s="10"/>
      <c r="I26" s="10"/>
      <c r="K26" s="15" t="s">
        <v>54</v>
      </c>
      <c r="L26" s="5" t="s">
        <v>55</v>
      </c>
    </row>
    <row r="27" spans="1:12" ht="15" x14ac:dyDescent="0.25">
      <c r="A27" s="8">
        <v>25</v>
      </c>
      <c r="B27" s="9">
        <f t="shared" si="0"/>
        <v>58041</v>
      </c>
      <c r="C27" s="10">
        <f t="shared" si="1"/>
        <v>11218</v>
      </c>
      <c r="D27" s="11">
        <f t="shared" si="2"/>
        <v>71547</v>
      </c>
      <c r="E27" s="12">
        <f t="shared" si="3"/>
        <v>14310</v>
      </c>
      <c r="F27" s="10"/>
      <c r="G27" s="10"/>
      <c r="H27" s="10"/>
      <c r="I27" s="10"/>
      <c r="K27" s="15" t="s">
        <v>56</v>
      </c>
      <c r="L27" s="5" t="s">
        <v>57</v>
      </c>
    </row>
    <row r="28" spans="1:12" ht="15" x14ac:dyDescent="0.25">
      <c r="A28" s="8">
        <v>26</v>
      </c>
      <c r="B28" s="9">
        <f t="shared" si="0"/>
        <v>71831</v>
      </c>
      <c r="C28" s="10">
        <f t="shared" si="1"/>
        <v>13790</v>
      </c>
      <c r="D28" s="11">
        <f t="shared" si="2"/>
        <v>89290</v>
      </c>
      <c r="E28" s="12">
        <f t="shared" si="3"/>
        <v>17743</v>
      </c>
      <c r="F28" s="10"/>
      <c r="G28" s="10"/>
      <c r="H28" s="10"/>
      <c r="I28" s="10"/>
      <c r="K28" s="15" t="s">
        <v>58</v>
      </c>
      <c r="L28" s="5" t="s">
        <v>59</v>
      </c>
    </row>
    <row r="29" spans="1:12" ht="15" x14ac:dyDescent="0.25">
      <c r="A29" s="8">
        <v>27</v>
      </c>
      <c r="B29" s="9">
        <f t="shared" si="0"/>
        <v>88767</v>
      </c>
      <c r="C29" s="10">
        <f t="shared" si="1"/>
        <v>16936</v>
      </c>
      <c r="D29" s="11">
        <f t="shared" si="2"/>
        <v>111270</v>
      </c>
      <c r="E29" s="12">
        <f t="shared" si="3"/>
        <v>21980</v>
      </c>
      <c r="F29" s="10"/>
      <c r="G29" s="10"/>
      <c r="H29" s="10"/>
      <c r="I29" s="10"/>
      <c r="K29" s="15" t="s">
        <v>60</v>
      </c>
      <c r="L29" s="5" t="s">
        <v>61</v>
      </c>
    </row>
    <row r="30" spans="1:12" ht="15" x14ac:dyDescent="0.25">
      <c r="A30" s="8">
        <v>28</v>
      </c>
      <c r="B30" s="9">
        <f t="shared" si="0"/>
        <v>109545</v>
      </c>
      <c r="C30" s="10">
        <f t="shared" si="1"/>
        <v>20778</v>
      </c>
      <c r="D30" s="11">
        <f t="shared" si="2"/>
        <v>138469</v>
      </c>
      <c r="E30" s="12">
        <f t="shared" si="3"/>
        <v>27199</v>
      </c>
      <c r="F30" s="10"/>
      <c r="G30" s="10"/>
      <c r="H30" s="10"/>
      <c r="I30" s="10"/>
      <c r="K30" s="15" t="s">
        <v>62</v>
      </c>
      <c r="L30" s="5" t="s">
        <v>63</v>
      </c>
    </row>
    <row r="31" spans="1:12" ht="15" x14ac:dyDescent="0.25">
      <c r="A31" s="8">
        <v>29</v>
      </c>
      <c r="B31" s="9">
        <f t="shared" si="0"/>
        <v>135014</v>
      </c>
      <c r="C31" s="10">
        <f t="shared" si="1"/>
        <v>25469</v>
      </c>
      <c r="D31" s="11">
        <f t="shared" si="2"/>
        <v>172097</v>
      </c>
      <c r="E31" s="12">
        <f t="shared" si="3"/>
        <v>33628</v>
      </c>
      <c r="F31" s="10"/>
      <c r="G31" s="10"/>
      <c r="H31" s="10"/>
      <c r="I31" s="10"/>
      <c r="K31" s="15" t="s">
        <v>64</v>
      </c>
      <c r="L31" s="5" t="s">
        <v>65</v>
      </c>
    </row>
    <row r="32" spans="1:12" ht="15.75" thickBot="1" x14ac:dyDescent="0.3">
      <c r="A32" s="13">
        <v>30</v>
      </c>
      <c r="B32" s="16">
        <f t="shared" si="0"/>
        <v>166207</v>
      </c>
      <c r="C32" s="17">
        <f t="shared" si="1"/>
        <v>31193</v>
      </c>
      <c r="D32" s="18">
        <f t="shared" si="2"/>
        <v>213638</v>
      </c>
      <c r="E32" s="14">
        <f t="shared" si="3"/>
        <v>41541</v>
      </c>
      <c r="F32" s="10"/>
      <c r="G32" s="10"/>
      <c r="H32" s="10"/>
      <c r="I32" s="10"/>
      <c r="K32" s="19" t="s">
        <v>66</v>
      </c>
      <c r="L32" s="20" t="s">
        <v>67</v>
      </c>
    </row>
    <row r="33" spans="1:10" ht="15" x14ac:dyDescent="0.25">
      <c r="A33" s="21" t="s">
        <v>68</v>
      </c>
      <c r="B33" s="21"/>
      <c r="C33" s="21"/>
      <c r="F33" s="22" t="s">
        <v>69</v>
      </c>
      <c r="G33" s="22"/>
      <c r="H33" s="22"/>
    </row>
    <row r="34" spans="1:10" ht="15" x14ac:dyDescent="0.25">
      <c r="A34" s="23" t="s">
        <v>70</v>
      </c>
      <c r="B34" s="3" t="s">
        <v>71</v>
      </c>
      <c r="C34" s="24" t="s">
        <v>72</v>
      </c>
      <c r="D34" s="3" t="s">
        <v>73</v>
      </c>
      <c r="E34" s="3" t="s">
        <v>74</v>
      </c>
      <c r="F34" s="25" t="s">
        <v>70</v>
      </c>
      <c r="G34" s="4" t="s">
        <v>71</v>
      </c>
      <c r="H34" s="26" t="s">
        <v>72</v>
      </c>
      <c r="I34" s="4" t="s">
        <v>73</v>
      </c>
      <c r="J34" s="4" t="s">
        <v>75</v>
      </c>
    </row>
    <row r="35" spans="1:10" ht="15" x14ac:dyDescent="0.25">
      <c r="A35" s="27">
        <f t="shared" ref="A35:A64" si="4">900*1.8^(A3-1)</f>
        <v>900</v>
      </c>
      <c r="B35" s="28">
        <f t="shared" ref="B35:B64" si="5">360*1.8^(A3-1)</f>
        <v>360</v>
      </c>
      <c r="C35" s="29">
        <f t="shared" ref="C35:C64" si="6">180*1.8^(A3-1)</f>
        <v>180</v>
      </c>
      <c r="D35" s="10">
        <f t="shared" ref="D35:D64" si="7">A35*1+B35*2+C35*3</f>
        <v>2160</v>
      </c>
      <c r="E35" s="10" t="e">
        <f t="shared" ref="E35:E64" si="8">D35/C3</f>
        <v>#VALUE!</v>
      </c>
      <c r="F35" s="30"/>
      <c r="G35" s="31">
        <f t="shared" ref="G35:G64" si="9">800*2^(A3-1)</f>
        <v>800</v>
      </c>
      <c r="H35" s="32">
        <f t="shared" ref="H35:H64" si="10">400*2^(A3-1)</f>
        <v>400</v>
      </c>
      <c r="I35" s="10">
        <f t="shared" ref="I35:I64" si="11">F35*1+G35*2+H35*3</f>
        <v>2800</v>
      </c>
      <c r="J35" s="10" t="e">
        <f t="shared" ref="J35:J64" si="12">I35/E3</f>
        <v>#VALUE!</v>
      </c>
    </row>
    <row r="36" spans="1:10" ht="15" x14ac:dyDescent="0.25">
      <c r="A36" s="27">
        <f t="shared" si="4"/>
        <v>1620</v>
      </c>
      <c r="B36" s="28">
        <f t="shared" si="5"/>
        <v>648</v>
      </c>
      <c r="C36" s="29">
        <f t="shared" si="6"/>
        <v>324</v>
      </c>
      <c r="D36" s="10">
        <f t="shared" si="7"/>
        <v>3888</v>
      </c>
      <c r="E36" s="10">
        <f t="shared" si="8"/>
        <v>79.34693877551021</v>
      </c>
      <c r="F36" s="30"/>
      <c r="G36" s="31">
        <f t="shared" si="9"/>
        <v>1600</v>
      </c>
      <c r="H36" s="32">
        <f t="shared" si="10"/>
        <v>800</v>
      </c>
      <c r="I36" s="10">
        <f t="shared" si="11"/>
        <v>5600</v>
      </c>
      <c r="J36" s="10">
        <f t="shared" si="12"/>
        <v>112</v>
      </c>
    </row>
    <row r="37" spans="1:10" ht="15" x14ac:dyDescent="0.25">
      <c r="A37" s="27">
        <f t="shared" si="4"/>
        <v>2916</v>
      </c>
      <c r="B37" s="28">
        <f t="shared" si="5"/>
        <v>1166.4000000000001</v>
      </c>
      <c r="C37" s="29">
        <f t="shared" si="6"/>
        <v>583.20000000000005</v>
      </c>
      <c r="D37" s="10">
        <f t="shared" si="7"/>
        <v>6998.4000000000005</v>
      </c>
      <c r="E37" s="10">
        <f t="shared" si="8"/>
        <v>104.45373134328359</v>
      </c>
      <c r="F37" s="30"/>
      <c r="G37" s="31">
        <f t="shared" si="9"/>
        <v>3200</v>
      </c>
      <c r="H37" s="32">
        <f t="shared" si="10"/>
        <v>1600</v>
      </c>
      <c r="I37" s="10">
        <f t="shared" si="11"/>
        <v>11200</v>
      </c>
      <c r="J37" s="10">
        <f t="shared" si="12"/>
        <v>162.31884057971016</v>
      </c>
    </row>
    <row r="38" spans="1:10" ht="15" x14ac:dyDescent="0.25">
      <c r="A38" s="27">
        <f t="shared" si="4"/>
        <v>5248.8000000000011</v>
      </c>
      <c r="B38" s="28">
        <f t="shared" si="5"/>
        <v>2099.5200000000004</v>
      </c>
      <c r="C38" s="29">
        <f t="shared" si="6"/>
        <v>1049.7600000000002</v>
      </c>
      <c r="D38" s="10">
        <f t="shared" si="7"/>
        <v>12597.120000000003</v>
      </c>
      <c r="E38" s="10">
        <f t="shared" si="8"/>
        <v>141.54067415730341</v>
      </c>
      <c r="F38" s="30"/>
      <c r="G38" s="31">
        <f t="shared" si="9"/>
        <v>6400</v>
      </c>
      <c r="H38" s="32">
        <f t="shared" si="10"/>
        <v>3200</v>
      </c>
      <c r="I38" s="10">
        <f t="shared" si="11"/>
        <v>22400</v>
      </c>
      <c r="J38" s="10">
        <f t="shared" si="12"/>
        <v>240.86021505376345</v>
      </c>
    </row>
    <row r="39" spans="1:10" ht="15" x14ac:dyDescent="0.25">
      <c r="A39" s="27">
        <f t="shared" si="4"/>
        <v>9447.840000000002</v>
      </c>
      <c r="B39" s="28">
        <f t="shared" si="5"/>
        <v>3779.1360000000009</v>
      </c>
      <c r="C39" s="29">
        <f t="shared" si="6"/>
        <v>1889.5680000000004</v>
      </c>
      <c r="D39" s="10">
        <f t="shared" si="7"/>
        <v>22674.816000000006</v>
      </c>
      <c r="E39" s="10">
        <f t="shared" si="8"/>
        <v>193.80184615384621</v>
      </c>
      <c r="F39" s="30"/>
      <c r="G39" s="31">
        <f t="shared" si="9"/>
        <v>12800</v>
      </c>
      <c r="H39" s="32">
        <f t="shared" si="10"/>
        <v>6400</v>
      </c>
      <c r="I39" s="10">
        <f t="shared" si="11"/>
        <v>44800</v>
      </c>
      <c r="J39" s="10">
        <f t="shared" si="12"/>
        <v>358.4</v>
      </c>
    </row>
    <row r="40" spans="1:10" ht="15" x14ac:dyDescent="0.25">
      <c r="A40" s="27">
        <f t="shared" si="4"/>
        <v>17006.112000000005</v>
      </c>
      <c r="B40" s="28">
        <f t="shared" si="5"/>
        <v>6802.444800000002</v>
      </c>
      <c r="C40" s="29">
        <f t="shared" si="6"/>
        <v>3401.222400000001</v>
      </c>
      <c r="D40" s="10">
        <f t="shared" si="7"/>
        <v>40814.668800000014</v>
      </c>
      <c r="E40" s="10">
        <f t="shared" si="8"/>
        <v>265.030316883117</v>
      </c>
      <c r="F40" s="30"/>
      <c r="G40" s="31">
        <f t="shared" si="9"/>
        <v>25600</v>
      </c>
      <c r="H40" s="32">
        <f t="shared" si="10"/>
        <v>12800</v>
      </c>
      <c r="I40" s="10">
        <f t="shared" si="11"/>
        <v>89600</v>
      </c>
      <c r="J40" s="10">
        <f t="shared" si="12"/>
        <v>546.34146341463418</v>
      </c>
    </row>
    <row r="41" spans="1:10" ht="15" x14ac:dyDescent="0.25">
      <c r="A41" s="27">
        <f t="shared" si="4"/>
        <v>30611.001600000011</v>
      </c>
      <c r="B41" s="28">
        <f t="shared" si="5"/>
        <v>12244.400640000003</v>
      </c>
      <c r="C41" s="29">
        <f t="shared" si="6"/>
        <v>6122.2003200000017</v>
      </c>
      <c r="D41" s="10">
        <f t="shared" si="7"/>
        <v>73466.403840000014</v>
      </c>
      <c r="E41" s="10">
        <f t="shared" si="8"/>
        <v>371.04244363636371</v>
      </c>
      <c r="F41" s="30"/>
      <c r="G41" s="31">
        <f t="shared" si="9"/>
        <v>51200</v>
      </c>
      <c r="H41" s="32">
        <f t="shared" si="10"/>
        <v>25600</v>
      </c>
      <c r="I41" s="10">
        <f t="shared" si="11"/>
        <v>179200</v>
      </c>
      <c r="J41" s="10">
        <f t="shared" si="12"/>
        <v>833.48837209302326</v>
      </c>
    </row>
    <row r="42" spans="1:10" ht="15" x14ac:dyDescent="0.25">
      <c r="A42" s="27">
        <f t="shared" si="4"/>
        <v>55099.802880000017</v>
      </c>
      <c r="B42" s="28">
        <f t="shared" si="5"/>
        <v>22039.921152000006</v>
      </c>
      <c r="C42" s="29">
        <f t="shared" si="6"/>
        <v>11019.960576000003</v>
      </c>
      <c r="D42" s="10">
        <f t="shared" si="7"/>
        <v>132239.52691200003</v>
      </c>
      <c r="E42" s="10">
        <f t="shared" si="8"/>
        <v>516.56065200000012</v>
      </c>
      <c r="F42" s="30"/>
      <c r="G42" s="31">
        <f t="shared" si="9"/>
        <v>102400</v>
      </c>
      <c r="H42" s="32">
        <f t="shared" si="10"/>
        <v>51200</v>
      </c>
      <c r="I42" s="10">
        <f t="shared" si="11"/>
        <v>358400</v>
      </c>
      <c r="J42" s="10">
        <f t="shared" si="12"/>
        <v>1284.5878136200718</v>
      </c>
    </row>
    <row r="43" spans="1:10" ht="15" x14ac:dyDescent="0.25">
      <c r="A43" s="27">
        <f t="shared" si="4"/>
        <v>99179.645184000037</v>
      </c>
      <c r="B43" s="28">
        <f t="shared" si="5"/>
        <v>39671.858073600015</v>
      </c>
      <c r="C43" s="29">
        <f t="shared" si="6"/>
        <v>19835.929036800007</v>
      </c>
      <c r="D43" s="10">
        <f t="shared" si="7"/>
        <v>238031.14844160009</v>
      </c>
      <c r="E43" s="10">
        <f t="shared" si="8"/>
        <v>727.92400135045898</v>
      </c>
      <c r="F43" s="30"/>
      <c r="G43" s="31">
        <f t="shared" si="9"/>
        <v>204800</v>
      </c>
      <c r="H43" s="32">
        <f t="shared" si="10"/>
        <v>102400</v>
      </c>
      <c r="I43" s="10">
        <f t="shared" si="11"/>
        <v>716800</v>
      </c>
      <c r="J43" s="10">
        <f t="shared" si="12"/>
        <v>1980.110497237569</v>
      </c>
    </row>
    <row r="44" spans="1:10" ht="15" x14ac:dyDescent="0.25">
      <c r="A44" s="27">
        <f t="shared" si="4"/>
        <v>178523.36133120005</v>
      </c>
      <c r="B44" s="28">
        <f t="shared" si="5"/>
        <v>71409.344532480027</v>
      </c>
      <c r="C44" s="29">
        <f t="shared" si="6"/>
        <v>35704.672266240013</v>
      </c>
      <c r="D44" s="10">
        <f t="shared" si="7"/>
        <v>428456.06719488016</v>
      </c>
      <c r="E44" s="10">
        <f t="shared" si="8"/>
        <v>1029.9424692184618</v>
      </c>
      <c r="F44" s="30"/>
      <c r="G44" s="31">
        <f t="shared" si="9"/>
        <v>409600</v>
      </c>
      <c r="H44" s="32">
        <f t="shared" si="10"/>
        <v>204800</v>
      </c>
      <c r="I44" s="10">
        <f t="shared" si="11"/>
        <v>1433600</v>
      </c>
      <c r="J44" s="10">
        <f t="shared" si="12"/>
        <v>3089.655172413793</v>
      </c>
    </row>
    <row r="45" spans="1:10" ht="15" x14ac:dyDescent="0.25">
      <c r="A45" s="27">
        <f t="shared" si="4"/>
        <v>321342.05039616016</v>
      </c>
      <c r="B45" s="28">
        <f t="shared" si="5"/>
        <v>128536.82015846406</v>
      </c>
      <c r="C45" s="29">
        <f t="shared" si="6"/>
        <v>64268.410079232031</v>
      </c>
      <c r="D45" s="10">
        <f t="shared" si="7"/>
        <v>771220.92095078435</v>
      </c>
      <c r="E45" s="10">
        <f t="shared" si="8"/>
        <v>1460.6456836189097</v>
      </c>
      <c r="F45" s="30"/>
      <c r="G45" s="31">
        <f t="shared" si="9"/>
        <v>819200</v>
      </c>
      <c r="H45" s="32">
        <f t="shared" si="10"/>
        <v>409600</v>
      </c>
      <c r="I45" s="10">
        <f t="shared" si="11"/>
        <v>2867200</v>
      </c>
      <c r="J45" s="10">
        <f t="shared" si="12"/>
        <v>4826.9360269360268</v>
      </c>
    </row>
    <row r="46" spans="1:10" ht="15" x14ac:dyDescent="0.25">
      <c r="A46" s="27">
        <f t="shared" si="4"/>
        <v>578415.69071308826</v>
      </c>
      <c r="B46" s="28">
        <f t="shared" si="5"/>
        <v>231366.27628523533</v>
      </c>
      <c r="C46" s="29">
        <f t="shared" si="6"/>
        <v>115683.13814261767</v>
      </c>
      <c r="D46" s="10">
        <f t="shared" si="7"/>
        <v>1388197.6577114118</v>
      </c>
      <c r="E46" s="10">
        <f t="shared" si="8"/>
        <v>2081.2558586377991</v>
      </c>
      <c r="F46" s="30"/>
      <c r="G46" s="31">
        <f t="shared" si="9"/>
        <v>1638400</v>
      </c>
      <c r="H46" s="32">
        <f t="shared" si="10"/>
        <v>819200</v>
      </c>
      <c r="I46" s="10">
        <f t="shared" si="11"/>
        <v>5734400</v>
      </c>
      <c r="J46" s="10">
        <f t="shared" si="12"/>
        <v>7565.1715039577839</v>
      </c>
    </row>
    <row r="47" spans="1:10" ht="15" x14ac:dyDescent="0.25">
      <c r="A47" s="27">
        <f t="shared" si="4"/>
        <v>1041148.243283559</v>
      </c>
      <c r="B47" s="28">
        <f t="shared" si="5"/>
        <v>416459.29731342359</v>
      </c>
      <c r="C47" s="29">
        <f t="shared" si="6"/>
        <v>208229.6486567118</v>
      </c>
      <c r="D47" s="10">
        <f t="shared" si="7"/>
        <v>2498755.7838805416</v>
      </c>
      <c r="E47" s="10">
        <f t="shared" si="8"/>
        <v>2978.2548079625049</v>
      </c>
      <c r="F47" s="30"/>
      <c r="G47" s="31">
        <f t="shared" si="9"/>
        <v>3276800</v>
      </c>
      <c r="H47" s="32">
        <f t="shared" si="10"/>
        <v>1638400</v>
      </c>
      <c r="I47" s="10">
        <f t="shared" si="11"/>
        <v>11468800</v>
      </c>
      <c r="J47" s="10">
        <f t="shared" si="12"/>
        <v>11909.449636552441</v>
      </c>
    </row>
    <row r="48" spans="1:10" ht="15" x14ac:dyDescent="0.25">
      <c r="A48" s="27">
        <f t="shared" si="4"/>
        <v>1874066.8379104065</v>
      </c>
      <c r="B48" s="28">
        <f t="shared" si="5"/>
        <v>749626.73516416259</v>
      </c>
      <c r="C48" s="29">
        <f t="shared" si="6"/>
        <v>374813.36758208129</v>
      </c>
      <c r="D48" s="10">
        <f t="shared" si="7"/>
        <v>4497760.4109849753</v>
      </c>
      <c r="E48" s="10">
        <f t="shared" si="8"/>
        <v>4267.3248681071873</v>
      </c>
      <c r="F48" s="30"/>
      <c r="G48" s="31">
        <f t="shared" si="9"/>
        <v>6553600</v>
      </c>
      <c r="H48" s="32">
        <f t="shared" si="10"/>
        <v>3276800</v>
      </c>
      <c r="I48" s="10">
        <f t="shared" si="11"/>
        <v>22937600</v>
      </c>
      <c r="J48" s="10">
        <f t="shared" si="12"/>
        <v>18801.311475409835</v>
      </c>
    </row>
    <row r="49" spans="1:10" ht="15" x14ac:dyDescent="0.25">
      <c r="A49" s="27">
        <f t="shared" si="4"/>
        <v>3373320.3082387312</v>
      </c>
      <c r="B49" s="28">
        <f t="shared" si="5"/>
        <v>1349328.1232954925</v>
      </c>
      <c r="C49" s="29">
        <f t="shared" si="6"/>
        <v>674664.06164774625</v>
      </c>
      <c r="D49" s="10">
        <f t="shared" si="7"/>
        <v>8095968.739772955</v>
      </c>
      <c r="E49" s="10">
        <f t="shared" si="8"/>
        <v>6137.9596207528093</v>
      </c>
      <c r="F49" s="30"/>
      <c r="G49" s="31">
        <f t="shared" si="9"/>
        <v>13107200</v>
      </c>
      <c r="H49" s="32">
        <f t="shared" si="10"/>
        <v>6553600</v>
      </c>
      <c r="I49" s="10">
        <f t="shared" si="11"/>
        <v>45875200</v>
      </c>
      <c r="J49" s="10">
        <f t="shared" si="12"/>
        <v>29769.759896171316</v>
      </c>
    </row>
    <row r="50" spans="1:10" ht="15" x14ac:dyDescent="0.25">
      <c r="A50" s="27">
        <f t="shared" si="4"/>
        <v>6071976.5548297167</v>
      </c>
      <c r="B50" s="28">
        <f t="shared" si="5"/>
        <v>2428790.6219318863</v>
      </c>
      <c r="C50" s="29">
        <f t="shared" si="6"/>
        <v>1214395.3109659432</v>
      </c>
      <c r="D50" s="10">
        <f t="shared" si="7"/>
        <v>14572743.731591318</v>
      </c>
      <c r="E50" s="10">
        <f t="shared" si="8"/>
        <v>8848.0532675114264</v>
      </c>
      <c r="F50" s="30"/>
      <c r="G50" s="31">
        <f t="shared" si="9"/>
        <v>26214400</v>
      </c>
      <c r="H50" s="32">
        <f t="shared" si="10"/>
        <v>13107200</v>
      </c>
      <c r="I50" s="10">
        <f t="shared" si="11"/>
        <v>91750400</v>
      </c>
      <c r="J50" s="10">
        <f t="shared" si="12"/>
        <v>47269.654817104587</v>
      </c>
    </row>
    <row r="51" spans="1:10" ht="15" x14ac:dyDescent="0.25">
      <c r="A51" s="27">
        <f t="shared" si="4"/>
        <v>10929557.798693491</v>
      </c>
      <c r="B51" s="28">
        <f t="shared" si="5"/>
        <v>4371823.1194773968</v>
      </c>
      <c r="C51" s="29">
        <f t="shared" si="6"/>
        <v>2185911.5597386984</v>
      </c>
      <c r="D51" s="10">
        <f t="shared" si="7"/>
        <v>26230938.716864377</v>
      </c>
      <c r="E51" s="10">
        <f t="shared" si="8"/>
        <v>12783.108536483614</v>
      </c>
      <c r="F51" s="30"/>
      <c r="G51" s="31">
        <f t="shared" si="9"/>
        <v>52428800</v>
      </c>
      <c r="H51" s="32">
        <f t="shared" si="10"/>
        <v>26214400</v>
      </c>
      <c r="I51" s="10">
        <f t="shared" si="11"/>
        <v>183500800</v>
      </c>
      <c r="J51" s="10">
        <f t="shared" si="12"/>
        <v>75205.24590163934</v>
      </c>
    </row>
    <row r="52" spans="1:10" ht="15" x14ac:dyDescent="0.25">
      <c r="A52" s="27">
        <f t="shared" si="4"/>
        <v>19673204.037648283</v>
      </c>
      <c r="B52" s="28">
        <f t="shared" si="5"/>
        <v>7869281.6150593134</v>
      </c>
      <c r="C52" s="29">
        <f t="shared" si="6"/>
        <v>3934640.8075296567</v>
      </c>
      <c r="D52" s="10">
        <f t="shared" si="7"/>
        <v>47215689.690355882</v>
      </c>
      <c r="E52" s="10">
        <f t="shared" si="8"/>
        <v>18501.44580343099</v>
      </c>
      <c r="F52" s="30"/>
      <c r="G52" s="31">
        <f t="shared" si="9"/>
        <v>104857600</v>
      </c>
      <c r="H52" s="32">
        <f t="shared" si="10"/>
        <v>52428800</v>
      </c>
      <c r="I52" s="10">
        <f t="shared" si="11"/>
        <v>367001600</v>
      </c>
      <c r="J52" s="10">
        <f t="shared" si="12"/>
        <v>119856.82560418028</v>
      </c>
    </row>
    <row r="53" spans="1:10" ht="15" x14ac:dyDescent="0.25">
      <c r="A53" s="27">
        <f t="shared" si="4"/>
        <v>35411767.267766908</v>
      </c>
      <c r="B53" s="28">
        <f t="shared" si="5"/>
        <v>14164706.907106765</v>
      </c>
      <c r="C53" s="29">
        <f t="shared" si="6"/>
        <v>7082353.4535533823</v>
      </c>
      <c r="D53" s="10">
        <f t="shared" si="7"/>
        <v>84988241.442640588</v>
      </c>
      <c r="E53" s="10">
        <f t="shared" si="8"/>
        <v>26835.567237966716</v>
      </c>
      <c r="F53" s="30"/>
      <c r="G53" s="31">
        <f t="shared" si="9"/>
        <v>209715200</v>
      </c>
      <c r="H53" s="32">
        <f t="shared" si="10"/>
        <v>104857600</v>
      </c>
      <c r="I53" s="10">
        <f t="shared" si="11"/>
        <v>734003200</v>
      </c>
      <c r="J53" s="10">
        <f t="shared" si="12"/>
        <v>191445.80073030776</v>
      </c>
    </row>
    <row r="54" spans="1:10" ht="15" x14ac:dyDescent="0.25">
      <c r="A54" s="27">
        <f t="shared" si="4"/>
        <v>63741181.081980452</v>
      </c>
      <c r="B54" s="28">
        <f t="shared" si="5"/>
        <v>25496472.432792179</v>
      </c>
      <c r="C54" s="29">
        <f t="shared" si="6"/>
        <v>12748236.21639609</v>
      </c>
      <c r="D54" s="10">
        <f t="shared" si="7"/>
        <v>152978834.59675306</v>
      </c>
      <c r="E54" s="10">
        <f t="shared" si="8"/>
        <v>38985.431854422292</v>
      </c>
      <c r="F54" s="30"/>
      <c r="G54" s="31">
        <f t="shared" si="9"/>
        <v>419430400</v>
      </c>
      <c r="H54" s="32">
        <f t="shared" si="10"/>
        <v>209715200</v>
      </c>
      <c r="I54" s="10">
        <f t="shared" si="11"/>
        <v>1468006400</v>
      </c>
      <c r="J54" s="10">
        <f t="shared" si="12"/>
        <v>306345.24207011686</v>
      </c>
    </row>
    <row r="55" spans="1:10" ht="15" x14ac:dyDescent="0.25">
      <c r="A55" s="27">
        <f t="shared" si="4"/>
        <v>114734125.94756481</v>
      </c>
      <c r="B55" s="28">
        <f t="shared" si="5"/>
        <v>45893650.379025929</v>
      </c>
      <c r="C55" s="29">
        <f t="shared" si="6"/>
        <v>22946825.189512964</v>
      </c>
      <c r="D55" s="10">
        <f t="shared" si="7"/>
        <v>275361902.27415556</v>
      </c>
      <c r="E55" s="10">
        <f t="shared" si="8"/>
        <v>56717.178635253462</v>
      </c>
      <c r="F55" s="30"/>
      <c r="G55" s="31">
        <f t="shared" si="9"/>
        <v>838860800</v>
      </c>
      <c r="H55" s="32">
        <f t="shared" si="10"/>
        <v>419430400</v>
      </c>
      <c r="I55" s="10">
        <f t="shared" si="11"/>
        <v>2936012800</v>
      </c>
      <c r="J55" s="10">
        <f t="shared" si="12"/>
        <v>490889.95151312492</v>
      </c>
    </row>
    <row r="56" spans="1:10" ht="15" x14ac:dyDescent="0.25">
      <c r="A56" s="27">
        <f t="shared" si="4"/>
        <v>206521426.70561668</v>
      </c>
      <c r="B56" s="28">
        <f t="shared" si="5"/>
        <v>82608570.68224667</v>
      </c>
      <c r="C56" s="29">
        <f t="shared" si="6"/>
        <v>41304285.341123335</v>
      </c>
      <c r="D56" s="10">
        <f t="shared" si="7"/>
        <v>495651424.09347999</v>
      </c>
      <c r="E56" s="10">
        <f t="shared" si="8"/>
        <v>82649.895630061699</v>
      </c>
      <c r="F56" s="30"/>
      <c r="G56" s="31">
        <f t="shared" si="9"/>
        <v>1677721600</v>
      </c>
      <c r="H56" s="32">
        <f t="shared" si="10"/>
        <v>838860800</v>
      </c>
      <c r="I56" s="10">
        <f t="shared" si="11"/>
        <v>5872025600</v>
      </c>
      <c r="J56" s="10">
        <f t="shared" si="12"/>
        <v>787874.09097007918</v>
      </c>
    </row>
    <row r="57" spans="1:10" ht="15" x14ac:dyDescent="0.25">
      <c r="A57" s="27">
        <f t="shared" si="4"/>
        <v>371738568.07011008</v>
      </c>
      <c r="B57" s="28">
        <f t="shared" si="5"/>
        <v>148695427.22804403</v>
      </c>
      <c r="C57" s="29">
        <f t="shared" si="6"/>
        <v>74347713.614022017</v>
      </c>
      <c r="D57" s="10">
        <f t="shared" si="7"/>
        <v>892172563.3682642</v>
      </c>
      <c r="E57" s="10">
        <f t="shared" si="8"/>
        <v>120596.45355072508</v>
      </c>
      <c r="F57" s="30"/>
      <c r="G57" s="31">
        <f t="shared" si="9"/>
        <v>3355443200</v>
      </c>
      <c r="H57" s="32">
        <f t="shared" si="10"/>
        <v>1677721600</v>
      </c>
      <c r="I57" s="10">
        <f t="shared" si="11"/>
        <v>11744051200</v>
      </c>
      <c r="J57" s="10">
        <f t="shared" si="12"/>
        <v>1266341.5139098556</v>
      </c>
    </row>
    <row r="58" spans="1:10" ht="15" x14ac:dyDescent="0.25">
      <c r="A58" s="27">
        <f t="shared" si="4"/>
        <v>669129422.52619815</v>
      </c>
      <c r="B58" s="28">
        <f t="shared" si="5"/>
        <v>267651769.01047924</v>
      </c>
      <c r="C58" s="29">
        <f t="shared" si="6"/>
        <v>133825884.50523962</v>
      </c>
      <c r="D58" s="10">
        <f t="shared" si="7"/>
        <v>1605910614.0628755</v>
      </c>
      <c r="E58" s="10">
        <f t="shared" si="8"/>
        <v>176163.95503103067</v>
      </c>
      <c r="F58" s="30"/>
      <c r="G58" s="31">
        <f t="shared" si="9"/>
        <v>6710886400</v>
      </c>
      <c r="H58" s="32">
        <f t="shared" si="10"/>
        <v>3355443200</v>
      </c>
      <c r="I58" s="10">
        <f t="shared" si="11"/>
        <v>23488102400</v>
      </c>
      <c r="J58" s="10">
        <f t="shared" si="12"/>
        <v>2037659.6165524421</v>
      </c>
    </row>
    <row r="59" spans="1:10" ht="15" x14ac:dyDescent="0.25">
      <c r="A59" s="27">
        <f t="shared" si="4"/>
        <v>1204432960.5471566</v>
      </c>
      <c r="B59" s="28">
        <f t="shared" si="5"/>
        <v>481773184.21886265</v>
      </c>
      <c r="C59" s="29">
        <f t="shared" si="6"/>
        <v>240886592.10943133</v>
      </c>
      <c r="D59" s="10">
        <f t="shared" si="7"/>
        <v>2890639105.3131762</v>
      </c>
      <c r="E59" s="10">
        <f t="shared" si="8"/>
        <v>257678.65085694208</v>
      </c>
      <c r="F59" s="30"/>
      <c r="G59" s="31">
        <f t="shared" si="9"/>
        <v>13421772800</v>
      </c>
      <c r="H59" s="32">
        <f t="shared" si="10"/>
        <v>6710886400</v>
      </c>
      <c r="I59" s="10">
        <f t="shared" si="11"/>
        <v>46976204800</v>
      </c>
      <c r="J59" s="10">
        <f t="shared" si="12"/>
        <v>3282753.6547868624</v>
      </c>
    </row>
    <row r="60" spans="1:10" ht="15" x14ac:dyDescent="0.25">
      <c r="A60" s="27">
        <f t="shared" si="4"/>
        <v>2167979328.9848819</v>
      </c>
      <c r="B60" s="28">
        <f t="shared" si="5"/>
        <v>867191731.59395278</v>
      </c>
      <c r="C60" s="29">
        <f t="shared" si="6"/>
        <v>433595865.79697639</v>
      </c>
      <c r="D60" s="10">
        <f t="shared" si="7"/>
        <v>5203150389.5637169</v>
      </c>
      <c r="E60" s="10">
        <f t="shared" si="8"/>
        <v>377313.29873558501</v>
      </c>
      <c r="F60" s="30"/>
      <c r="G60" s="31">
        <f t="shared" si="9"/>
        <v>26843545600</v>
      </c>
      <c r="H60" s="32">
        <f t="shared" si="10"/>
        <v>13421772800</v>
      </c>
      <c r="I60" s="10">
        <f t="shared" si="11"/>
        <v>93952409600</v>
      </c>
      <c r="J60" s="10">
        <f t="shared" si="12"/>
        <v>5295181.7392774615</v>
      </c>
    </row>
    <row r="61" spans="1:10" ht="15" x14ac:dyDescent="0.25">
      <c r="A61" s="27">
        <f t="shared" si="4"/>
        <v>3902362792.1727881</v>
      </c>
      <c r="B61" s="28">
        <f t="shared" si="5"/>
        <v>1560945116.8691151</v>
      </c>
      <c r="C61" s="29">
        <f t="shared" si="6"/>
        <v>780472558.43455756</v>
      </c>
      <c r="D61" s="10">
        <f t="shared" si="7"/>
        <v>9365670701.2146912</v>
      </c>
      <c r="E61" s="10">
        <f t="shared" si="8"/>
        <v>553003.70224460855</v>
      </c>
      <c r="F61" s="30"/>
      <c r="G61" s="31">
        <f t="shared" si="9"/>
        <v>53687091200</v>
      </c>
      <c r="H61" s="32">
        <f t="shared" si="10"/>
        <v>26843545600</v>
      </c>
      <c r="I61" s="10">
        <f t="shared" si="11"/>
        <v>187904819200</v>
      </c>
      <c r="J61" s="10">
        <f t="shared" si="12"/>
        <v>8548899.8726114649</v>
      </c>
    </row>
    <row r="62" spans="1:10" ht="15" x14ac:dyDescent="0.25">
      <c r="A62" s="27">
        <f t="shared" si="4"/>
        <v>7024253025.9110184</v>
      </c>
      <c r="B62" s="28">
        <f t="shared" si="5"/>
        <v>2809701210.3644075</v>
      </c>
      <c r="C62" s="29">
        <f t="shared" si="6"/>
        <v>1404850605.1822038</v>
      </c>
      <c r="D62" s="10">
        <f t="shared" si="7"/>
        <v>16858207262.186445</v>
      </c>
      <c r="E62" s="10">
        <f t="shared" si="8"/>
        <v>811348.89124008303</v>
      </c>
      <c r="F62" s="30"/>
      <c r="G62" s="31">
        <f t="shared" si="9"/>
        <v>107374182400</v>
      </c>
      <c r="H62" s="32">
        <f t="shared" si="10"/>
        <v>53687091200</v>
      </c>
      <c r="I62" s="10">
        <f t="shared" si="11"/>
        <v>375809638400</v>
      </c>
      <c r="J62" s="10">
        <f t="shared" si="12"/>
        <v>13817038.802897165</v>
      </c>
    </row>
    <row r="63" spans="1:10" ht="15" x14ac:dyDescent="0.25">
      <c r="A63" s="27">
        <f t="shared" si="4"/>
        <v>12643655446.639835</v>
      </c>
      <c r="B63" s="28">
        <f t="shared" si="5"/>
        <v>5057462178.6559334</v>
      </c>
      <c r="C63" s="29">
        <f t="shared" si="6"/>
        <v>2528731089.3279667</v>
      </c>
      <c r="D63" s="10">
        <f t="shared" si="7"/>
        <v>30344773071.9356</v>
      </c>
      <c r="E63" s="10">
        <f t="shared" si="8"/>
        <v>1191439.5175285877</v>
      </c>
      <c r="F63" s="30"/>
      <c r="G63" s="31">
        <f t="shared" si="9"/>
        <v>214748364800</v>
      </c>
      <c r="H63" s="32">
        <f t="shared" si="10"/>
        <v>107374182400</v>
      </c>
      <c r="I63" s="10">
        <f t="shared" si="11"/>
        <v>751619276800</v>
      </c>
      <c r="J63" s="10">
        <f t="shared" si="12"/>
        <v>22350995.503746878</v>
      </c>
    </row>
    <row r="64" spans="1:10" ht="15.75" thickBot="1" x14ac:dyDescent="0.3">
      <c r="A64" s="33">
        <f t="shared" si="4"/>
        <v>22758579803.951706</v>
      </c>
      <c r="B64" s="34">
        <f t="shared" si="5"/>
        <v>9103431921.5806808</v>
      </c>
      <c r="C64" s="35">
        <f t="shared" si="6"/>
        <v>4551715960.7903404</v>
      </c>
      <c r="D64" s="10">
        <f t="shared" si="7"/>
        <v>54620591529.484085</v>
      </c>
      <c r="E64" s="10">
        <f t="shared" si="8"/>
        <v>1751052.8493406882</v>
      </c>
      <c r="F64" s="36"/>
      <c r="G64" s="37">
        <f t="shared" si="9"/>
        <v>429496729600</v>
      </c>
      <c r="H64" s="38">
        <f t="shared" si="10"/>
        <v>214748364800</v>
      </c>
      <c r="I64" s="10">
        <f t="shared" si="11"/>
        <v>1503238553600</v>
      </c>
      <c r="J64" s="10">
        <f t="shared" si="12"/>
        <v>36186864.870850489</v>
      </c>
    </row>
  </sheetData>
  <mergeCells count="4">
    <mergeCell ref="A1:E1"/>
    <mergeCell ref="K2:L2"/>
    <mergeCell ref="A33:C33"/>
    <mergeCell ref="F33:H33"/>
  </mergeCells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CEF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dcterms:created xsi:type="dcterms:W3CDTF">2017-09-03T10:50:56Z</dcterms:created>
  <dcterms:modified xsi:type="dcterms:W3CDTF">2017-09-03T10:52:02Z</dcterms:modified>
</cp:coreProperties>
</file>