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285" windowWidth="15480" windowHeight="6510" tabRatio="794"/>
  </bookViews>
  <sheets>
    <sheet name="Identication" sheetId="1" r:id="rId1"/>
    <sheet name="CALCUL CM-IS" sheetId="9" r:id="rId2"/>
    <sheet name="DECL RF " sheetId="2" r:id="rId3"/>
    <sheet name="DECL RF P2" sheetId="3" r:id="rId4"/>
    <sheet name="TIERS" sheetId="4" state="hidden" r:id="rId5"/>
    <sheet name="TIERS P2" sheetId="5" state="hidden" r:id="rId6"/>
    <sheet name="DEPOT" sheetId="6" state="hidden" r:id="rId7"/>
    <sheet name="REGUL" sheetId="8" r:id="rId8"/>
    <sheet name="ACOMPTE" sheetId="7" r:id="rId9"/>
    <sheet name="ACOMPTE (2)" sheetId="10" r:id="rId10"/>
    <sheet name="ACOMPTE (3)" sheetId="11" r:id="rId11"/>
    <sheet name="ACOMPTE (4)" sheetId="12"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a" localSheetId="9">#REF!</definedName>
    <definedName name="a" localSheetId="10">#REF!</definedName>
    <definedName name="a" localSheetId="11">#REF!</definedName>
    <definedName name="a" localSheetId="2">'[2]TAB 16'!#REF!</definedName>
    <definedName name="a" localSheetId="7">#REF!</definedName>
    <definedName name="a" localSheetId="5">'[3]TAB 16'!$T$1:$U$36</definedName>
    <definedName name="a">#REF!</definedName>
    <definedName name="c_211" localSheetId="2">#REF!</definedName>
    <definedName name="c_211" localSheetId="3">#REF!</definedName>
    <definedName name="c_211" localSheetId="5">#REF!</definedName>
    <definedName name="c_211">#REF!</definedName>
    <definedName name="c_234" localSheetId="2">#REF!</definedName>
    <definedName name="c_234" localSheetId="3">#REF!</definedName>
    <definedName name="c_234" localSheetId="5">#REF!</definedName>
    <definedName name="c_234">#REF!</definedName>
    <definedName name="c_235" localSheetId="2">#REF!</definedName>
    <definedName name="c_235" localSheetId="3">#REF!</definedName>
    <definedName name="c_235" localSheetId="5">#REF!</definedName>
    <definedName name="c_235">#REF!</definedName>
    <definedName name="c_2811" localSheetId="2">#REF!</definedName>
    <definedName name="c_2811" localSheetId="3">#REF!</definedName>
    <definedName name="c_2811" localSheetId="5">#REF!</definedName>
    <definedName name="c_2811">#REF!</definedName>
    <definedName name="c_2832" localSheetId="2">#REF!</definedName>
    <definedName name="c_2832" localSheetId="3">#REF!</definedName>
    <definedName name="c_2832" localSheetId="5">#REF!</definedName>
    <definedName name="c_2832">#REF!</definedName>
    <definedName name="c_2833" localSheetId="2">#REF!</definedName>
    <definedName name="c_2833" localSheetId="3">#REF!</definedName>
    <definedName name="c_2833" localSheetId="5">#REF!</definedName>
    <definedName name="c_2833">#REF!</definedName>
    <definedName name="c_2834" localSheetId="2">#REF!</definedName>
    <definedName name="c_2834" localSheetId="3">#REF!</definedName>
    <definedName name="c_2834" localSheetId="5">#REF!</definedName>
    <definedName name="c_2834">#REF!</definedName>
    <definedName name="c_2835" localSheetId="2">#REF!</definedName>
    <definedName name="c_2835" localSheetId="3">#REF!</definedName>
    <definedName name="c_2835" localSheetId="5">#REF!</definedName>
    <definedName name="c_2835">#REF!</definedName>
    <definedName name="c_34551" localSheetId="2">#REF!</definedName>
    <definedName name="c_34551" localSheetId="3">#REF!</definedName>
    <definedName name="c_34551" localSheetId="5">#REF!</definedName>
    <definedName name="c_34551">#REF!</definedName>
    <definedName name="c_34553" localSheetId="2">#REF!</definedName>
    <definedName name="c_34553" localSheetId="3">#REF!</definedName>
    <definedName name="c_34553" localSheetId="5">#REF!</definedName>
    <definedName name="c_34553">#REF!</definedName>
    <definedName name="c_44551" localSheetId="2">#REF!</definedName>
    <definedName name="c_44551" localSheetId="3">#REF!</definedName>
    <definedName name="c_44551" localSheetId="5">#REF!</definedName>
    <definedName name="c_44551">#REF!</definedName>
    <definedName name="Capital" localSheetId="3">[6]Paramètres!$B$2</definedName>
    <definedName name="Capital" localSheetId="5">[6]Paramètres!$B$2</definedName>
    <definedName name="Capital">[6]Paramètres!$B$2</definedName>
    <definedName name="_Cpe111" localSheetId="5">'[3]BAL-N-1'!$F$10</definedName>
    <definedName name="_Cpe111">'[1]BAL-N-1'!$F$10</definedName>
    <definedName name="_Cpe112" localSheetId="5">'[3]BAL-N-1'!$F$15</definedName>
    <definedName name="_Cpe112">'[1]BAL-N-1'!$F$15</definedName>
    <definedName name="_Cpe113" localSheetId="5">'[3]BAL-N-1'!$F$17</definedName>
    <definedName name="_Cpe113">'[1]BAL-N-1'!$F$17</definedName>
    <definedName name="_Cpe114" localSheetId="5">'[3]BAL-N-1'!$F$19</definedName>
    <definedName name="_Cpe114">'[1]BAL-N-1'!$F$19</definedName>
    <definedName name="_Cpe115" localSheetId="5">'[3]BAL-N-1'!$F$24</definedName>
    <definedName name="_Cpe115">'[1]BAL-N-1'!$F$24</definedName>
    <definedName name="_Cpe116" localSheetId="5">'[3]BAL-N-1'!$F$28</definedName>
    <definedName name="_Cpe116">'[1]BAL-N-1'!$F$28</definedName>
    <definedName name="_Cpe118" localSheetId="5">'[3]BAL-N-1'!$F$32</definedName>
    <definedName name="_Cpe118">'[1]BAL-N-1'!$F$32</definedName>
    <definedName name="_Cpe131" localSheetId="5">'[3]BAL-N-1'!$F$40</definedName>
    <definedName name="_Cpe131">'[1]BAL-N-1'!$F$40</definedName>
    <definedName name="_Cpe135" localSheetId="5">'[3]BAL-N-1'!$F$48</definedName>
    <definedName name="_Cpe135">'[1]BAL-N-1'!$F$48</definedName>
    <definedName name="_Cpe141" localSheetId="5">'[3]BAL-N-1'!$F$50</definedName>
    <definedName name="_Cpe141">'[1]BAL-N-1'!$F$50</definedName>
    <definedName name="_Cpe148" localSheetId="5">'[3]BAL-N-1'!$F$60</definedName>
    <definedName name="_Cpe148">'[1]BAL-N-1'!$F$60</definedName>
    <definedName name="_Cpe151" localSheetId="5">'[3]BAL-N-1'!$F$69</definedName>
    <definedName name="_Cpe151">'[1]BAL-N-1'!$F$69</definedName>
    <definedName name="_Cpe155" localSheetId="5">'[3]BAL-N-1'!$F$75</definedName>
    <definedName name="_Cpe155">'[1]BAL-N-1'!$F$75</definedName>
    <definedName name="_Cpe171" localSheetId="5">'[3]BAL-N-1'!$F$81</definedName>
    <definedName name="_Cpe171">'[1]BAL-N-1'!$F$81</definedName>
    <definedName name="_Cpe172" localSheetId="5">'[3]BAL-N-1'!$F$83</definedName>
    <definedName name="_Cpe172">'[1]BAL-N-1'!$F$83</definedName>
    <definedName name="_Cpe211" localSheetId="5">'[3]BAL-N-1'!$F$92</definedName>
    <definedName name="_Cpe211">'[1]BAL-N-1'!$F$92</definedName>
    <definedName name="_Cpe212" localSheetId="5">'[3]BAL-N-1'!$F$97</definedName>
    <definedName name="_Cpe212">'[1]BAL-N-1'!$F$97</definedName>
    <definedName name="_Cpe213" localSheetId="5">'[3]BAL-N-1'!$F$99</definedName>
    <definedName name="_Cpe213">'[1]BAL-N-1'!$F$99</definedName>
    <definedName name="_Cpe221" localSheetId="5">'[3]BAL-N-1'!$F$101</definedName>
    <definedName name="_Cpe221">'[1]BAL-N-1'!$F$101</definedName>
    <definedName name="_Cpe222" localSheetId="5">'[3]BAL-N-1'!$F$103</definedName>
    <definedName name="_Cpe222">'[1]BAL-N-1'!$F$103</definedName>
    <definedName name="_Cpe223" localSheetId="5">'[3]BAL-N-1'!$F$105</definedName>
    <definedName name="_Cpe223">'[1]BAL-N-1'!$F$105</definedName>
    <definedName name="_Cpe228" localSheetId="5">'[3]BAL-N-1'!$F$108</definedName>
    <definedName name="_Cpe228">'[1]BAL-N-1'!$F$108</definedName>
    <definedName name="_Cpe231" localSheetId="5">'[3]BAL-N-1'!$F$116</definedName>
    <definedName name="_Cpe231">'[1]BAL-N-1'!$F$116</definedName>
    <definedName name="_Cpe232" localSheetId="5">'[3]BAL-N-1'!$F$126</definedName>
    <definedName name="_Cpe232">'[1]BAL-N-1'!$F$126</definedName>
    <definedName name="_Cpe233" localSheetId="5">'[3]BAL-N-1'!$F$134</definedName>
    <definedName name="_Cpe233">'[1]BAL-N-1'!$F$134</definedName>
    <definedName name="_Cpe234" localSheetId="5">'[3]BAL-N-1'!$F$136</definedName>
    <definedName name="_Cpe234">'[1]BAL-N-1'!$F$136</definedName>
    <definedName name="_Cpe235" localSheetId="5">'[3]BAL-N-1'!$F$143</definedName>
    <definedName name="_Cpe235">'[1]BAL-N-1'!$F$143</definedName>
    <definedName name="_Cpe238" localSheetId="5">'[3]BAL-N-1'!$F$145</definedName>
    <definedName name="_Cpe238">'[1]BAL-N-1'!$F$145</definedName>
    <definedName name="_Cpe239" localSheetId="5">'[3]BAL-N-1'!$F$153</definedName>
    <definedName name="_Cpe239">'[1]BAL-N-1'!$F$153</definedName>
    <definedName name="_Cpe241" localSheetId="5">'[3]BAL-N-1'!$F$159</definedName>
    <definedName name="_Cpe241">'[1]BAL-N-1'!$F$159</definedName>
    <definedName name="_Cpe248" localSheetId="5">'[3]BAL-N-1'!$F$171</definedName>
    <definedName name="_Cpe248">'[1]BAL-N-1'!$F$171</definedName>
    <definedName name="_Cpe251" localSheetId="5">'[3]BAL-N-1'!$F$173</definedName>
    <definedName name="_Cpe251">'[1]BAL-N-1'!$F$173</definedName>
    <definedName name="_Cpe258" localSheetId="5">'[3]BAL-N-1'!$F$177</definedName>
    <definedName name="_Cpe258">'[1]BAL-N-1'!$F$177</definedName>
    <definedName name="_Cpe271" localSheetId="5">'[3]BAL-N-1'!$F$179</definedName>
    <definedName name="_Cpe271">'[1]BAL-N-1'!$F$179</definedName>
    <definedName name="_Cpe272" localSheetId="5">'[3]BAL-N-1'!$F$181</definedName>
    <definedName name="_Cpe272">'[1]BAL-N-1'!$F$181</definedName>
    <definedName name="_Cpe292" localSheetId="5">'[3]BAL-N-1'!$F$237</definedName>
    <definedName name="_Cpe292">'[1]BAL-N-1'!$F$237</definedName>
    <definedName name="_Cpe293" localSheetId="5">'[3]BAL-N-1'!$F$246</definedName>
    <definedName name="_Cpe293">'[1]BAL-N-1'!$F$246</definedName>
    <definedName name="_Cpe294" localSheetId="5">'[3]BAL-N-1'!$F$250</definedName>
    <definedName name="_Cpe294">'[1]BAL-N-1'!$F$250</definedName>
    <definedName name="_Cpe295" localSheetId="5">'[3]BAL-N-1'!$F$253</definedName>
    <definedName name="_Cpe295">'[1]BAL-N-1'!$F$253</definedName>
    <definedName name="_Cpe311" localSheetId="5">'[3]BAL-N-1'!$F$259</definedName>
    <definedName name="_Cpe311">'[1]BAL-N-1'!$F$259</definedName>
    <definedName name="_Cpe312" localSheetId="5">'[3]BAL-N-1'!$F$278</definedName>
    <definedName name="_Cpe312">'[1]BAL-N-1'!$F$278</definedName>
    <definedName name="_Cpe313" localSheetId="5">'[3]BAL-N-1'!$F$289</definedName>
    <definedName name="_Cpe313">'[1]BAL-N-1'!$F$289</definedName>
    <definedName name="_Cpe314" localSheetId="5">'[3]BAL-N-1'!$F$299</definedName>
    <definedName name="_Cpe314">'[1]BAL-N-1'!$F$299</definedName>
    <definedName name="_Cpe315" localSheetId="5">'[3]BAL-N-1'!$F$305</definedName>
    <definedName name="_Cpe315">'[1]BAL-N-1'!$F$305</definedName>
    <definedName name="_Cpe341" localSheetId="5">'[3]BAL-N-1'!$F$311</definedName>
    <definedName name="_Cpe341">'[1]BAL-N-1'!$F$311</definedName>
    <definedName name="_Cpe342" localSheetId="5">'[3]BAL-N-1'!$F$323</definedName>
    <definedName name="_Cpe342">'[1]BAL-N-1'!$F$323</definedName>
    <definedName name="_Cpe343" localSheetId="5">'[3]BAL-N-1'!$F$327</definedName>
    <definedName name="_Cpe343">'[1]BAL-N-1'!$F$327</definedName>
    <definedName name="_Cpe345" localSheetId="5">'[3]BAL-N-1'!$F$339</definedName>
    <definedName name="_Cpe345">'[1]BAL-N-1'!$F$339</definedName>
    <definedName name="_Cpe346" localSheetId="5">'[3]BAL-N-1'!$F$346</definedName>
    <definedName name="_Cpe346">'[1]BAL-N-1'!$F$346</definedName>
    <definedName name="_Cpe348" localSheetId="5">'[3]BAL-N-1'!$F$352</definedName>
    <definedName name="_Cpe348">'[1]BAL-N-1'!$F$352</definedName>
    <definedName name="_Cpe349" localSheetId="5">'[3]BAL-N-1'!$F$358</definedName>
    <definedName name="_Cpe349">'[1]BAL-N-1'!$F$358</definedName>
    <definedName name="_Cpe350" localSheetId="5">'[3]BAL-N-1'!$F$367</definedName>
    <definedName name="_Cpe350">'[1]BAL-N-1'!$F$367</definedName>
    <definedName name="_Cpe370" localSheetId="5">'[3]BAL-N-1'!$F$371</definedName>
    <definedName name="_Cpe370">'[1]BAL-N-1'!$F$371</definedName>
    <definedName name="_Cpe391" localSheetId="5">'[3]BAL-N-1'!$F$378</definedName>
    <definedName name="_Cpe391">'[1]BAL-N-1'!$F$378</definedName>
    <definedName name="_Cpe394" localSheetId="5">'[3]BAL-N-1'!$F$385</definedName>
    <definedName name="_Cpe394">'[1]BAL-N-1'!$F$385</definedName>
    <definedName name="_Cpe395" localSheetId="5">'[3]BAL-N-1'!$F$387</definedName>
    <definedName name="_Cpe395">'[1]BAL-N-1'!$F$387</definedName>
    <definedName name="_Cpe441" localSheetId="5">'[3]BAL-N-1'!$F$396</definedName>
    <definedName name="_Cpe441">'[1]BAL-N-1'!$F$396</definedName>
    <definedName name="_Cpe442" localSheetId="5">'[3]BAL-N-1'!$F$402</definedName>
    <definedName name="_Cpe442">'[1]BAL-N-1'!$F$402</definedName>
    <definedName name="_Cpe443" localSheetId="5">'[3]BAL-N-1'!$F$409</definedName>
    <definedName name="_Cpe443">'[1]BAL-N-1'!$F$409</definedName>
    <definedName name="_Cpe444" localSheetId="5">'[3]BAL-N-1'!$F$416</definedName>
    <definedName name="_Cpe444">'[1]BAL-N-1'!$F$416</definedName>
    <definedName name="_Cpe445" localSheetId="5">'[3]BAL-N-1'!$F$427</definedName>
    <definedName name="_Cpe445">'[1]BAL-N-1'!$F$427</definedName>
    <definedName name="_Cpe446" localSheetId="5">'[3]BAL-N-1'!$F$435</definedName>
    <definedName name="_Cpe446">'[1]BAL-N-1'!$F$435</definedName>
    <definedName name="_Cpe448" localSheetId="5">'[3]BAL-N-1'!$F$443</definedName>
    <definedName name="_Cpe448">'[1]BAL-N-1'!$F$443</definedName>
    <definedName name="_Cpe449" localSheetId="5">'[3]BAL-N-1'!$F$449</definedName>
    <definedName name="_Cpe449">'[1]BAL-N-1'!$F$449</definedName>
    <definedName name="_Cpe450" localSheetId="5">'[3]BAL-N-1'!$F$457</definedName>
    <definedName name="_Cpe450">'[1]BAL-N-1'!$F$457</definedName>
    <definedName name="_Cpe470" localSheetId="5">'[3]BAL-N-1'!$F$461</definedName>
    <definedName name="_Cpe470">'[1]BAL-N-1'!$F$461</definedName>
    <definedName name="_Cpe511" localSheetId="5">'[3]BAL-N-1'!$F$471</definedName>
    <definedName name="_Cpe511">'[1]BAL-N-1'!$F$471</definedName>
    <definedName name="_Cpe514" localSheetId="5">'[3]BAL-N-1'!$F$477</definedName>
    <definedName name="_Cpe514">'[1]BAL-N-1'!$F$477</definedName>
    <definedName name="_Cpe516" localSheetId="5">'[3]BAL-N-1'!$F$484</definedName>
    <definedName name="_Cpe516">'[1]BAL-N-1'!$F$484</definedName>
    <definedName name="_Cpe552" localSheetId="5">'[3]BAL-N-1'!$F$486</definedName>
    <definedName name="_Cpe552">'[1]BAL-N-1'!$F$486</definedName>
    <definedName name="_Cpe553" localSheetId="5">'[3]BAL-N-1'!$F$488</definedName>
    <definedName name="_Cpe553">'[1]BAL-N-1'!$F$488</definedName>
    <definedName name="_Cpe554" localSheetId="5">'[3]BAL-N-1'!$F$492</definedName>
    <definedName name="_Cpe554">'[1]BAL-N-1'!$F$492</definedName>
    <definedName name="_Cpe590" localSheetId="5">'[3]BAL-N-1'!$F$497</definedName>
    <definedName name="_Cpe590">'[1]BAL-N-1'!$F$497</definedName>
    <definedName name="_Cpe611" localSheetId="5">'[3]BAL-N-1'!$F$508</definedName>
    <definedName name="_Cpe611">'[1]BAL-N-1'!$F$508</definedName>
    <definedName name="_Cpe612" localSheetId="5">'[3]BAL-N-1'!$F$546</definedName>
    <definedName name="_Cpe612">'[1]BAL-N-1'!$F$546</definedName>
    <definedName name="_Cpe613" localSheetId="5">'[3]BAL-N-1'!$F$579</definedName>
    <definedName name="_Cpe613">'[1]BAL-N-1'!$F$579</definedName>
    <definedName name="_Cpe614" localSheetId="5">'[3]BAL-N-1'!$F$616</definedName>
    <definedName name="_Cpe614">'[1]BAL-N-1'!$F$616</definedName>
    <definedName name="_Cpe616" localSheetId="5">'[3]BAL-N-1'!$F$628</definedName>
    <definedName name="_Cpe616">'[1]BAL-N-1'!$F$628</definedName>
    <definedName name="_Cpe617" localSheetId="5">'[3]BAL-N-1'!$F$654</definedName>
    <definedName name="_Cpe617">'[1]BAL-N-1'!$F$654</definedName>
    <definedName name="_Cpe618" localSheetId="5">'[3]BAL-N-1'!$F$661</definedName>
    <definedName name="_Cpe618">'[1]BAL-N-1'!$F$661</definedName>
    <definedName name="_Cpe619" localSheetId="5">'[3]BAL-N-1'!$F$695</definedName>
    <definedName name="_Cpe619">'[1]BAL-N-1'!$F$695</definedName>
    <definedName name="_Cpe631" localSheetId="5">'[3]BAL-N-1'!$F$704</definedName>
    <definedName name="_Cpe631">'[1]BAL-N-1'!$F$704</definedName>
    <definedName name="_Cpe633" localSheetId="5">'[3]BAL-N-1'!$F$708</definedName>
    <definedName name="_Cpe633">'[1]BAL-N-1'!$F$708</definedName>
    <definedName name="_Cpe638" localSheetId="5">'[3]BAL-N-1'!$F$714</definedName>
    <definedName name="_Cpe638">'[1]BAL-N-1'!$F$714</definedName>
    <definedName name="_Cpe639" localSheetId="5">'[3]BAL-N-1'!$F$731</definedName>
    <definedName name="_Cpe639">'[1]BAL-N-1'!$F$731</definedName>
    <definedName name="_Cpe651" localSheetId="5">'[3]BAL-N-1'!$F$737</definedName>
    <definedName name="_Cpe651">'[1]BAL-N-1'!$F$737</definedName>
    <definedName name="_Cpe656" localSheetId="5">'[3]BAL-N-1'!$F$741</definedName>
    <definedName name="_Cpe656">'[1]BAL-N-1'!$F$741</definedName>
    <definedName name="_Cpe658" localSheetId="5">'[3]BAL-N-1'!$F$756</definedName>
    <definedName name="_Cpe658">'[1]BAL-N-1'!$F$756</definedName>
    <definedName name="_Cpe659" localSheetId="5">'[3]BAL-N-1'!$F$783</definedName>
    <definedName name="_Cpe659">'[1]BAL-N-1'!$F$783</definedName>
    <definedName name="_Cpe670" localSheetId="5">'[3]BAL-N-1'!$F$788</definedName>
    <definedName name="_Cpe670">'[1]BAL-N-1'!$F$788</definedName>
    <definedName name="_Cpe711" localSheetId="5">'[3]BAL-N-1'!$F$796</definedName>
    <definedName name="_Cpe711">'[1]BAL-N-1'!$F$796</definedName>
    <definedName name="_Cpe712" localSheetId="5">'[3]BAL-N-1'!$F$828</definedName>
    <definedName name="_Cpe712">'[1]BAL-N-1'!$F$828</definedName>
    <definedName name="_Cpe713" localSheetId="5">'[3]BAL-N-1'!$F$842</definedName>
    <definedName name="_Cpe713">'[1]BAL-N-1'!$F$842</definedName>
    <definedName name="_Cpe714" localSheetId="5">'[3]BAL-N-1'!$F$848</definedName>
    <definedName name="_Cpe714">'[1]BAL-N-1'!$F$848</definedName>
    <definedName name="_Cpe716" localSheetId="5">'[3]BAL-N-1'!$F$852</definedName>
    <definedName name="_Cpe716">'[1]BAL-N-1'!$F$852</definedName>
    <definedName name="_Cpe718" localSheetId="5">'[3]BAL-N-1'!$F$859</definedName>
    <definedName name="_Cpe718">'[1]BAL-N-1'!$F$859</definedName>
    <definedName name="_Cpe719" localSheetId="5">'[3]BAL-N-1'!$F$882</definedName>
    <definedName name="_Cpe719">'[1]BAL-N-1'!$F$882</definedName>
    <definedName name="_Cpe732" localSheetId="5">'[3]BAL-N-1'!$F$887</definedName>
    <definedName name="_Cpe732">'[1]BAL-N-1'!$F$887</definedName>
    <definedName name="_Cpe733" localSheetId="5">'[3]BAL-N-1'!$F$891</definedName>
    <definedName name="_Cpe733">'[1]BAL-N-1'!$F$891</definedName>
    <definedName name="_Cpe738" localSheetId="5">'[3]BAL-N-1'!$F$901</definedName>
    <definedName name="_Cpe738">'[1]BAL-N-1'!$F$901</definedName>
    <definedName name="_Cpe739" localSheetId="5">'[3]BAL-N-1'!$F$920</definedName>
    <definedName name="_Cpe739">'[1]BAL-N-1'!$F$920</definedName>
    <definedName name="_Cpe751" localSheetId="5">'[3]BAL-N-1'!$F$929</definedName>
    <definedName name="_Cpe751">'[1]BAL-N-1'!$F$929</definedName>
    <definedName name="_Cpe756" localSheetId="5">'[3]BAL-N-1'!$F$933</definedName>
    <definedName name="_Cpe756">'[1]BAL-N-1'!$F$933</definedName>
    <definedName name="_Cpe757" localSheetId="5">'[3]BAL-N-1'!$F$937</definedName>
    <definedName name="_Cpe757">'[1]BAL-N-1'!$F$937</definedName>
    <definedName name="_Cpe758" localSheetId="5">'[3]BAL-N-1'!$F$949</definedName>
    <definedName name="_Cpe758">'[1]BAL-N-1'!$F$949</definedName>
    <definedName name="_Cpe759" localSheetId="5">'[3]BAL-N-1'!$F$977</definedName>
    <definedName name="_Cpe759">'[1]BAL-N-1'!$F$977</definedName>
    <definedName name="_Cpt111" localSheetId="5">'[3]BAL-N'!$F$10</definedName>
    <definedName name="_Cpt111">'[1]BAL-N'!$F$10</definedName>
    <definedName name="_Cpt112" localSheetId="5">'[3]BAL-N'!$F$15</definedName>
    <definedName name="_Cpt112">'[1]BAL-N'!$F$15</definedName>
    <definedName name="_Cpt113" localSheetId="5">'[3]BAL-N'!$F$17</definedName>
    <definedName name="_Cpt113">'[1]BAL-N'!$F$17</definedName>
    <definedName name="_Cpt114" localSheetId="5">'[3]BAL-N'!$F$19</definedName>
    <definedName name="_Cpt114">'[1]BAL-N'!$F$19</definedName>
    <definedName name="_Cpt115" localSheetId="5">'[3]BAL-N'!$F$24</definedName>
    <definedName name="_Cpt115">'[1]BAL-N'!$F$24</definedName>
    <definedName name="_Cpt116" localSheetId="5">'[3]BAL-N'!$F$28</definedName>
    <definedName name="_Cpt116">'[1]BAL-N'!$F$28</definedName>
    <definedName name="_Cpt118" localSheetId="5">'[3]BAL-N'!$F$32</definedName>
    <definedName name="_Cpt118">'[1]BAL-N'!$F$32</definedName>
    <definedName name="_Cpt131" localSheetId="5">'[3]BAL-N'!$F$40</definedName>
    <definedName name="_Cpt131">'[1]BAL-N'!$F$40</definedName>
    <definedName name="_Cpt135" localSheetId="5">'[3]BAL-N'!$F$48</definedName>
    <definedName name="_Cpt135">'[1]BAL-N'!$F$48</definedName>
    <definedName name="_Cpt141" localSheetId="5">'[3]BAL-N'!$F$50</definedName>
    <definedName name="_Cpt141">'[1]BAL-N'!$F$50</definedName>
    <definedName name="_Cpt148" localSheetId="5">'[3]BAL-N'!$F$60</definedName>
    <definedName name="_Cpt148">'[1]BAL-N'!$F$60</definedName>
    <definedName name="_Cpt151" localSheetId="5">'[3]BAL-N'!$F$69</definedName>
    <definedName name="_Cpt151">'[1]BAL-N'!$F$69</definedName>
    <definedName name="_Cpt155" localSheetId="5">'[3]BAL-N'!$F$75</definedName>
    <definedName name="_Cpt155">'[1]BAL-N'!$F$75</definedName>
    <definedName name="_Cpt171" localSheetId="5">'[3]BAL-N'!$F$81</definedName>
    <definedName name="_Cpt171">'[1]BAL-N'!$F$81</definedName>
    <definedName name="_Cpt172" localSheetId="5">'[3]BAL-N'!$F$83</definedName>
    <definedName name="_Cpt172">'[1]BAL-N'!$F$83</definedName>
    <definedName name="_Cpt211" localSheetId="5">'[3]BAL-N'!$F$92</definedName>
    <definedName name="_Cpt211">'[1]BAL-N'!$F$92</definedName>
    <definedName name="_Cpt212" localSheetId="5">'[3]BAL-N'!$F$97</definedName>
    <definedName name="_Cpt212">'[1]BAL-N'!$F$97</definedName>
    <definedName name="_Cpt213" localSheetId="5">'[3]BAL-N'!$F$99</definedName>
    <definedName name="_Cpt213">'[1]BAL-N'!$F$99</definedName>
    <definedName name="_Cpt221" localSheetId="5">'[3]BAL-N'!$F$101</definedName>
    <definedName name="_Cpt221">'[1]BAL-N'!$F$101</definedName>
    <definedName name="_Cpt222" localSheetId="5">'[3]BAL-N'!$F$103</definedName>
    <definedName name="_Cpt222">'[1]BAL-N'!$F$103</definedName>
    <definedName name="_Cpt223" localSheetId="5">'[3]BAL-N'!$F$105</definedName>
    <definedName name="_Cpt223">'[1]BAL-N'!$F$105</definedName>
    <definedName name="_Cpt228" localSheetId="5">'[3]BAL-N'!$F$108</definedName>
    <definedName name="_Cpt228">'[1]BAL-N'!$F$108</definedName>
    <definedName name="_Cpt231" localSheetId="5">'[3]BAL-N'!$F$116</definedName>
    <definedName name="_Cpt231">'[1]BAL-N'!$F$116</definedName>
    <definedName name="_Cpt232" localSheetId="5">'[3]BAL-N'!$F$126</definedName>
    <definedName name="_Cpt232">'[1]BAL-N'!$F$126</definedName>
    <definedName name="_Cpt233" localSheetId="5">'[3]BAL-N'!$F$134</definedName>
    <definedName name="_Cpt233">'[1]BAL-N'!$F$134</definedName>
    <definedName name="_Cpt234" localSheetId="5">'[3]BAL-N'!$F$136</definedName>
    <definedName name="_Cpt234">'[1]BAL-N'!$F$136</definedName>
    <definedName name="_Cpt235" localSheetId="5">'[3]BAL-N'!$F$143</definedName>
    <definedName name="_Cpt235">'[1]BAL-N'!$F$143</definedName>
    <definedName name="_Cpt238" localSheetId="5">'[3]BAL-N'!$F$145</definedName>
    <definedName name="_Cpt238">'[1]BAL-N'!$F$145</definedName>
    <definedName name="_Cpt239" localSheetId="5">'[3]BAL-N'!$F$153</definedName>
    <definedName name="_Cpt239">'[1]BAL-N'!$F$153</definedName>
    <definedName name="_Cpt241" localSheetId="5">'[3]BAL-N'!$F$159</definedName>
    <definedName name="_Cpt241">'[1]BAL-N'!$F$159</definedName>
    <definedName name="_Cpt248" localSheetId="5">'[3]BAL-N'!$F$171</definedName>
    <definedName name="_Cpt248">'[1]BAL-N'!$F$171</definedName>
    <definedName name="_Cpt251" localSheetId="5">'[3]BAL-N'!$F$173</definedName>
    <definedName name="_Cpt251">'[1]BAL-N'!$F$173</definedName>
    <definedName name="_Cpt258" localSheetId="5">'[3]BAL-N'!$F$177</definedName>
    <definedName name="_Cpt258">'[1]BAL-N'!$F$177</definedName>
    <definedName name="_Cpt271" localSheetId="5">'[3]BAL-N'!$F$179</definedName>
    <definedName name="_Cpt271">'[1]BAL-N'!$F$179</definedName>
    <definedName name="_Cpt272" localSheetId="5">'[3]BAL-N'!$F$181</definedName>
    <definedName name="_Cpt272">'[1]BAL-N'!$F$181</definedName>
    <definedName name="_Cpt311" localSheetId="5">'[3]BAL-N'!$F$259</definedName>
    <definedName name="_Cpt311">'[1]BAL-N'!$F$259</definedName>
    <definedName name="_Cpt312" localSheetId="5">'[3]BAL-N'!$F$278</definedName>
    <definedName name="_Cpt312">'[1]BAL-N'!$F$278</definedName>
    <definedName name="_Cpt313" localSheetId="5">'[3]BAL-N'!$F$289</definedName>
    <definedName name="_Cpt313">'[1]BAL-N'!$F$289</definedName>
    <definedName name="_Cpt314" localSheetId="5">'[3]BAL-N'!$F$299</definedName>
    <definedName name="_Cpt314">'[1]BAL-N'!$F$299</definedName>
    <definedName name="_Cpt315" localSheetId="5">'[3]BAL-N'!$F$305</definedName>
    <definedName name="_Cpt315">'[1]BAL-N'!$F$305</definedName>
    <definedName name="_Cpt341" localSheetId="5">'[3]BAL-N'!$F$311</definedName>
    <definedName name="_Cpt341">'[1]BAL-N'!$F$311</definedName>
    <definedName name="_Cpt342" localSheetId="5">'[3]BAL-N'!$F$323</definedName>
    <definedName name="_Cpt342">'[1]BAL-N'!$F$323</definedName>
    <definedName name="_Cpt343" localSheetId="5">'[3]BAL-N'!$F$327</definedName>
    <definedName name="_Cpt343">'[1]BAL-N'!$F$327</definedName>
    <definedName name="_Cpt345" localSheetId="5">'[3]BAL-N'!$F$339</definedName>
    <definedName name="_Cpt345">'[1]BAL-N'!$F$339</definedName>
    <definedName name="_Cpt346" localSheetId="5">'[3]BAL-N'!$F$346</definedName>
    <definedName name="_Cpt346">'[1]BAL-N'!$F$346</definedName>
    <definedName name="_Cpt348" localSheetId="5">'[3]BAL-N'!$F$352</definedName>
    <definedName name="_Cpt348">'[1]BAL-N'!$F$352</definedName>
    <definedName name="_Cpt349" localSheetId="5">'[3]BAL-N'!$F$358</definedName>
    <definedName name="_Cpt349">'[1]BAL-N'!$F$358</definedName>
    <definedName name="_Cpt350" localSheetId="5">'[3]BAL-N'!$F$367</definedName>
    <definedName name="_Cpt350">'[1]BAL-N'!$F$367</definedName>
    <definedName name="_Cpt370" localSheetId="5">'[3]BAL-N'!$F$371</definedName>
    <definedName name="_Cpt370">'[1]BAL-N'!$F$371</definedName>
    <definedName name="_Cpt395" localSheetId="5">'[3]BAL-N'!$F$387</definedName>
    <definedName name="_Cpt395">'[1]BAL-N'!$F$387</definedName>
    <definedName name="_Cpt441" localSheetId="5">'[3]BAL-N'!$F$396</definedName>
    <definedName name="_Cpt441">'[1]BAL-N'!$F$396</definedName>
    <definedName name="_Cpt442" localSheetId="5">'[3]BAL-N'!$F$402</definedName>
    <definedName name="_Cpt442">'[1]BAL-N'!$F$402</definedName>
    <definedName name="_Cpt443" localSheetId="5">'[3]BAL-N'!$F$409</definedName>
    <definedName name="_Cpt443">'[1]BAL-N'!$F$409</definedName>
    <definedName name="_Cpt444" localSheetId="5">'[3]BAL-N'!$F$416</definedName>
    <definedName name="_Cpt444">'[1]BAL-N'!$F$416</definedName>
    <definedName name="_Cpt445" localSheetId="5">'[3]BAL-N'!$F$427</definedName>
    <definedName name="_Cpt445">'[1]BAL-N'!$F$427</definedName>
    <definedName name="_Cpt446" localSheetId="5">'[3]BAL-N'!$F$435</definedName>
    <definedName name="_Cpt446">'[1]BAL-N'!$F$435</definedName>
    <definedName name="_Cpt448" localSheetId="5">'[3]BAL-N'!$F$443</definedName>
    <definedName name="_Cpt448">'[1]BAL-N'!$F$443</definedName>
    <definedName name="_Cpt449" localSheetId="5">'[3]BAL-N'!$F$449</definedName>
    <definedName name="_Cpt449">'[1]BAL-N'!$F$449</definedName>
    <definedName name="_Cpt450" localSheetId="5">'[3]BAL-N'!$F$457</definedName>
    <definedName name="_Cpt450">'[1]BAL-N'!$F$457</definedName>
    <definedName name="_Cpt470" localSheetId="5">'[3]BAL-N'!$F$461</definedName>
    <definedName name="_Cpt470">'[1]BAL-N'!$F$461</definedName>
    <definedName name="_Cpt511" localSheetId="5">'[3]BAL-N'!$F$471</definedName>
    <definedName name="_Cpt511">'[1]BAL-N'!$F$471</definedName>
    <definedName name="_Cpt514" localSheetId="5">'[3]BAL-N'!$F$477</definedName>
    <definedName name="_Cpt514">'[1]BAL-N'!$F$477</definedName>
    <definedName name="_Cpt516" localSheetId="5">'[3]BAL-N'!$F$484</definedName>
    <definedName name="_Cpt516">'[1]BAL-N'!$F$484</definedName>
    <definedName name="_Cpt552" localSheetId="5">'[3]BAL-N'!$F$486</definedName>
    <definedName name="_Cpt552">'[1]BAL-N'!$F$486</definedName>
    <definedName name="_Cpt553" localSheetId="5">'[3]BAL-N'!$F$488</definedName>
    <definedName name="_Cpt553">'[1]BAL-N'!$F$488</definedName>
    <definedName name="_Cpt554" localSheetId="5">'[3]BAL-N'!$F$492</definedName>
    <definedName name="_Cpt554">'[1]BAL-N'!$F$492</definedName>
    <definedName name="_Cpt611" localSheetId="5">'[3]BAL-N'!$F$508</definedName>
    <definedName name="_Cpt611">'[1]BAL-N'!$F$508</definedName>
    <definedName name="_Cpt612" localSheetId="5">'[3]BAL-N'!$F$546</definedName>
    <definedName name="_Cpt612">'[1]BAL-N'!$F$546</definedName>
    <definedName name="_Cpt613" localSheetId="5">'[3]BAL-N'!$F$579</definedName>
    <definedName name="_Cpt613">'[1]BAL-N'!$F$579</definedName>
    <definedName name="_Cpt614" localSheetId="5">'[3]BAL-N'!$F$616</definedName>
    <definedName name="_Cpt614">'[1]BAL-N'!$F$616</definedName>
    <definedName name="_Cpt616" localSheetId="5">'[3]BAL-N'!$F$628</definedName>
    <definedName name="_Cpt616">'[1]BAL-N'!$F$628</definedName>
    <definedName name="_Cpt617" localSheetId="5">'[3]BAL-N'!$F$654</definedName>
    <definedName name="_Cpt617">'[1]BAL-N'!$F$654</definedName>
    <definedName name="_Cpt618" localSheetId="5">'[3]BAL-N'!$F$661</definedName>
    <definedName name="_Cpt618">'[1]BAL-N'!$F$661</definedName>
    <definedName name="_Cpt619" localSheetId="5">'[3]BAL-N'!$F$695</definedName>
    <definedName name="_Cpt619">'[1]BAL-N'!$F$695</definedName>
    <definedName name="_Cpt631" localSheetId="5">'[3]BAL-N'!$F$704</definedName>
    <definedName name="_Cpt631">'[1]BAL-N'!$F$704</definedName>
    <definedName name="_Cpt633" localSheetId="5">'[3]BAL-N'!$F$708</definedName>
    <definedName name="_Cpt633">'[1]BAL-N'!$F$708</definedName>
    <definedName name="_Cpt638" localSheetId="5">'[3]BAL-N'!$F$714</definedName>
    <definedName name="_Cpt638">'[1]BAL-N'!$F$714</definedName>
    <definedName name="_Cpt639" localSheetId="5">'[3]BAL-N'!$F$731</definedName>
    <definedName name="_Cpt639">'[1]BAL-N'!$F$731</definedName>
    <definedName name="_Cpt651" localSheetId="5">'[3]BAL-N'!$F$737</definedName>
    <definedName name="_Cpt651">'[1]BAL-N'!$F$737</definedName>
    <definedName name="_Cpt656" localSheetId="5">'[3]BAL-N'!$F$741</definedName>
    <definedName name="_Cpt656">'[1]BAL-N'!$F$741</definedName>
    <definedName name="_Cpt658" localSheetId="5">'[3]BAL-N'!$F$756</definedName>
    <definedName name="_Cpt658">'[1]BAL-N'!$F$756</definedName>
    <definedName name="_Cpt659" localSheetId="5">'[3]BAL-N'!$F$783</definedName>
    <definedName name="_Cpt659">'[1]BAL-N'!$F$783</definedName>
    <definedName name="_Cpt670" localSheetId="5">'[3]BAL-N'!$F$788</definedName>
    <definedName name="_Cpt670">'[1]BAL-N'!$F$788</definedName>
    <definedName name="_Cpt711" localSheetId="5">'[3]BAL-N'!$F$796</definedName>
    <definedName name="_Cpt711">'[1]BAL-N'!$F$796</definedName>
    <definedName name="_Cpt712" localSheetId="5">'[3]BAL-N'!$F$828</definedName>
    <definedName name="_Cpt712">'[1]BAL-N'!$F$828</definedName>
    <definedName name="_Cpt713" localSheetId="5">'[3]BAL-N'!$F$842</definedName>
    <definedName name="_Cpt713">'[1]BAL-N'!$F$842</definedName>
    <definedName name="_Cpt714" localSheetId="5">'[3]BAL-N'!$F$848</definedName>
    <definedName name="_Cpt714">'[1]BAL-N'!$F$848</definedName>
    <definedName name="_Cpt716" localSheetId="5">'[3]BAL-N'!$F$852</definedName>
    <definedName name="_Cpt716">'[1]BAL-N'!$F$852</definedName>
    <definedName name="_Cpt718" localSheetId="5">'[3]BAL-N'!$F$859</definedName>
    <definedName name="_Cpt718">'[1]BAL-N'!$F$859</definedName>
    <definedName name="_Cpt719" localSheetId="5">'[3]BAL-N'!$F$882</definedName>
    <definedName name="_Cpt719">'[1]BAL-N'!$F$882</definedName>
    <definedName name="_Cpt732" localSheetId="5">'[3]BAL-N'!$F$887</definedName>
    <definedName name="_Cpt732">'[1]BAL-N'!$F$887</definedName>
    <definedName name="_Cpt733" localSheetId="5">'[3]BAL-N'!$F$891</definedName>
    <definedName name="_Cpt733">'[1]BAL-N'!$F$891</definedName>
    <definedName name="_Cpt738" localSheetId="5">'[3]BAL-N'!$F$901</definedName>
    <definedName name="_Cpt738">'[1]BAL-N'!$F$901</definedName>
    <definedName name="_Cpt739" localSheetId="5">'[3]BAL-N'!$F$920</definedName>
    <definedName name="_Cpt739">'[1]BAL-N'!$F$920</definedName>
    <definedName name="_Cpt751" localSheetId="5">'[3]BAL-N'!$F$929</definedName>
    <definedName name="_Cpt751">'[1]BAL-N'!$F$929</definedName>
    <definedName name="_Cpt756" localSheetId="5">'[3]BAL-N'!$F$933</definedName>
    <definedName name="_Cpt756">'[1]BAL-N'!$F$933</definedName>
    <definedName name="_Cpt757" localSheetId="5">'[3]BAL-N'!$F$937</definedName>
    <definedName name="_Cpt757">'[1]BAL-N'!$F$937</definedName>
    <definedName name="_Cpt758" localSheetId="5">'[3]BAL-N'!$F$949</definedName>
    <definedName name="_Cpt758">'[1]BAL-N'!$F$949</definedName>
    <definedName name="_Cpt759" localSheetId="5">'[3]BAL-N'!$F$977</definedName>
    <definedName name="_Cpt759">'[1]BAL-N'!$F$977</definedName>
    <definedName name="Cpte111" localSheetId="5">'[3]BAL-N-2'!$F$10</definedName>
    <definedName name="Cpte111">'[1]BAL-N-2'!$F$10</definedName>
    <definedName name="Cpte112" localSheetId="5">'[3]BAL-N-2'!$F$15</definedName>
    <definedName name="Cpte112">'[1]BAL-N-2'!$F$15</definedName>
    <definedName name="Cpte113" localSheetId="5">'[3]BAL-N-2'!$F$17</definedName>
    <definedName name="Cpte113">'[1]BAL-N-2'!$F$17</definedName>
    <definedName name="Cpte114" localSheetId="5">'[3]BAL-N-2'!$F$19</definedName>
    <definedName name="Cpte114">'[1]BAL-N-2'!$F$19</definedName>
    <definedName name="Cpte115" localSheetId="5">'[3]BAL-N-2'!$F$24</definedName>
    <definedName name="Cpte115">'[1]BAL-N-2'!$F$24</definedName>
    <definedName name="Cpte116" localSheetId="5">'[3]BAL-N-2'!$F$28</definedName>
    <definedName name="Cpte116">'[1]BAL-N-2'!$F$28</definedName>
    <definedName name="Cpte118" localSheetId="5">'[3]BAL-N-2'!$F$32</definedName>
    <definedName name="Cpte118">'[1]BAL-N-2'!$F$32</definedName>
    <definedName name="Cpte131" localSheetId="5">'[3]BAL-N-2'!$F$40</definedName>
    <definedName name="Cpte131">'[1]BAL-N-2'!$F$40</definedName>
    <definedName name="Cpte135" localSheetId="5">'[3]BAL-N-2'!$F$48</definedName>
    <definedName name="Cpte135">'[1]BAL-N-2'!$F$48</definedName>
    <definedName name="Cpte141" localSheetId="5">'[3]BAL-N-2'!$F$50</definedName>
    <definedName name="Cpte141">'[1]BAL-N-2'!$F$50</definedName>
    <definedName name="Cpte148" localSheetId="5">'[3]BAL-N-2'!$F$60</definedName>
    <definedName name="Cpte148">'[1]BAL-N-2'!$F$60</definedName>
    <definedName name="Cpte151" localSheetId="5">'[3]BAL-N-2'!$F$69</definedName>
    <definedName name="Cpte151">'[1]BAL-N-2'!$F$69</definedName>
    <definedName name="Cpte155" localSheetId="5">'[3]BAL-N-2'!$F$75</definedName>
    <definedName name="Cpte155">'[1]BAL-N-2'!$F$75</definedName>
    <definedName name="Cpte171" localSheetId="5">'[3]BAL-N-2'!$F$81</definedName>
    <definedName name="Cpte171">'[1]BAL-N-2'!$F$81</definedName>
    <definedName name="Cpte172" localSheetId="5">'[3]BAL-N-2'!$F$83</definedName>
    <definedName name="Cpte172">'[1]BAL-N-2'!$F$83</definedName>
    <definedName name="Cpte211" localSheetId="5">'[3]BAL-N-2'!$F$92</definedName>
    <definedName name="Cpte211">'[1]BAL-N-2'!$F$92</definedName>
    <definedName name="Cpte212" localSheetId="5">'[3]BAL-N-2'!$F$97</definedName>
    <definedName name="Cpte212">'[1]BAL-N-2'!$F$97</definedName>
    <definedName name="Cpte213" localSheetId="5">'[3]BAL-N-2'!$F$99</definedName>
    <definedName name="Cpte213">'[1]BAL-N-2'!$F$99</definedName>
    <definedName name="Cpte221" localSheetId="5">'[3]BAL-N-2'!$F$101</definedName>
    <definedName name="Cpte221">'[1]BAL-N-2'!$F$101</definedName>
    <definedName name="Cpte222" localSheetId="5">'[3]BAL-N-2'!$F$103</definedName>
    <definedName name="Cpte222">'[1]BAL-N-2'!$F$103</definedName>
    <definedName name="Cpte223" localSheetId="5">'[3]BAL-N-2'!$F$105</definedName>
    <definedName name="Cpte223">'[1]BAL-N-2'!$F$105</definedName>
    <definedName name="Cpte228" localSheetId="5">'[3]BAL-N-2'!$F$108</definedName>
    <definedName name="Cpte228">'[1]BAL-N-2'!$F$108</definedName>
    <definedName name="Cpte231" localSheetId="5">'[3]BAL-N-2'!$F$116</definedName>
    <definedName name="Cpte231">'[1]BAL-N-2'!$F$116</definedName>
    <definedName name="Cpte232" localSheetId="5">'[3]BAL-N-2'!$F$126</definedName>
    <definedName name="Cpte232">'[1]BAL-N-2'!$F$126</definedName>
    <definedName name="Cpte233" localSheetId="5">'[3]BAL-N-2'!$F$134</definedName>
    <definedName name="Cpte233">'[1]BAL-N-2'!$F$134</definedName>
    <definedName name="Cpte234" localSheetId="5">'[3]BAL-N-2'!$F$136</definedName>
    <definedName name="Cpte234">'[1]BAL-N-2'!$F$136</definedName>
    <definedName name="Cpte235" localSheetId="5">'[3]BAL-N-2'!$F$143</definedName>
    <definedName name="Cpte235">'[1]BAL-N-2'!$F$143</definedName>
    <definedName name="Cpte238" localSheetId="5">'[3]BAL-N-2'!$F$145</definedName>
    <definedName name="Cpte238">'[1]BAL-N-2'!$F$145</definedName>
    <definedName name="Cpte239" localSheetId="5">'[3]BAL-N-2'!$F$153</definedName>
    <definedName name="Cpte239">'[1]BAL-N-2'!$F$153</definedName>
    <definedName name="Cpte241" localSheetId="5">'[3]BAL-N-2'!$F$159</definedName>
    <definedName name="Cpte241">'[1]BAL-N-2'!$F$159</definedName>
    <definedName name="Cpte248" localSheetId="5">'[3]BAL-N-2'!$F$171</definedName>
    <definedName name="Cpte248">'[1]BAL-N-2'!$F$171</definedName>
    <definedName name="Cpte251" localSheetId="5">'[3]BAL-N-2'!$F$173</definedName>
    <definedName name="Cpte251">'[1]BAL-N-2'!$F$173</definedName>
    <definedName name="Cpte258" localSheetId="5">'[3]BAL-N-2'!$F$177</definedName>
    <definedName name="Cpte258">'[1]BAL-N-2'!$F$177</definedName>
    <definedName name="Cpte271" localSheetId="5">'[3]BAL-N-2'!$F$179</definedName>
    <definedName name="Cpte271">'[1]BAL-N-2'!$F$179</definedName>
    <definedName name="Cpte272" localSheetId="5">'[3]BAL-N-2'!$F$181</definedName>
    <definedName name="Cpte272">'[1]BAL-N-2'!$F$181</definedName>
    <definedName name="Cpte292" localSheetId="5">'[3]BAL-N-2'!$F$237</definedName>
    <definedName name="Cpte292">'[1]BAL-N-2'!$F$237</definedName>
    <definedName name="Cpte293" localSheetId="5">'[3]BAL-N-2'!$F$246</definedName>
    <definedName name="Cpte293">'[1]BAL-N-2'!$F$246</definedName>
    <definedName name="Cpte294" localSheetId="5">'[3]BAL-N-2'!$F$250</definedName>
    <definedName name="Cpte294">'[1]BAL-N-2'!$F$250</definedName>
    <definedName name="Cpte295" localSheetId="5">'[3]BAL-N-2'!$F$253</definedName>
    <definedName name="Cpte295">'[1]BAL-N-2'!$F$253</definedName>
    <definedName name="Cpte311" localSheetId="5">'[3]BAL-N-2'!$F$259</definedName>
    <definedName name="Cpte311">'[1]BAL-N-2'!$F$259</definedName>
    <definedName name="Cpte312" localSheetId="5">'[3]BAL-N-2'!$F$278</definedName>
    <definedName name="Cpte312">'[1]BAL-N-2'!$F$278</definedName>
    <definedName name="Cpte313" localSheetId="5">'[3]BAL-N-2'!$F$289</definedName>
    <definedName name="Cpte313">'[1]BAL-N-2'!$F$289</definedName>
    <definedName name="Cpte314" localSheetId="5">'[3]BAL-N-2'!$F$299</definedName>
    <definedName name="Cpte314">'[1]BAL-N-2'!$F$299</definedName>
    <definedName name="Cpte315" localSheetId="5">'[3]BAL-N-2'!$F$305</definedName>
    <definedName name="Cpte315">'[1]BAL-N-2'!$F$305</definedName>
    <definedName name="Cpte341" localSheetId="5">'[3]BAL-N-2'!$F$311</definedName>
    <definedName name="Cpte341">'[1]BAL-N-2'!$F$311</definedName>
    <definedName name="Cpte342" localSheetId="5">'[3]BAL-N-2'!$F$323</definedName>
    <definedName name="Cpte342">'[1]BAL-N-2'!$F$323</definedName>
    <definedName name="Cpte343" localSheetId="5">'[3]BAL-N-2'!$F$327</definedName>
    <definedName name="Cpte343">'[1]BAL-N-2'!$F$327</definedName>
    <definedName name="Cpte345" localSheetId="5">'[3]BAL-N-2'!$F$339</definedName>
    <definedName name="Cpte345">'[1]BAL-N-2'!$F$339</definedName>
    <definedName name="Cpte346" localSheetId="5">'[3]BAL-N-2'!$F$346</definedName>
    <definedName name="Cpte346">'[1]BAL-N-2'!$F$346</definedName>
    <definedName name="Cpte348" localSheetId="5">'[3]BAL-N-2'!$F$352</definedName>
    <definedName name="Cpte348">'[1]BAL-N-2'!$F$352</definedName>
    <definedName name="Cpte349" localSheetId="5">'[3]BAL-N-2'!$F$358</definedName>
    <definedName name="Cpte349">'[1]BAL-N-2'!$F$358</definedName>
    <definedName name="Cpte350" localSheetId="5">'[3]BAL-N-2'!$F$367</definedName>
    <definedName name="Cpte350">'[1]BAL-N-2'!$F$367</definedName>
    <definedName name="Cpte370" localSheetId="5">'[3]BAL-N-2'!$F$371</definedName>
    <definedName name="Cpte370">'[1]BAL-N-2'!$F$371</definedName>
    <definedName name="Cpte391" localSheetId="5">'[3]BAL-N-2'!$F$378</definedName>
    <definedName name="Cpte391">'[1]BAL-N-2'!$F$378</definedName>
    <definedName name="Cpte394" localSheetId="5">'[3]BAL-N-2'!$F$385</definedName>
    <definedName name="Cpte394">'[1]BAL-N-2'!$F$385</definedName>
    <definedName name="Cpte395" localSheetId="5">'[3]BAL-N-2'!$F$387</definedName>
    <definedName name="Cpte395">'[1]BAL-N-2'!$F$387</definedName>
    <definedName name="Cpte441" localSheetId="5">'[3]BAL-N-2'!$F$396</definedName>
    <definedName name="Cpte441">'[1]BAL-N-2'!$F$396</definedName>
    <definedName name="Cpte442" localSheetId="5">'[3]BAL-N-2'!$F$402</definedName>
    <definedName name="Cpte442">'[1]BAL-N-2'!$F$402</definedName>
    <definedName name="Cpte443" localSheetId="5">'[3]BAL-N-2'!$F$409</definedName>
    <definedName name="Cpte443">'[1]BAL-N-2'!$F$409</definedName>
    <definedName name="Cpte444" localSheetId="5">'[3]BAL-N-2'!$F$416</definedName>
    <definedName name="Cpte444">'[1]BAL-N-2'!$F$416</definedName>
    <definedName name="Cpte445" localSheetId="5">'[3]BAL-N-2'!$F$427</definedName>
    <definedName name="Cpte445">'[1]BAL-N-2'!$F$427</definedName>
    <definedName name="Cpte446" localSheetId="5">'[3]BAL-N-2'!$F$435</definedName>
    <definedName name="Cpte446">'[1]BAL-N-2'!$F$435</definedName>
    <definedName name="Cpte448" localSheetId="5">'[3]BAL-N-2'!$F$443</definedName>
    <definedName name="Cpte448">'[1]BAL-N-2'!$F$443</definedName>
    <definedName name="Cpte449" localSheetId="5">'[3]BAL-N-2'!$F$449</definedName>
    <definedName name="Cpte449">'[1]BAL-N-2'!$F$449</definedName>
    <definedName name="Cpte450" localSheetId="5">'[3]BAL-N-2'!$F$457</definedName>
    <definedName name="Cpte450">'[1]BAL-N-2'!$F$457</definedName>
    <definedName name="Cpte470" localSheetId="5">'[3]BAL-N-2'!$F$461</definedName>
    <definedName name="Cpte470">'[1]BAL-N-2'!$F$461</definedName>
    <definedName name="Cpte511" localSheetId="5">'[3]BAL-N-2'!$F$471</definedName>
    <definedName name="Cpte511">'[1]BAL-N-2'!$F$471</definedName>
    <definedName name="Cpte514" localSheetId="5">'[3]BAL-N-2'!$F$477</definedName>
    <definedName name="Cpte514">'[1]BAL-N-2'!$F$477</definedName>
    <definedName name="Cpte516" localSheetId="5">'[3]BAL-N-2'!$F$484</definedName>
    <definedName name="Cpte516">'[1]BAL-N-2'!$F$484</definedName>
    <definedName name="Cpte552" localSheetId="5">'[3]BAL-N-2'!$F$486</definedName>
    <definedName name="Cpte552">'[1]BAL-N-2'!$F$486</definedName>
    <definedName name="Cpte553" localSheetId="5">'[3]BAL-N-2'!$F$488</definedName>
    <definedName name="Cpte553">'[1]BAL-N-2'!$F$488</definedName>
    <definedName name="Cpte554" localSheetId="5">'[3]BAL-N-2'!$F$492</definedName>
    <definedName name="Cpte554">'[1]BAL-N-2'!$F$492</definedName>
    <definedName name="Cpte590" localSheetId="5">'[3]BAL-N-2'!$F$497</definedName>
    <definedName name="Cpte590">'[1]BAL-N-2'!$F$497</definedName>
    <definedName name="Cpte611" localSheetId="5">'[3]BAL-N-2'!$F$508</definedName>
    <definedName name="Cpte611">'[1]BAL-N-2'!$F$508</definedName>
    <definedName name="Cpte612" localSheetId="5">'[3]BAL-N-2'!$F$546</definedName>
    <definedName name="Cpte612">'[1]BAL-N-2'!$F$546</definedName>
    <definedName name="Cpte613" localSheetId="5">'[3]BAL-N-2'!$F$579</definedName>
    <definedName name="Cpte613">'[1]BAL-N-2'!$F$579</definedName>
    <definedName name="Cpte614" localSheetId="5">'[3]BAL-N-2'!$F$616</definedName>
    <definedName name="Cpte614">'[1]BAL-N-2'!$F$616</definedName>
    <definedName name="Cpte616" localSheetId="5">'[3]BAL-N-2'!$F$628</definedName>
    <definedName name="Cpte616">'[1]BAL-N-2'!$F$628</definedName>
    <definedName name="Cpte617" localSheetId="5">'[3]BAL-N-2'!$F$654</definedName>
    <definedName name="Cpte617">'[1]BAL-N-2'!$F$654</definedName>
    <definedName name="Cpte618" localSheetId="5">'[3]BAL-N-2'!$F$661</definedName>
    <definedName name="Cpte618">'[1]BAL-N-2'!$F$661</definedName>
    <definedName name="Cpte619" localSheetId="5">'[3]BAL-N-2'!$F$695</definedName>
    <definedName name="Cpte619">'[1]BAL-N-2'!$F$695</definedName>
    <definedName name="Cpte631" localSheetId="5">'[3]BAL-N-2'!$F$704</definedName>
    <definedName name="Cpte631">'[1]BAL-N-2'!$F$704</definedName>
    <definedName name="Cpte633" localSheetId="5">'[3]BAL-N-2'!$F$708</definedName>
    <definedName name="Cpte633">'[1]BAL-N-2'!$F$708</definedName>
    <definedName name="Cpte638" localSheetId="5">'[3]BAL-N-2'!$F$714</definedName>
    <definedName name="Cpte638">'[1]BAL-N-2'!$F$714</definedName>
    <definedName name="Cpte639" localSheetId="5">'[3]BAL-N-2'!$F$731</definedName>
    <definedName name="Cpte639">'[1]BAL-N-2'!$F$731</definedName>
    <definedName name="Cpte651" localSheetId="5">'[3]BAL-N-2'!$F$737</definedName>
    <definedName name="Cpte651">'[1]BAL-N-2'!$F$737</definedName>
    <definedName name="Cpte656" localSheetId="5">'[3]BAL-N-2'!$F$741</definedName>
    <definedName name="Cpte656">'[1]BAL-N-2'!$F$741</definedName>
    <definedName name="Cpte658" localSheetId="5">'[3]BAL-N-2'!$F$756</definedName>
    <definedName name="Cpte658">'[1]BAL-N-2'!$F$756</definedName>
    <definedName name="Cpte659" localSheetId="5">'[3]BAL-N-2'!$F$783</definedName>
    <definedName name="Cpte659">'[1]BAL-N-2'!$F$783</definedName>
    <definedName name="Cpte670" localSheetId="5">'[3]BAL-N-2'!$F$788</definedName>
    <definedName name="Cpte670">'[1]BAL-N-2'!$F$788</definedName>
    <definedName name="Cpte711" localSheetId="5">'[3]BAL-N-2'!$F$796</definedName>
    <definedName name="Cpte711">'[1]BAL-N-2'!$F$796</definedName>
    <definedName name="Cpte712" localSheetId="5">'[3]BAL-N-2'!$F$828</definedName>
    <definedName name="Cpte712">'[1]BAL-N-2'!$F$828</definedName>
    <definedName name="Cpte713" localSheetId="5">'[3]BAL-N-2'!$F$842</definedName>
    <definedName name="Cpte713">'[1]BAL-N-2'!$F$842</definedName>
    <definedName name="Cpte714" localSheetId="5">'[3]BAL-N-2'!$F$848</definedName>
    <definedName name="Cpte714">'[1]BAL-N-2'!$F$848</definedName>
    <definedName name="Cpte716" localSheetId="5">'[3]BAL-N-2'!$F$852</definedName>
    <definedName name="Cpte716">'[1]BAL-N-2'!$F$852</definedName>
    <definedName name="Cpte718" localSheetId="5">'[3]BAL-N-2'!$F$859</definedName>
    <definedName name="Cpte718">'[1]BAL-N-2'!$F$859</definedName>
    <definedName name="Cpte719" localSheetId="5">'[3]BAL-N-2'!$F$882</definedName>
    <definedName name="Cpte719">'[1]BAL-N-2'!$F$882</definedName>
    <definedName name="Cpte732" localSheetId="5">'[3]BAL-N-2'!$F$887</definedName>
    <definedName name="Cpte732">'[1]BAL-N-2'!$F$887</definedName>
    <definedName name="Cpte733" localSheetId="5">'[3]BAL-N-2'!$F$891</definedName>
    <definedName name="Cpte733">'[1]BAL-N-2'!$F$891</definedName>
    <definedName name="Cpte738" localSheetId="5">'[3]BAL-N-2'!$F$901</definedName>
    <definedName name="Cpte738">'[1]BAL-N-2'!$F$901</definedName>
    <definedName name="Cpte739" localSheetId="5">'[3]BAL-N-2'!$F$920</definedName>
    <definedName name="Cpte739">'[1]BAL-N-2'!$F$920</definedName>
    <definedName name="Cpte751" localSheetId="5">'[3]BAL-N-2'!$F$929</definedName>
    <definedName name="Cpte751">'[1]BAL-N-2'!$F$929</definedName>
    <definedName name="Cpte756" localSheetId="5">'[3]BAL-N-2'!$F$933</definedName>
    <definedName name="Cpte756">'[1]BAL-N-2'!$F$933</definedName>
    <definedName name="Cpte757" localSheetId="5">'[3]BAL-N-2'!$F$937</definedName>
    <definedName name="Cpte757">'[1]BAL-N-2'!$F$937</definedName>
    <definedName name="Cpte758" localSheetId="5">'[3]BAL-N-2'!$F$949</definedName>
    <definedName name="Cpte758">'[1]BAL-N-2'!$F$949</definedName>
    <definedName name="Cpte759" localSheetId="5">'[3]BAL-N-2'!$F$977</definedName>
    <definedName name="Cpte759">'[1]BAL-N-2'!$F$977</definedName>
    <definedName name="d_211" localSheetId="2">#REF!</definedName>
    <definedName name="d_211" localSheetId="3">#REF!</definedName>
    <definedName name="d_211" localSheetId="5">#REF!</definedName>
    <definedName name="d_211">#REF!</definedName>
    <definedName name="d_223" localSheetId="2">#REF!</definedName>
    <definedName name="d_223" localSheetId="3">#REF!</definedName>
    <definedName name="d_223" localSheetId="5">#REF!</definedName>
    <definedName name="d_223">#REF!</definedName>
    <definedName name="d_234" localSheetId="2">#REF!</definedName>
    <definedName name="d_234" localSheetId="3">#REF!</definedName>
    <definedName name="d_234" localSheetId="5">#REF!</definedName>
    <definedName name="d_234">#REF!</definedName>
    <definedName name="d_235" localSheetId="2">#REF!</definedName>
    <definedName name="d_235" localSheetId="3">#REF!</definedName>
    <definedName name="d_235" localSheetId="5">#REF!</definedName>
    <definedName name="d_235">#REF!</definedName>
    <definedName name="d_2834" localSheetId="2">#REF!</definedName>
    <definedName name="d_2834" localSheetId="3">#REF!</definedName>
    <definedName name="d_2834" localSheetId="5">#REF!</definedName>
    <definedName name="d_2834">#REF!</definedName>
    <definedName name="d_34551" localSheetId="2">#REF!</definedName>
    <definedName name="d_34551" localSheetId="3">#REF!</definedName>
    <definedName name="d_34551" localSheetId="5">#REF!</definedName>
    <definedName name="d_34551">#REF!</definedName>
    <definedName name="d_34553" localSheetId="2">#REF!</definedName>
    <definedName name="d_34553" localSheetId="3">#REF!</definedName>
    <definedName name="d_34553" localSheetId="5">#REF!</definedName>
    <definedName name="d_34553">#REF!</definedName>
    <definedName name="d_44551" localSheetId="2">#REF!</definedName>
    <definedName name="d_44551" localSheetId="3">#REF!</definedName>
    <definedName name="d_44551" localSheetId="5">#REF!</definedName>
    <definedName name="d_44551">#REF!</definedName>
    <definedName name="Exercice" localSheetId="3">[6]Paramètres!$C$3</definedName>
    <definedName name="Exercice" localSheetId="5">[6]Paramètres!$C$3</definedName>
    <definedName name="Exercice">[6]Paramètres!$C$3</definedName>
    <definedName name="is" localSheetId="2">#REF!</definedName>
    <definedName name="is" localSheetId="3">#REF!</definedName>
    <definedName name="is" localSheetId="5">#REF!</definedName>
    <definedName name="is">#REF!</definedName>
    <definedName name="kadi" localSheetId="5">#REF!</definedName>
    <definedName name="kadi">#REF!</definedName>
    <definedName name="r_111" localSheetId="2">#REF!</definedName>
    <definedName name="r_111" localSheetId="3">#REF!</definedName>
    <definedName name="r_111" localSheetId="5">#REF!</definedName>
    <definedName name="r_111">#REF!</definedName>
    <definedName name="r_114" localSheetId="2">#REF!</definedName>
    <definedName name="r_114" localSheetId="3">#REF!</definedName>
    <definedName name="r_114" localSheetId="5">#REF!</definedName>
    <definedName name="r_114">#REF!</definedName>
    <definedName name="r_115" localSheetId="2">#REF!</definedName>
    <definedName name="r_115" localSheetId="3">#REF!</definedName>
    <definedName name="r_115" localSheetId="5">#REF!</definedName>
    <definedName name="r_115">#REF!</definedName>
    <definedName name="r_116" localSheetId="2">#REF!</definedName>
    <definedName name="r_116" localSheetId="3">#REF!</definedName>
    <definedName name="r_116" localSheetId="5">#REF!</definedName>
    <definedName name="r_116">#REF!</definedName>
    <definedName name="r_1169" localSheetId="2">#REF!</definedName>
    <definedName name="r_1169" localSheetId="3">#REF!</definedName>
    <definedName name="r_1169" localSheetId="5">#REF!</definedName>
    <definedName name="r_1169">#REF!</definedName>
    <definedName name="r_1181" localSheetId="2">#REF!</definedName>
    <definedName name="r_1181" localSheetId="3">#REF!</definedName>
    <definedName name="r_1181" localSheetId="5">#REF!</definedName>
    <definedName name="r_1181">#REF!</definedName>
    <definedName name="r_119" localSheetId="2">#REF!</definedName>
    <definedName name="r_119" localSheetId="3">#REF!</definedName>
    <definedName name="r_119" localSheetId="5">#REF!</definedName>
    <definedName name="r_119">#REF!</definedName>
    <definedName name="r_148" localSheetId="2">#REF!</definedName>
    <definedName name="r_148" localSheetId="3">#REF!</definedName>
    <definedName name="r_148" localSheetId="5">#REF!</definedName>
    <definedName name="r_148">#REF!</definedName>
    <definedName name="r_211" localSheetId="2">#REF!</definedName>
    <definedName name="r_211" localSheetId="3">#REF!</definedName>
    <definedName name="r_211" localSheetId="5">#REF!</definedName>
    <definedName name="r_211">#REF!</definedName>
    <definedName name="r_223" localSheetId="2">#REF!</definedName>
    <definedName name="r_223" localSheetId="3">#REF!</definedName>
    <definedName name="r_223" localSheetId="5">#REF!</definedName>
    <definedName name="r_223">#REF!</definedName>
    <definedName name="r_232" localSheetId="2">#REF!</definedName>
    <definedName name="r_232" localSheetId="3">#REF!</definedName>
    <definedName name="r_232" localSheetId="5">#REF!</definedName>
    <definedName name="r_232">#REF!</definedName>
    <definedName name="r_233" localSheetId="2">#REF!</definedName>
    <definedName name="r_233" localSheetId="3">#REF!</definedName>
    <definedName name="r_233" localSheetId="5">#REF!</definedName>
    <definedName name="r_233">#REF!</definedName>
    <definedName name="r_234" localSheetId="2">#REF!</definedName>
    <definedName name="r_234" localSheetId="3">#REF!</definedName>
    <definedName name="r_234" localSheetId="5">#REF!</definedName>
    <definedName name="r_234">#REF!</definedName>
    <definedName name="r_235" localSheetId="2">#REF!</definedName>
    <definedName name="r_235" localSheetId="3">#REF!</definedName>
    <definedName name="r_235" localSheetId="5">#REF!</definedName>
    <definedName name="r_235">#REF!</definedName>
    <definedName name="r_238" localSheetId="2">#REF!</definedName>
    <definedName name="r_238" localSheetId="3">#REF!</definedName>
    <definedName name="r_238" localSheetId="5">#REF!</definedName>
    <definedName name="r_238">#REF!</definedName>
    <definedName name="r_24" localSheetId="2">#REF!</definedName>
    <definedName name="r_24" localSheetId="3">#REF!</definedName>
    <definedName name="r_24" localSheetId="5">#REF!</definedName>
    <definedName name="r_24">#REF!</definedName>
    <definedName name="r_248" localSheetId="2">#REF!</definedName>
    <definedName name="r_248" localSheetId="3">#REF!</definedName>
    <definedName name="r_248" localSheetId="5">#REF!</definedName>
    <definedName name="r_248">#REF!</definedName>
    <definedName name="r_251" localSheetId="2">#REF!</definedName>
    <definedName name="r_251" localSheetId="3">#REF!</definedName>
    <definedName name="r_251" localSheetId="5">#REF!</definedName>
    <definedName name="r_251">#REF!</definedName>
    <definedName name="r_281" localSheetId="2">#REF!</definedName>
    <definedName name="r_281" localSheetId="3">#REF!</definedName>
    <definedName name="r_281" localSheetId="5">#REF!</definedName>
    <definedName name="r_281">#REF!</definedName>
    <definedName name="r_283" localSheetId="2">#REF!</definedName>
    <definedName name="r_283" localSheetId="3">#REF!</definedName>
    <definedName name="r_283" localSheetId="5">#REF!</definedName>
    <definedName name="r_283">#REF!</definedName>
    <definedName name="r_2832" localSheetId="2">#REF!</definedName>
    <definedName name="r_2832" localSheetId="3">#REF!</definedName>
    <definedName name="r_2832" localSheetId="5">#REF!</definedName>
    <definedName name="r_2832">#REF!</definedName>
    <definedName name="r_2833" localSheetId="2">#REF!</definedName>
    <definedName name="r_2833" localSheetId="3">#REF!</definedName>
    <definedName name="r_2833" localSheetId="5">#REF!</definedName>
    <definedName name="r_2833">#REF!</definedName>
    <definedName name="r_2834" localSheetId="2">#REF!</definedName>
    <definedName name="r_2834" localSheetId="3">#REF!</definedName>
    <definedName name="r_2834" localSheetId="5">#REF!</definedName>
    <definedName name="r_2834">#REF!</definedName>
    <definedName name="r_2835" localSheetId="2">#REF!</definedName>
    <definedName name="r_2835" localSheetId="3">#REF!</definedName>
    <definedName name="r_2835" localSheetId="5">#REF!</definedName>
    <definedName name="r_2835">#REF!</definedName>
    <definedName name="r_2838" localSheetId="2">#REF!</definedName>
    <definedName name="r_2838" localSheetId="3">#REF!</definedName>
    <definedName name="r_2838" localSheetId="5">#REF!</definedName>
    <definedName name="r_2838">#REF!</definedName>
    <definedName name="r_311" localSheetId="2">#REF!</definedName>
    <definedName name="r_311" localSheetId="3">#REF!</definedName>
    <definedName name="r_311" localSheetId="5">#REF!</definedName>
    <definedName name="r_311">#REF!</definedName>
    <definedName name="r_312" localSheetId="2">#REF!</definedName>
    <definedName name="r_312" localSheetId="3">#REF!</definedName>
    <definedName name="r_312" localSheetId="5">#REF!</definedName>
    <definedName name="r_312">#REF!</definedName>
    <definedName name="r_3121" localSheetId="9">[7]Balance!#REF!</definedName>
    <definedName name="r_3121" localSheetId="10">[7]Balance!#REF!</definedName>
    <definedName name="r_3121" localSheetId="11">[7]Balance!#REF!</definedName>
    <definedName name="r_3121" localSheetId="2">[7]Balance!#REF!</definedName>
    <definedName name="r_3121" localSheetId="3">[7]Balance!#REF!</definedName>
    <definedName name="r_3121" localSheetId="7">[7]Balance!#REF!</definedName>
    <definedName name="r_3121">[7]Balance!#REF!</definedName>
    <definedName name="r_313" localSheetId="2">#REF!</definedName>
    <definedName name="r_313" localSheetId="3">#REF!</definedName>
    <definedName name="r_313" localSheetId="5">#REF!</definedName>
    <definedName name="r_313">#REF!</definedName>
    <definedName name="r_3270" localSheetId="2">#REF!</definedName>
    <definedName name="r_3270" localSheetId="3">#REF!</definedName>
    <definedName name="r_3270" localSheetId="5">#REF!</definedName>
    <definedName name="r_3270">#REF!</definedName>
    <definedName name="r_341" localSheetId="2">#REF!</definedName>
    <definedName name="r_341" localSheetId="3">#REF!</definedName>
    <definedName name="r_341" localSheetId="5">#REF!</definedName>
    <definedName name="r_341">#REF!</definedName>
    <definedName name="r_342" localSheetId="2">#REF!</definedName>
    <definedName name="r_342" localSheetId="3">#REF!</definedName>
    <definedName name="r_342" localSheetId="5">#REF!</definedName>
    <definedName name="r_342">#REF!</definedName>
    <definedName name="r_343" localSheetId="2">#REF!</definedName>
    <definedName name="r_343" localSheetId="3">#REF!</definedName>
    <definedName name="r_343" localSheetId="5">#REF!</definedName>
    <definedName name="r_343">#REF!</definedName>
    <definedName name="r_345" localSheetId="2">#REF!</definedName>
    <definedName name="r_345" localSheetId="3">#REF!</definedName>
    <definedName name="r_345" localSheetId="5">#REF!</definedName>
    <definedName name="r_345">#REF!</definedName>
    <definedName name="r_34551" localSheetId="2">#REF!</definedName>
    <definedName name="r_34551" localSheetId="3">#REF!</definedName>
    <definedName name="r_34551" localSheetId="5">#REF!</definedName>
    <definedName name="r_34551">#REF!</definedName>
    <definedName name="r_34553" localSheetId="2">#REF!</definedName>
    <definedName name="r_34553" localSheetId="3">#REF!</definedName>
    <definedName name="r_34553" localSheetId="5">#REF!</definedName>
    <definedName name="r_34553">#REF!</definedName>
    <definedName name="r_349" localSheetId="2">#REF!</definedName>
    <definedName name="r_349" localSheetId="3">#REF!</definedName>
    <definedName name="r_349" localSheetId="5">#REF!</definedName>
    <definedName name="r_349">#REF!</definedName>
    <definedName name="r_3942" localSheetId="2">#REF!</definedName>
    <definedName name="r_3942" localSheetId="3">#REF!</definedName>
    <definedName name="r_3942" localSheetId="5">#REF!</definedName>
    <definedName name="r_3942">#REF!</definedName>
    <definedName name="r_441" localSheetId="2">#REF!</definedName>
    <definedName name="r_441" localSheetId="3">#REF!</definedName>
    <definedName name="r_441" localSheetId="5">#REF!</definedName>
    <definedName name="r_441">#REF!</definedName>
    <definedName name="r_442" localSheetId="2">#REF!</definedName>
    <definedName name="r_442" localSheetId="3">#REF!</definedName>
    <definedName name="r_442" localSheetId="5">#REF!</definedName>
    <definedName name="r_442">#REF!</definedName>
    <definedName name="r_443" localSheetId="2">#REF!</definedName>
    <definedName name="r_443" localSheetId="3">#REF!</definedName>
    <definedName name="r_443" localSheetId="5">#REF!</definedName>
    <definedName name="r_443">#REF!</definedName>
    <definedName name="r_444" localSheetId="2">#REF!</definedName>
    <definedName name="r_444" localSheetId="3">#REF!</definedName>
    <definedName name="r_444" localSheetId="5">#REF!</definedName>
    <definedName name="r_444">#REF!</definedName>
    <definedName name="r_445" localSheetId="2">#REF!</definedName>
    <definedName name="r_445" localSheetId="3">#REF!</definedName>
    <definedName name="r_445" localSheetId="5">#REF!</definedName>
    <definedName name="r_445">#REF!</definedName>
    <definedName name="r_44551" localSheetId="2">#REF!</definedName>
    <definedName name="r_44551" localSheetId="3">#REF!</definedName>
    <definedName name="r_44551" localSheetId="5">#REF!</definedName>
    <definedName name="r_44551">#REF!</definedName>
    <definedName name="r_446" localSheetId="2">#REF!</definedName>
    <definedName name="r_446" localSheetId="3">#REF!</definedName>
    <definedName name="r_446" localSheetId="5">#REF!</definedName>
    <definedName name="r_446">#REF!</definedName>
    <definedName name="r_448" localSheetId="2">#REF!</definedName>
    <definedName name="r_448" localSheetId="3">#REF!</definedName>
    <definedName name="r_448" localSheetId="5">#REF!</definedName>
    <definedName name="r_448">#REF!</definedName>
    <definedName name="r_449" localSheetId="2">#REF!</definedName>
    <definedName name="r_449" localSheetId="3">#REF!</definedName>
    <definedName name="r_449" localSheetId="5">#REF!</definedName>
    <definedName name="r_449">#REF!</definedName>
    <definedName name="r_511" localSheetId="2">#REF!</definedName>
    <definedName name="r_511" localSheetId="3">#REF!</definedName>
    <definedName name="r_511" localSheetId="5">#REF!</definedName>
    <definedName name="r_511">#REF!</definedName>
    <definedName name="r_514" localSheetId="2">#REF!</definedName>
    <definedName name="r_514" localSheetId="3">#REF!</definedName>
    <definedName name="r_514" localSheetId="5">#REF!</definedName>
    <definedName name="r_514">#REF!</definedName>
    <definedName name="r_516" localSheetId="2">#REF!</definedName>
    <definedName name="r_516" localSheetId="3">#REF!</definedName>
    <definedName name="r_516" localSheetId="5">#REF!</definedName>
    <definedName name="r_516">#REF!</definedName>
    <definedName name="r_554" localSheetId="2">#REF!</definedName>
    <definedName name="r_554" localSheetId="3">#REF!</definedName>
    <definedName name="r_554" localSheetId="5">#REF!</definedName>
    <definedName name="r_554">#REF!</definedName>
    <definedName name="resultat" localSheetId="2">#REF!</definedName>
    <definedName name="resultat" localSheetId="3">#REF!</definedName>
    <definedName name="resultat" localSheetId="5">#REF!</definedName>
    <definedName name="resultat">#REF!</definedName>
    <definedName name="s_111" localSheetId="9">#REF!</definedName>
    <definedName name="s_111" localSheetId="10">#REF!</definedName>
    <definedName name="s_111" localSheetId="11">#REF!</definedName>
    <definedName name="s_111" localSheetId="2">#REF!</definedName>
    <definedName name="s_111" localSheetId="3">#REF!</definedName>
    <definedName name="s_111" localSheetId="7">#REF!</definedName>
    <definedName name="s_111" localSheetId="5">#REF!</definedName>
    <definedName name="s_111">#REF!</definedName>
    <definedName name="s_114" localSheetId="2">#REF!</definedName>
    <definedName name="s_114" localSheetId="3">#REF!</definedName>
    <definedName name="s_114" localSheetId="5">#REF!</definedName>
    <definedName name="s_114">#REF!</definedName>
    <definedName name="s_116" localSheetId="2">#REF!</definedName>
    <definedName name="s_116" localSheetId="3">#REF!</definedName>
    <definedName name="s_116" localSheetId="5">#REF!</definedName>
    <definedName name="s_116">#REF!</definedName>
    <definedName name="s_119" localSheetId="2">#REF!</definedName>
    <definedName name="s_119" localSheetId="3">#REF!</definedName>
    <definedName name="s_119" localSheetId="5">#REF!</definedName>
    <definedName name="s_119">#REF!</definedName>
    <definedName name="s_211" localSheetId="2">#REF!</definedName>
    <definedName name="s_211" localSheetId="3">#REF!</definedName>
    <definedName name="s_211" localSheetId="5">#REF!</definedName>
    <definedName name="s_211">#REF!</definedName>
    <definedName name="s_223" localSheetId="2">#REF!</definedName>
    <definedName name="s_223" localSheetId="3">#REF!</definedName>
    <definedName name="s_223" localSheetId="5">#REF!</definedName>
    <definedName name="s_223">#REF!</definedName>
    <definedName name="s_232" localSheetId="2">#REF!</definedName>
    <definedName name="s_232" localSheetId="3">#REF!</definedName>
    <definedName name="s_232" localSheetId="5">#REF!</definedName>
    <definedName name="s_232">#REF!</definedName>
    <definedName name="s_233" localSheetId="2">#REF!</definedName>
    <definedName name="s_233" localSheetId="3">#REF!</definedName>
    <definedName name="s_233" localSheetId="5">#REF!</definedName>
    <definedName name="s_233">#REF!</definedName>
    <definedName name="s_234" localSheetId="2">#REF!</definedName>
    <definedName name="s_234" localSheetId="3">#REF!</definedName>
    <definedName name="s_234" localSheetId="5">#REF!</definedName>
    <definedName name="s_234">#REF!</definedName>
    <definedName name="s_235" localSheetId="2">#REF!</definedName>
    <definedName name="s_235" localSheetId="3">#REF!</definedName>
    <definedName name="s_235" localSheetId="5">#REF!</definedName>
    <definedName name="s_235">#REF!</definedName>
    <definedName name="s_24" localSheetId="2">#REF!</definedName>
    <definedName name="s_24" localSheetId="3">#REF!</definedName>
    <definedName name="s_24" localSheetId="5">#REF!</definedName>
    <definedName name="s_24">#REF!</definedName>
    <definedName name="s_248" localSheetId="2">#REF!</definedName>
    <definedName name="s_248" localSheetId="3">#REF!</definedName>
    <definedName name="s_248" localSheetId="5">#REF!</definedName>
    <definedName name="s_248">#REF!</definedName>
    <definedName name="s_251" localSheetId="2">#REF!</definedName>
    <definedName name="s_251" localSheetId="3">#REF!</definedName>
    <definedName name="s_251" localSheetId="5">#REF!</definedName>
    <definedName name="s_251">#REF!</definedName>
    <definedName name="s_281" localSheetId="2">#REF!</definedName>
    <definedName name="s_281" localSheetId="3">#REF!</definedName>
    <definedName name="s_281" localSheetId="5">#REF!</definedName>
    <definedName name="s_281">#REF!</definedName>
    <definedName name="s_2811" localSheetId="2">#REF!</definedName>
    <definedName name="s_2811" localSheetId="3">#REF!</definedName>
    <definedName name="s_2811" localSheetId="5">#REF!</definedName>
    <definedName name="s_2811">#REF!</definedName>
    <definedName name="s_2832" localSheetId="2">#REF!</definedName>
    <definedName name="s_2832" localSheetId="3">#REF!</definedName>
    <definedName name="s_2832" localSheetId="5">#REF!</definedName>
    <definedName name="s_2832">#REF!</definedName>
    <definedName name="s_2833" localSheetId="2">#REF!</definedName>
    <definedName name="s_2833" localSheetId="3">#REF!</definedName>
    <definedName name="s_2833" localSheetId="5">#REF!</definedName>
    <definedName name="s_2833">#REF!</definedName>
    <definedName name="s_2834" localSheetId="2">#REF!</definedName>
    <definedName name="s_2834" localSheetId="3">#REF!</definedName>
    <definedName name="s_2834" localSheetId="5">#REF!</definedName>
    <definedName name="s_2834">#REF!</definedName>
    <definedName name="s_2835" localSheetId="2">#REF!</definedName>
    <definedName name="s_2835" localSheetId="3">#REF!</definedName>
    <definedName name="s_2835" localSheetId="5">#REF!</definedName>
    <definedName name="s_2835">#REF!</definedName>
    <definedName name="s_311" localSheetId="2">#REF!</definedName>
    <definedName name="s_311" localSheetId="3">#REF!</definedName>
    <definedName name="s_311" localSheetId="5">#REF!</definedName>
    <definedName name="s_311">#REF!</definedName>
    <definedName name="s_312" localSheetId="2">#REF!</definedName>
    <definedName name="s_312" localSheetId="3">#REF!</definedName>
    <definedName name="s_312" localSheetId="5">#REF!</definedName>
    <definedName name="s_312">#REF!</definedName>
    <definedName name="s_341" localSheetId="2">#REF!</definedName>
    <definedName name="s_341" localSheetId="3">#REF!</definedName>
    <definedName name="s_341" localSheetId="5">#REF!</definedName>
    <definedName name="s_341">#REF!</definedName>
    <definedName name="s_342" localSheetId="2">#REF!</definedName>
    <definedName name="s_342" localSheetId="3">#REF!</definedName>
    <definedName name="s_342" localSheetId="5">#REF!</definedName>
    <definedName name="s_342">#REF!</definedName>
    <definedName name="s_343" localSheetId="2">#REF!</definedName>
    <definedName name="s_343" localSheetId="3">#REF!</definedName>
    <definedName name="s_343" localSheetId="5">#REF!</definedName>
    <definedName name="s_343">#REF!</definedName>
    <definedName name="s_345" localSheetId="2">#REF!</definedName>
    <definedName name="s_345" localSheetId="3">#REF!</definedName>
    <definedName name="s_345" localSheetId="5">#REF!</definedName>
    <definedName name="s_345">#REF!</definedName>
    <definedName name="s_34551" localSheetId="2">#REF!</definedName>
    <definedName name="s_34551" localSheetId="3">#REF!</definedName>
    <definedName name="s_34551" localSheetId="5">#REF!</definedName>
    <definedName name="s_34551">#REF!</definedName>
    <definedName name="s_34553" localSheetId="2">#REF!</definedName>
    <definedName name="s_34553" localSheetId="3">#REF!</definedName>
    <definedName name="s_34553" localSheetId="5">#REF!</definedName>
    <definedName name="s_34553">#REF!</definedName>
    <definedName name="s_349" localSheetId="2">#REF!</definedName>
    <definedName name="s_349" localSheetId="3">#REF!</definedName>
    <definedName name="s_349" localSheetId="5">#REF!</definedName>
    <definedName name="s_349">#REF!</definedName>
    <definedName name="s_3942" localSheetId="2">#REF!</definedName>
    <definedName name="s_3942" localSheetId="3">#REF!</definedName>
    <definedName name="s_3942" localSheetId="5">#REF!</definedName>
    <definedName name="s_3942">#REF!</definedName>
    <definedName name="s_441" localSheetId="2">#REF!</definedName>
    <definedName name="s_441" localSheetId="3">#REF!</definedName>
    <definedName name="s_441" localSheetId="5">#REF!</definedName>
    <definedName name="s_441">#REF!</definedName>
    <definedName name="s_442" localSheetId="2">#REF!</definedName>
    <definedName name="s_442" localSheetId="3">#REF!</definedName>
    <definedName name="s_442" localSheetId="5">#REF!</definedName>
    <definedName name="s_442">#REF!</definedName>
    <definedName name="s_443" localSheetId="2">#REF!</definedName>
    <definedName name="s_443" localSheetId="3">#REF!</definedName>
    <definedName name="s_443" localSheetId="5">#REF!</definedName>
    <definedName name="s_443">#REF!</definedName>
    <definedName name="s_444" localSheetId="2">#REF!</definedName>
    <definedName name="s_444" localSheetId="3">#REF!</definedName>
    <definedName name="s_444" localSheetId="5">#REF!</definedName>
    <definedName name="s_444">#REF!</definedName>
    <definedName name="s_445" localSheetId="2">#REF!</definedName>
    <definedName name="s_445" localSheetId="3">#REF!</definedName>
    <definedName name="s_445" localSheetId="5">#REF!</definedName>
    <definedName name="s_445">#REF!</definedName>
    <definedName name="s_44551" localSheetId="2">#REF!</definedName>
    <definedName name="s_44551" localSheetId="3">#REF!</definedName>
    <definedName name="s_44551" localSheetId="5">#REF!</definedName>
    <definedName name="s_44551">#REF!</definedName>
    <definedName name="s_446" localSheetId="2">#REF!</definedName>
    <definedName name="s_446" localSheetId="3">#REF!</definedName>
    <definedName name="s_446" localSheetId="5">#REF!</definedName>
    <definedName name="s_446">#REF!</definedName>
    <definedName name="s_448" localSheetId="2">#REF!</definedName>
    <definedName name="s_448" localSheetId="3">#REF!</definedName>
    <definedName name="s_448" localSheetId="5">#REF!</definedName>
    <definedName name="s_448">#REF!</definedName>
    <definedName name="s_449" localSheetId="2">#REF!</definedName>
    <definedName name="s_449" localSheetId="3">#REF!</definedName>
    <definedName name="s_449" localSheetId="5">#REF!</definedName>
    <definedName name="s_449">#REF!</definedName>
    <definedName name="s_511" localSheetId="2">#REF!</definedName>
    <definedName name="s_511" localSheetId="3">#REF!</definedName>
    <definedName name="s_511" localSheetId="5">#REF!</definedName>
    <definedName name="s_511">#REF!</definedName>
    <definedName name="s_514" localSheetId="2">#REF!</definedName>
    <definedName name="s_514" localSheetId="3">#REF!</definedName>
    <definedName name="s_514" localSheetId="5">#REF!</definedName>
    <definedName name="s_514">#REF!</definedName>
    <definedName name="s_516" localSheetId="2">#REF!</definedName>
    <definedName name="s_516" localSheetId="3">#REF!</definedName>
    <definedName name="s_516" localSheetId="5">#REF!</definedName>
    <definedName name="s_516">#REF!</definedName>
    <definedName name="s_554" localSheetId="2">#REF!</definedName>
    <definedName name="s_554" localSheetId="3">#REF!</definedName>
    <definedName name="s_554" localSheetId="5">#REF!</definedName>
    <definedName name="s_554">#REF!</definedName>
    <definedName name="s_6" localSheetId="2">#REF!</definedName>
    <definedName name="s_6" localSheetId="3">#REF!</definedName>
    <definedName name="s_6" localSheetId="5">#REF!</definedName>
    <definedName name="s_6">#REF!</definedName>
    <definedName name="s_611" localSheetId="2">#REF!</definedName>
    <definedName name="s_611" localSheetId="3">#REF!</definedName>
    <definedName name="s_611" localSheetId="5">#REF!</definedName>
    <definedName name="s_611">#REF!</definedName>
    <definedName name="s_6114" localSheetId="2">#REF!</definedName>
    <definedName name="s_6114" localSheetId="3">#REF!</definedName>
    <definedName name="s_6114" localSheetId="5">#REF!</definedName>
    <definedName name="s_6114">#REF!</definedName>
    <definedName name="s_612" localSheetId="2">#REF!</definedName>
    <definedName name="s_612" localSheetId="3">#REF!</definedName>
    <definedName name="s_612" localSheetId="5">#REF!</definedName>
    <definedName name="s_612">#REF!</definedName>
    <definedName name="s_6122" localSheetId="2">#REF!</definedName>
    <definedName name="s_6122" localSheetId="3">#REF!</definedName>
    <definedName name="s_6122" localSheetId="5">#REF!</definedName>
    <definedName name="s_6122">#REF!</definedName>
    <definedName name="s_6123" localSheetId="2">#REF!</definedName>
    <definedName name="s_6123" localSheetId="3">#REF!</definedName>
    <definedName name="s_6123" localSheetId="5">#REF!</definedName>
    <definedName name="s_6123">#REF!</definedName>
    <definedName name="s_6124" localSheetId="2">#REF!</definedName>
    <definedName name="s_6124" localSheetId="3">#REF!</definedName>
    <definedName name="s_6124" localSheetId="5">#REF!</definedName>
    <definedName name="s_6124">#REF!</definedName>
    <definedName name="s_6125" localSheetId="2">#REF!</definedName>
    <definedName name="s_6125" localSheetId="3">#REF!</definedName>
    <definedName name="s_6125" localSheetId="5">#REF!</definedName>
    <definedName name="s_6125">#REF!</definedName>
    <definedName name="s_6126" localSheetId="2">#REF!</definedName>
    <definedName name="s_6126" localSheetId="3">#REF!</definedName>
    <definedName name="s_6126" localSheetId="5">#REF!</definedName>
    <definedName name="s_6126">#REF!</definedName>
    <definedName name="s_6128" localSheetId="2">#REF!</definedName>
    <definedName name="s_6128" localSheetId="3">#REF!</definedName>
    <definedName name="s_6128" localSheetId="5">#REF!</definedName>
    <definedName name="s_6128">#REF!</definedName>
    <definedName name="s_613" localSheetId="2">#REF!</definedName>
    <definedName name="s_613" localSheetId="3">#REF!</definedName>
    <definedName name="s_613" localSheetId="5">#REF!</definedName>
    <definedName name="s_613">#REF!</definedName>
    <definedName name="s_6131" localSheetId="2">#REF!</definedName>
    <definedName name="s_6131" localSheetId="3">#REF!</definedName>
    <definedName name="s_6131" localSheetId="5">#REF!</definedName>
    <definedName name="s_6131">#REF!</definedName>
    <definedName name="s_6132" localSheetId="2">#REF!</definedName>
    <definedName name="s_6132" localSheetId="3">#REF!</definedName>
    <definedName name="s_6132" localSheetId="5">#REF!</definedName>
    <definedName name="s_6132">#REF!</definedName>
    <definedName name="s_6133" localSheetId="2">#REF!</definedName>
    <definedName name="s_6133" localSheetId="3">#REF!</definedName>
    <definedName name="s_6133" localSheetId="5">#REF!</definedName>
    <definedName name="s_6133">#REF!</definedName>
    <definedName name="s_6134" localSheetId="2">#REF!</definedName>
    <definedName name="s_6134" localSheetId="3">#REF!</definedName>
    <definedName name="s_6134" localSheetId="5">#REF!</definedName>
    <definedName name="s_6134">#REF!</definedName>
    <definedName name="s_6136" localSheetId="2">#REF!</definedName>
    <definedName name="s_6136" localSheetId="3">#REF!</definedName>
    <definedName name="s_6136" localSheetId="5">#REF!</definedName>
    <definedName name="s_6136">#REF!</definedName>
    <definedName name="s_614" localSheetId="2">#REF!</definedName>
    <definedName name="s_614" localSheetId="3">#REF!</definedName>
    <definedName name="s_614" localSheetId="5">#REF!</definedName>
    <definedName name="s_614">#REF!</definedName>
    <definedName name="s_6142" localSheetId="2">#REF!</definedName>
    <definedName name="s_6142" localSheetId="3">#REF!</definedName>
    <definedName name="s_6142" localSheetId="5">#REF!</definedName>
    <definedName name="s_6142">#REF!</definedName>
    <definedName name="s_6148" localSheetId="2">#REF!</definedName>
    <definedName name="s_6148" localSheetId="3">#REF!</definedName>
    <definedName name="s_6148" localSheetId="5">#REF!</definedName>
    <definedName name="s_6148">#REF!</definedName>
    <definedName name="s_616" localSheetId="2">#REF!</definedName>
    <definedName name="s_616" localSheetId="3">#REF!</definedName>
    <definedName name="s_616" localSheetId="5">#REF!</definedName>
    <definedName name="s_616">#REF!</definedName>
    <definedName name="s_6168" localSheetId="2">#REF!</definedName>
    <definedName name="s_6168" localSheetId="3">#REF!</definedName>
    <definedName name="s_6168" localSheetId="5">#REF!</definedName>
    <definedName name="s_6168">#REF!</definedName>
    <definedName name="s_617" localSheetId="2">#REF!</definedName>
    <definedName name="s_617" localSheetId="3">#REF!</definedName>
    <definedName name="s_617" localSheetId="5">#REF!</definedName>
    <definedName name="s_617">#REF!</definedName>
    <definedName name="s_6170" localSheetId="2">#REF!</definedName>
    <definedName name="s_6170" localSheetId="3">#REF!</definedName>
    <definedName name="s_6170" localSheetId="5">#REF!</definedName>
    <definedName name="s_6170">#REF!</definedName>
    <definedName name="s_6171" localSheetId="2">#REF!</definedName>
    <definedName name="s_6171" localSheetId="3">#REF!</definedName>
    <definedName name="s_6171" localSheetId="5">#REF!</definedName>
    <definedName name="s_6171">#REF!</definedName>
    <definedName name="s_6174" localSheetId="2">#REF!</definedName>
    <definedName name="s_6174" localSheetId="3">#REF!</definedName>
    <definedName name="s_6174" localSheetId="5">#REF!</definedName>
    <definedName name="s_6174">#REF!</definedName>
    <definedName name="s_6178" localSheetId="2">#REF!</definedName>
    <definedName name="s_6178" localSheetId="3">#REF!</definedName>
    <definedName name="s_6178" localSheetId="5">#REF!</definedName>
    <definedName name="s_6178">#REF!</definedName>
    <definedName name="s_619" localSheetId="2">#REF!</definedName>
    <definedName name="s_619" localSheetId="3">#REF!</definedName>
    <definedName name="s_619" localSheetId="5">#REF!</definedName>
    <definedName name="s_619">#REF!</definedName>
    <definedName name="s_6191" localSheetId="2">#REF!</definedName>
    <definedName name="s_6191" localSheetId="3">#REF!</definedName>
    <definedName name="s_6191" localSheetId="5">#REF!</definedName>
    <definedName name="s_6191">#REF!</definedName>
    <definedName name="s_6196" localSheetId="2">#REF!</definedName>
    <definedName name="s_6196" localSheetId="3">#REF!</definedName>
    <definedName name="s_6196" localSheetId="5">#REF!</definedName>
    <definedName name="s_6196">#REF!</definedName>
    <definedName name="s_63" localSheetId="2">#REF!</definedName>
    <definedName name="s_63" localSheetId="3">#REF!</definedName>
    <definedName name="s_63" localSheetId="5">#REF!</definedName>
    <definedName name="s_63">#REF!</definedName>
    <definedName name="s_651" localSheetId="2">#REF!</definedName>
    <definedName name="s_651" localSheetId="3">#REF!</definedName>
    <definedName name="s_651" localSheetId="5">#REF!</definedName>
    <definedName name="s_651">#REF!</definedName>
    <definedName name="s_658" localSheetId="2">#REF!</definedName>
    <definedName name="s_658" localSheetId="3">#REF!</definedName>
    <definedName name="s_658" localSheetId="5">#REF!</definedName>
    <definedName name="s_658">#REF!</definedName>
    <definedName name="s_6583" localSheetId="2">#REF!</definedName>
    <definedName name="s_6583" localSheetId="3">#REF!</definedName>
    <definedName name="s_6583" localSheetId="5">#REF!</definedName>
    <definedName name="s_6583">#REF!</definedName>
    <definedName name="s_6587" localSheetId="2">#REF!</definedName>
    <definedName name="s_6587" localSheetId="3">#REF!</definedName>
    <definedName name="s_6587" localSheetId="5">#REF!</definedName>
    <definedName name="s_6587">#REF!</definedName>
    <definedName name="s_6588" localSheetId="2">#REF!</definedName>
    <definedName name="s_6588" localSheetId="3">#REF!</definedName>
    <definedName name="s_6588" localSheetId="5">#REF!</definedName>
    <definedName name="s_6588">#REF!</definedName>
    <definedName name="s_67" localSheetId="2">#REF!</definedName>
    <definedName name="s_67" localSheetId="3">#REF!</definedName>
    <definedName name="s_67" localSheetId="5">#REF!</definedName>
    <definedName name="s_67">#REF!</definedName>
    <definedName name="s_670" localSheetId="2">#REF!</definedName>
    <definedName name="s_670" localSheetId="3">#REF!</definedName>
    <definedName name="s_670" localSheetId="5">#REF!</definedName>
    <definedName name="s_670">#REF!</definedName>
    <definedName name="s_7" localSheetId="2">#REF!</definedName>
    <definedName name="s_7" localSheetId="3">#REF!</definedName>
    <definedName name="s_7" localSheetId="5">#REF!</definedName>
    <definedName name="s_7">#REF!</definedName>
    <definedName name="s_711" localSheetId="2">#REF!</definedName>
    <definedName name="s_711" localSheetId="3">#REF!</definedName>
    <definedName name="s_711" localSheetId="5">#REF!</definedName>
    <definedName name="s_711">#REF!</definedName>
    <definedName name="s_712" localSheetId="2">#REF!</definedName>
    <definedName name="s_712" localSheetId="3">#REF!</definedName>
    <definedName name="s_712" localSheetId="5">#REF!</definedName>
    <definedName name="s_712">#REF!</definedName>
    <definedName name="s_719" localSheetId="2">#REF!</definedName>
    <definedName name="s_719" localSheetId="3">#REF!</definedName>
    <definedName name="s_719" localSheetId="5">#REF!</definedName>
    <definedName name="s_719">#REF!</definedName>
    <definedName name="s_73" localSheetId="2">#REF!</definedName>
    <definedName name="s_73" localSheetId="3">#REF!</definedName>
    <definedName name="s_73" localSheetId="5">#REF!</definedName>
    <definedName name="s_73">#REF!</definedName>
    <definedName name="s_738" localSheetId="2">#REF!</definedName>
    <definedName name="s_738" localSheetId="3">#REF!</definedName>
    <definedName name="s_738" localSheetId="5">#REF!</definedName>
    <definedName name="s_738">#REF!</definedName>
    <definedName name="s_751" localSheetId="2">#REF!</definedName>
    <definedName name="s_751" localSheetId="3">#REF!</definedName>
    <definedName name="s_751" localSheetId="5">#REF!</definedName>
    <definedName name="s_751">#REF!</definedName>
    <definedName name="s_7588" localSheetId="2">#REF!</definedName>
    <definedName name="s_7588" localSheetId="3">#REF!</definedName>
    <definedName name="s_7588" localSheetId="5">#REF!</definedName>
    <definedName name="s_7588">#REF!</definedName>
    <definedName name="Société" localSheetId="2">[6]Paramètres!#REF!</definedName>
    <definedName name="Société" localSheetId="3">[6]Paramètres!#REF!</definedName>
    <definedName name="Société" localSheetId="5">[5]Paramètres!$C$2</definedName>
    <definedName name="Société">[5]Paramètres!$C$2</definedName>
    <definedName name="T01_ACTIF" localSheetId="2">#REF!</definedName>
    <definedName name="T01_ACTIF" localSheetId="3">#REF!</definedName>
    <definedName name="T01_ACTIF" localSheetId="5">#REF!</definedName>
    <definedName name="T01_ACTIF">#REF!</definedName>
    <definedName name="T01_PASSIF" localSheetId="2">#REF!</definedName>
    <definedName name="T01_PASSIF" localSheetId="3">#REF!</definedName>
    <definedName name="T01_PASSIF" localSheetId="5">#REF!</definedName>
    <definedName name="T01_PASSIF">#REF!</definedName>
    <definedName name="T02_CPC1" localSheetId="2">#REF!</definedName>
    <definedName name="T02_CPC1" localSheetId="3">#REF!</definedName>
    <definedName name="T02_CPC1" localSheetId="5">#REF!</definedName>
    <definedName name="T02_CPC1">#REF!</definedName>
    <definedName name="T02_CPC2" localSheetId="2">#REF!</definedName>
    <definedName name="T02_CPC2" localSheetId="3">#REF!</definedName>
    <definedName name="T02_CPC2" localSheetId="5">#REF!</definedName>
    <definedName name="T02_CPC2">#REF!</definedName>
    <definedName name="T03_PASSAGE" localSheetId="2">#REF!</definedName>
    <definedName name="T03_PASSAGE" localSheetId="3">#REF!</definedName>
    <definedName name="T03_PASSAGE" localSheetId="5">#REF!</definedName>
    <definedName name="T03_PASSAGE">#REF!</definedName>
    <definedName name="_T161" localSheetId="9">#REF!</definedName>
    <definedName name="_T161" localSheetId="10">#REF!</definedName>
    <definedName name="_T161" localSheetId="11">#REF!</definedName>
    <definedName name="_T161" localSheetId="2">#REF!</definedName>
    <definedName name="_T161" localSheetId="7">#REF!</definedName>
    <definedName name="_T161">#REF!</definedName>
    <definedName name="TBFGRTEZ" localSheetId="2">#REF!</definedName>
    <definedName name="TBFGRTEZ" localSheetId="3">#REF!</definedName>
    <definedName name="TBFGRTEZ" localSheetId="5">#REF!</definedName>
    <definedName name="TBFGRTEZ">#REF!</definedName>
    <definedName name="TTTT" localSheetId="2">#REF!</definedName>
    <definedName name="TTTT" localSheetId="3">#REF!</definedName>
    <definedName name="TTTT" localSheetId="5">#REF!</definedName>
    <definedName name="TTTT">#REF!</definedName>
    <definedName name="TTTTTT" localSheetId="2">#REF!</definedName>
    <definedName name="TTTTTT" localSheetId="3">#REF!</definedName>
    <definedName name="TTTTTT" localSheetId="5">#REF!</definedName>
    <definedName name="TTTTTT">#REF!</definedName>
    <definedName name="_xlnm.Print_Area" localSheetId="8">ACOMPTE!$A$1:$AG$47</definedName>
    <definedName name="_xlnm.Print_Area" localSheetId="9">'ACOMPTE (2)'!$A$1:$AG$47</definedName>
    <definedName name="_xlnm.Print_Area" localSheetId="10">'ACOMPTE (3)'!$A$1:$AG$47</definedName>
    <definedName name="_xlnm.Print_Area" localSheetId="11">'ACOMPTE (4)'!$A$1:$AG$47</definedName>
    <definedName name="_xlnm.Print_Area" localSheetId="1">'CALCUL CM-IS'!$A$1:$H$77</definedName>
    <definedName name="_xlnm.Print_Area" localSheetId="2">'DECL RF '!$A$1:$AJ$63</definedName>
    <definedName name="_xlnm.Print_Area" localSheetId="0" xml:space="preserve"> Identication!$A$1:$C$16</definedName>
    <definedName name="_xlnm.Print_Area" localSheetId="7">REGUL!$A$1:$AG$47</definedName>
    <definedName name="_xlnm.Print_Area" localSheetId="4">TIERS!$A$1:$AL$62</definedName>
    <definedName name="_xlnm.Print_Area" localSheetId="5">'TIERS P2'!$A$1:$BO$82</definedName>
  </definedNames>
  <calcPr calcId="125725"/>
</workbook>
</file>

<file path=xl/calcChain.xml><?xml version="1.0" encoding="utf-8"?>
<calcChain xmlns="http://schemas.openxmlformats.org/spreadsheetml/2006/main">
  <c r="G63" i="9"/>
  <c r="G13"/>
  <c r="C15" i="1"/>
  <c r="BF77" i="5" s="1"/>
  <c r="A31" i="10"/>
  <c r="A15" i="3"/>
  <c r="G41" i="9"/>
  <c r="X23" i="12"/>
  <c r="Q22"/>
  <c r="F21"/>
  <c r="AE20"/>
  <c r="AD20"/>
  <c r="AB20"/>
  <c r="AA20"/>
  <c r="Z20"/>
  <c r="Y20"/>
  <c r="W20"/>
  <c r="V20"/>
  <c r="U20"/>
  <c r="T20"/>
  <c r="S20"/>
  <c r="R20"/>
  <c r="Q20"/>
  <c r="P20"/>
  <c r="O20"/>
  <c r="AF18"/>
  <c r="AE18"/>
  <c r="AD18"/>
  <c r="AC18"/>
  <c r="AB18"/>
  <c r="AA18"/>
  <c r="Z18"/>
  <c r="Y18"/>
  <c r="X18"/>
  <c r="P18"/>
  <c r="O18"/>
  <c r="N18"/>
  <c r="M18"/>
  <c r="L18"/>
  <c r="K18"/>
  <c r="J18"/>
  <c r="I18"/>
  <c r="X23" i="11"/>
  <c r="Q22"/>
  <c r="F21"/>
  <c r="AE20"/>
  <c r="AD20"/>
  <c r="AB20"/>
  <c r="AA20"/>
  <c r="Z20"/>
  <c r="Y20"/>
  <c r="W20"/>
  <c r="V20"/>
  <c r="U20"/>
  <c r="T20"/>
  <c r="S20"/>
  <c r="R20"/>
  <c r="Q20"/>
  <c r="P20"/>
  <c r="O20"/>
  <c r="AF18"/>
  <c r="AE18"/>
  <c r="AD18"/>
  <c r="AC18"/>
  <c r="AB18"/>
  <c r="AA18"/>
  <c r="Z18"/>
  <c r="Y18"/>
  <c r="X18"/>
  <c r="P18"/>
  <c r="O18"/>
  <c r="N18"/>
  <c r="M18"/>
  <c r="L18"/>
  <c r="K18"/>
  <c r="J18"/>
  <c r="I18"/>
  <c r="X23" i="10"/>
  <c r="Q22"/>
  <c r="F21"/>
  <c r="AE20"/>
  <c r="AD20"/>
  <c r="AB20"/>
  <c r="AA20"/>
  <c r="Z20"/>
  <c r="Y20"/>
  <c r="W20"/>
  <c r="V20"/>
  <c r="U20"/>
  <c r="T20"/>
  <c r="S20"/>
  <c r="R20"/>
  <c r="Q20"/>
  <c r="P20"/>
  <c r="O20"/>
  <c r="AF18"/>
  <c r="AE18"/>
  <c r="AD18"/>
  <c r="AC18"/>
  <c r="AB18"/>
  <c r="AA18"/>
  <c r="Z18"/>
  <c r="Y18"/>
  <c r="X18"/>
  <c r="P18"/>
  <c r="O18"/>
  <c r="N18"/>
  <c r="M18"/>
  <c r="L18"/>
  <c r="K18"/>
  <c r="J18"/>
  <c r="I18"/>
  <c r="X23" i="7"/>
  <c r="Q22"/>
  <c r="F21"/>
  <c r="AE20"/>
  <c r="AD20"/>
  <c r="AB20"/>
  <c r="AA20"/>
  <c r="Z20"/>
  <c r="Y20"/>
  <c r="W20"/>
  <c r="V20"/>
  <c r="O20"/>
  <c r="AF18"/>
  <c r="AE18"/>
  <c r="AD18"/>
  <c r="AC18"/>
  <c r="AB18"/>
  <c r="AA18"/>
  <c r="Z18"/>
  <c r="Y18"/>
  <c r="X18"/>
  <c r="P18"/>
  <c r="O18"/>
  <c r="N18"/>
  <c r="M18"/>
  <c r="L18"/>
  <c r="K18"/>
  <c r="J18"/>
  <c r="I18"/>
  <c r="AE20" i="8"/>
  <c r="AD20"/>
  <c r="AB20"/>
  <c r="AA20"/>
  <c r="Z20"/>
  <c r="Y20"/>
  <c r="O20"/>
  <c r="AE26" i="2"/>
  <c r="AF26"/>
  <c r="AB26"/>
  <c r="AC26"/>
  <c r="W26"/>
  <c r="X26"/>
  <c r="Z26"/>
  <c r="AA26"/>
  <c r="S11" i="12"/>
  <c r="M11"/>
  <c r="S11" i="11"/>
  <c r="M11"/>
  <c r="S11" i="10"/>
  <c r="M11"/>
  <c r="Z43" i="4"/>
  <c r="C63" i="9"/>
  <c r="Z39" i="4"/>
  <c r="B26" i="3"/>
  <c r="B27"/>
  <c r="B28"/>
  <c r="B25"/>
  <c r="G9" i="9"/>
  <c r="G15" s="1"/>
  <c r="G19" s="1"/>
  <c r="G21" s="1"/>
  <c r="F39"/>
  <c r="A10" i="3"/>
  <c r="B37" i="9"/>
  <c r="B36"/>
  <c r="B35"/>
  <c r="B34"/>
  <c r="G28"/>
  <c r="H28" s="1"/>
  <c r="B10" i="3"/>
  <c r="C5"/>
  <c r="B31" i="9"/>
  <c r="B30"/>
  <c r="B29"/>
  <c r="B28"/>
  <c r="D69"/>
  <c r="D68"/>
  <c r="D67"/>
  <c r="D66"/>
  <c r="C60"/>
  <c r="G53"/>
  <c r="C53"/>
  <c r="X23" i="8"/>
  <c r="Q22"/>
  <c r="F21"/>
  <c r="AF18"/>
  <c r="AE18"/>
  <c r="AD18"/>
  <c r="AC18"/>
  <c r="AB18"/>
  <c r="AA18"/>
  <c r="Z18"/>
  <c r="Y18"/>
  <c r="X18"/>
  <c r="P18"/>
  <c r="O18"/>
  <c r="N18"/>
  <c r="M18"/>
  <c r="L18"/>
  <c r="K18"/>
  <c r="J18"/>
  <c r="I18"/>
  <c r="S11"/>
  <c r="M11"/>
  <c r="S11" i="7"/>
  <c r="M11"/>
  <c r="S27" i="6"/>
  <c r="R27"/>
  <c r="Q27"/>
  <c r="P27"/>
  <c r="O27"/>
  <c r="N27"/>
  <c r="M27"/>
  <c r="L27"/>
  <c r="K27"/>
  <c r="O24"/>
  <c r="V21"/>
  <c r="U21"/>
  <c r="L21"/>
  <c r="K21"/>
  <c r="BE77" i="5"/>
  <c r="AG77"/>
  <c r="AG80"/>
  <c r="AD77"/>
  <c r="AD80"/>
  <c r="V47" i="4"/>
  <c r="U47"/>
  <c r="T47"/>
  <c r="S47"/>
  <c r="R47"/>
  <c r="Q47"/>
  <c r="P47"/>
  <c r="O47"/>
  <c r="N47"/>
  <c r="M47"/>
  <c r="L47"/>
  <c r="K47"/>
  <c r="J47"/>
  <c r="I47"/>
  <c r="H47"/>
  <c r="G47"/>
  <c r="F47"/>
  <c r="E47"/>
  <c r="D47"/>
  <c r="C47"/>
  <c r="B47"/>
  <c r="Y43"/>
  <c r="X43"/>
  <c r="W43"/>
  <c r="V43"/>
  <c r="U43"/>
  <c r="T43"/>
  <c r="S43"/>
  <c r="R43"/>
  <c r="Q43"/>
  <c r="P43"/>
  <c r="O43"/>
  <c r="M43"/>
  <c r="L43"/>
  <c r="K43"/>
  <c r="J43"/>
  <c r="I43"/>
  <c r="H43"/>
  <c r="G43"/>
  <c r="F43"/>
  <c r="E43"/>
  <c r="P41"/>
  <c r="O41"/>
  <c r="M41"/>
  <c r="L41"/>
  <c r="K41"/>
  <c r="J41"/>
  <c r="I41"/>
  <c r="H41"/>
  <c r="G41"/>
  <c r="Y39"/>
  <c r="X39"/>
  <c r="W39"/>
  <c r="V39"/>
  <c r="U39"/>
  <c r="T39"/>
  <c r="S39"/>
  <c r="R39"/>
  <c r="Q39"/>
  <c r="P39"/>
  <c r="O39"/>
  <c r="N39"/>
  <c r="M39"/>
  <c r="L39"/>
  <c r="K39"/>
  <c r="J39"/>
  <c r="I39"/>
  <c r="H39"/>
  <c r="G39"/>
  <c r="F39"/>
  <c r="E39"/>
  <c r="Z37"/>
  <c r="Y37"/>
  <c r="X37"/>
  <c r="W37"/>
  <c r="V37"/>
  <c r="U37"/>
  <c r="T37"/>
  <c r="S37"/>
  <c r="R37"/>
  <c r="Q37"/>
  <c r="N37"/>
  <c r="M37"/>
  <c r="L37"/>
  <c r="K37"/>
  <c r="J37"/>
  <c r="I37"/>
  <c r="H37"/>
  <c r="G37"/>
  <c r="F37"/>
  <c r="E37"/>
  <c r="L35"/>
  <c r="K35"/>
  <c r="J35"/>
  <c r="I35"/>
  <c r="H35"/>
  <c r="G35"/>
  <c r="F35"/>
  <c r="E35"/>
  <c r="D35"/>
  <c r="K33"/>
  <c r="J33"/>
  <c r="I33"/>
  <c r="H33"/>
  <c r="G33"/>
  <c r="F33"/>
  <c r="E33"/>
  <c r="D33"/>
  <c r="C33"/>
  <c r="B33"/>
  <c r="U31"/>
  <c r="T31"/>
  <c r="S31"/>
  <c r="R31"/>
  <c r="Q31"/>
  <c r="P31"/>
  <c r="O31"/>
  <c r="N31"/>
  <c r="M31"/>
  <c r="L31"/>
  <c r="K31"/>
  <c r="J31"/>
  <c r="I31"/>
  <c r="H31"/>
  <c r="G31"/>
  <c r="F31"/>
  <c r="E31"/>
  <c r="D31"/>
  <c r="C31"/>
  <c r="B31"/>
  <c r="Y27"/>
  <c r="X27"/>
  <c r="W27"/>
  <c r="V27"/>
  <c r="U27"/>
  <c r="T27"/>
  <c r="S27"/>
  <c r="R27"/>
  <c r="Q27"/>
  <c r="Y25"/>
  <c r="X25"/>
  <c r="W25"/>
  <c r="V25"/>
  <c r="U25"/>
  <c r="T25"/>
  <c r="S25"/>
  <c r="R25"/>
  <c r="Q25"/>
  <c r="Y23"/>
  <c r="X23"/>
  <c r="W23"/>
  <c r="V23"/>
  <c r="U23"/>
  <c r="T23"/>
  <c r="S23"/>
  <c r="R23"/>
  <c r="Q23"/>
  <c r="Y21"/>
  <c r="Q5" i="5" s="1"/>
  <c r="X21" i="4"/>
  <c r="P5" i="5" s="1"/>
  <c r="W21" i="4"/>
  <c r="O5" i="5" s="1"/>
  <c r="V21" i="4"/>
  <c r="N5" i="5" s="1"/>
  <c r="U21" i="4"/>
  <c r="M5" i="5" s="1"/>
  <c r="T21" i="4"/>
  <c r="L5" i="5" s="1"/>
  <c r="S21" i="4"/>
  <c r="K5" i="5" s="1"/>
  <c r="R21" i="4"/>
  <c r="J5" i="5" s="1"/>
  <c r="Q21" i="4"/>
  <c r="I5" i="5" s="1"/>
  <c r="J19" i="4"/>
  <c r="I19"/>
  <c r="H19"/>
  <c r="G19"/>
  <c r="F19"/>
  <c r="E19"/>
  <c r="D19"/>
  <c r="C19"/>
  <c r="B19"/>
  <c r="Y17"/>
  <c r="Y3" i="5" s="1"/>
  <c r="X17" i="4"/>
  <c r="X3" i="5" s="1"/>
  <c r="W17" i="4"/>
  <c r="W3" i="5" s="1"/>
  <c r="V17" i="4"/>
  <c r="V3" i="5" s="1"/>
  <c r="U17" i="4"/>
  <c r="U3" i="5" s="1"/>
  <c r="T17" i="4"/>
  <c r="T3" i="5" s="1"/>
  <c r="S17" i="4"/>
  <c r="S3" i="5" s="1"/>
  <c r="R17" i="4"/>
  <c r="R3" i="5" s="1"/>
  <c r="Q17" i="4"/>
  <c r="Q3" i="5" s="1"/>
  <c r="P17" i="4"/>
  <c r="P3" i="5" s="1"/>
  <c r="O17" i="4"/>
  <c r="O3" i="5" s="1"/>
  <c r="N17" i="4"/>
  <c r="N3" i="5" s="1"/>
  <c r="M17" i="4"/>
  <c r="M3" i="5" s="1"/>
  <c r="L17" i="4"/>
  <c r="L3" i="5" s="1"/>
  <c r="AA13" i="4"/>
  <c r="BG3" i="5" s="1"/>
  <c r="Z13" i="4"/>
  <c r="BF3" i="5" s="1"/>
  <c r="P13" i="4"/>
  <c r="AV3" i="5" s="1"/>
  <c r="O13" i="4"/>
  <c r="AU3" i="5" s="1"/>
  <c r="E30" i="3"/>
  <c r="D15"/>
  <c r="AI34" i="2"/>
  <c r="AH34"/>
  <c r="AG34"/>
  <c r="AF34"/>
  <c r="AE34"/>
  <c r="AD34"/>
  <c r="AC34"/>
  <c r="AB34"/>
  <c r="AA34"/>
  <c r="Z34"/>
  <c r="Y34"/>
  <c r="X34"/>
  <c r="W34"/>
  <c r="V34"/>
  <c r="U34"/>
  <c r="T34"/>
  <c r="S34"/>
  <c r="R34"/>
  <c r="Q34"/>
  <c r="P34"/>
  <c r="O34"/>
  <c r="N34"/>
  <c r="M34"/>
  <c r="L34"/>
  <c r="F33"/>
  <c r="AA32"/>
  <c r="O32"/>
  <c r="F32"/>
  <c r="H31"/>
  <c r="AA30"/>
  <c r="P29"/>
  <c r="AI28"/>
  <c r="AH28"/>
  <c r="AG28"/>
  <c r="AF28"/>
  <c r="AE28"/>
  <c r="AD28"/>
  <c r="G28"/>
  <c r="AI24"/>
  <c r="AH24"/>
  <c r="AG24"/>
  <c r="AF24"/>
  <c r="AE24"/>
  <c r="AD24"/>
  <c r="AC24"/>
  <c r="AB24"/>
  <c r="AA24"/>
  <c r="P24"/>
  <c r="O24"/>
  <c r="N24"/>
  <c r="M24"/>
  <c r="L24"/>
  <c r="K24"/>
  <c r="J24"/>
  <c r="I24"/>
  <c r="AB10"/>
  <c r="X10"/>
  <c r="C10" i="3"/>
  <c r="D10" s="1"/>
  <c r="F22"/>
  <c r="B15"/>
  <c r="F15" s="1"/>
  <c r="G29" i="9"/>
  <c r="H29" s="1"/>
  <c r="G3"/>
  <c r="H4" s="1"/>
  <c r="A5" i="3"/>
  <c r="H5" i="9"/>
  <c r="G30" l="1"/>
  <c r="B5" i="3"/>
  <c r="D5" s="1"/>
  <c r="F5" s="1"/>
  <c r="H3" i="9"/>
  <c r="F30" i="3"/>
  <c r="H30" i="9" l="1"/>
  <c r="G31"/>
  <c r="H31" l="1"/>
  <c r="G33"/>
  <c r="H33" s="1"/>
  <c r="G34" l="1"/>
  <c r="H34" l="1"/>
  <c r="G35"/>
  <c r="H35" s="1"/>
  <c r="G36" l="1"/>
  <c r="H36" s="1"/>
  <c r="G37" l="1"/>
  <c r="H37" l="1"/>
  <c r="H39" s="1"/>
  <c r="G39"/>
  <c r="G42" s="1"/>
  <c r="G43" s="1"/>
  <c r="F47" l="1"/>
  <c r="G44"/>
  <c r="G45"/>
  <c r="G48" s="1"/>
  <c r="G47" l="1"/>
  <c r="G49" s="1"/>
  <c r="G60" s="1"/>
  <c r="F10" i="3"/>
  <c r="F61" i="9"/>
  <c r="F76" l="1"/>
  <c r="G65"/>
  <c r="F74"/>
  <c r="F68"/>
  <c r="F69"/>
  <c r="F67"/>
  <c r="F66"/>
  <c r="A19" i="3"/>
  <c r="F17"/>
  <c r="C19" s="1"/>
  <c r="E19" s="1"/>
  <c r="G17"/>
  <c r="H66" i="9" l="1"/>
  <c r="A30" i="8"/>
  <c r="Y30" s="1"/>
  <c r="B29" i="3"/>
  <c r="G66" i="9"/>
  <c r="G67" s="1"/>
  <c r="G68" s="1"/>
  <c r="G69" s="1"/>
  <c r="A30" i="7"/>
  <c r="Y30" s="1"/>
  <c r="H69" i="9"/>
  <c r="A30" i="12" s="1"/>
  <c r="Y30" s="1"/>
  <c r="H67" i="9" l="1"/>
  <c r="H68"/>
  <c r="A30" i="11" s="1"/>
  <c r="Y30" s="1"/>
  <c r="A30" i="10" l="1"/>
  <c r="Y30" s="1"/>
  <c r="F73" i="9"/>
  <c r="F75" s="1"/>
  <c r="F77" s="1"/>
</calcChain>
</file>

<file path=xl/sharedStrings.xml><?xml version="1.0" encoding="utf-8"?>
<sst xmlns="http://schemas.openxmlformats.org/spreadsheetml/2006/main" count="757" uniqueCount="351">
  <si>
    <t>IDENTIFICATION ENTREPRISE</t>
  </si>
  <si>
    <t xml:space="preserve">RAISON SOCIALE </t>
  </si>
  <si>
    <t>:</t>
  </si>
  <si>
    <t xml:space="preserve">FORME JURIDIQUE </t>
  </si>
  <si>
    <t>SARL</t>
  </si>
  <si>
    <t xml:space="preserve">IDENTIFIANT FISCAL </t>
  </si>
  <si>
    <t xml:space="preserve">REGISTRE DE COMMERCE N° </t>
  </si>
  <si>
    <t>CNSS N°</t>
  </si>
  <si>
    <t>ADRESSE</t>
  </si>
  <si>
    <t xml:space="preserve">VILLE </t>
  </si>
  <si>
    <t>EXERCICE</t>
  </si>
  <si>
    <t>Date Début de l'Exercice</t>
  </si>
  <si>
    <t>Date Clôture de l'Exercice</t>
  </si>
  <si>
    <t>Date Etablissement de la Liasse Fiscale</t>
  </si>
  <si>
    <t>Nationalité :</t>
  </si>
  <si>
    <t>Profession ou activités exercées :</t>
  </si>
  <si>
    <t xml:space="preserve">Téléphone </t>
  </si>
  <si>
    <t xml:space="preserve">Fax </t>
  </si>
  <si>
    <t>E-mail</t>
  </si>
  <si>
    <t xml:space="preserve">Banque </t>
  </si>
  <si>
    <t>N° du relevé d’identité bancaire RIB</t>
  </si>
  <si>
    <t>ROYAUME DU MAROC</t>
  </si>
  <si>
    <t xml:space="preserve">D.R., DIP ou D.P des impôts de :  </t>
  </si>
  <si>
    <t>IMPOT SUR LES SOCIETES (I.S)</t>
  </si>
  <si>
    <t>……………………………………….</t>
  </si>
  <si>
    <t>Subdivision de : .....................................</t>
  </si>
  <si>
    <t>(Articles 20 - I et 150 du Code Général des Impôts)</t>
  </si>
  <si>
    <t xml:space="preserve">Exercice comptable ou période d’imposition : </t>
  </si>
  <si>
    <t>DU</t>
  </si>
  <si>
    <t>AU</t>
  </si>
  <si>
    <r>
      <t xml:space="preserve">Activité Normale </t>
    </r>
    <r>
      <rPr>
        <vertAlign val="superscript"/>
        <sz val="10"/>
        <color indexed="8"/>
        <rFont val="Times New Roman"/>
        <family val="1"/>
      </rPr>
      <t>(2)</t>
    </r>
    <r>
      <rPr>
        <sz val="10"/>
        <color indexed="8"/>
        <rFont val="Times New Roman"/>
        <family val="1"/>
      </rPr>
      <t xml:space="preserve"> </t>
    </r>
  </si>
  <si>
    <t>Exoneration totale</t>
  </si>
  <si>
    <t>Imposition au taux réduit</t>
  </si>
  <si>
    <t>Cessation totale</t>
  </si>
  <si>
    <t xml:space="preserve">Date de cessation </t>
  </si>
  <si>
    <t xml:space="preserve"> /__/__ /__/__/__/__/ </t>
  </si>
  <si>
    <t>Liquidation de courte durée</t>
  </si>
  <si>
    <t>Liquidation prolongée</t>
  </si>
  <si>
    <t xml:space="preserve">Date de liquidation </t>
  </si>
  <si>
    <t>/__/__ /</t>
  </si>
  <si>
    <t>/__/__/</t>
  </si>
  <si>
    <t>I- Identité de la société :</t>
  </si>
  <si>
    <r>
      <t xml:space="preserve">N°d’identification à la TP </t>
    </r>
    <r>
      <rPr>
        <b/>
        <vertAlign val="superscript"/>
        <sz val="11"/>
        <color indexed="8"/>
        <rFont val="Times New Roman"/>
        <family val="1"/>
      </rPr>
      <t>(3)</t>
    </r>
    <r>
      <rPr>
        <sz val="11"/>
        <color indexed="8"/>
        <rFont val="Times New Roman"/>
        <family val="1"/>
      </rPr>
      <t xml:space="preserve"> :</t>
    </r>
  </si>
  <si>
    <t xml:space="preserve">Raison sociale </t>
  </si>
  <si>
    <t>N° du registre de commerce :</t>
  </si>
  <si>
    <t xml:space="preserve">Adresse du siège ou du principal établissement </t>
  </si>
  <si>
    <t>.............................................................................................................</t>
  </si>
  <si>
    <t>Ville</t>
  </si>
  <si>
    <t xml:space="preserve">Forme juridique </t>
  </si>
  <si>
    <r>
      <t xml:space="preserve">N° du relevé d’identité bancaire RIB </t>
    </r>
    <r>
      <rPr>
        <vertAlign val="superscript"/>
        <sz val="10"/>
        <color indexed="8"/>
        <rFont val="Times New Roman"/>
        <family val="1"/>
      </rPr>
      <t>(4)</t>
    </r>
  </si>
  <si>
    <t>- Pour les sociétés en participation :</t>
  </si>
  <si>
    <t>(Principal dirigeant ou représentant habilité à agir au nom de la société)</t>
  </si>
  <si>
    <t>Nom et Prénom (s) :</t>
  </si>
  <si>
    <t>...........................................................................................................................................</t>
  </si>
  <si>
    <t>Qualité :</t>
  </si>
  <si>
    <t>N°CIN ou Carte d’étranger :</t>
  </si>
  <si>
    <t>Adresse :</t>
  </si>
  <si>
    <t>...............................................................................................................................................................................................</t>
  </si>
  <si>
    <t>Ville :</t>
  </si>
  <si>
    <t>.........................................................................</t>
  </si>
  <si>
    <t>- Pour les sociétés en liquidation : (Désignation du liquidateur ou du syndic)</t>
  </si>
  <si>
    <t>......................................................................................................................................................................................................</t>
  </si>
  <si>
    <t>.....................................................................................................................................</t>
  </si>
  <si>
    <t>CADRE RESERVE
A L’ADMINISTRATION</t>
  </si>
  <si>
    <t xml:space="preserve">Date de dépôt </t>
  </si>
  <si>
    <t>CACHET DU SERVICE</t>
  </si>
  <si>
    <t>N °d’enregistrement</t>
  </si>
  <si>
    <t>(1) Cette déclaration doit être accompagnée des pièces annexes dont la liste est établie par voie réglementaire ainsi que des copies des avis de versement et</t>
  </si>
  <si>
    <t>l’attestation de retenue à la source IS/PPRF. Pour les sociétés à prépondérance immobilière, joindre aussi la liste nominative de l’ensemble des</t>
  </si>
  <si>
    <t>détenteurs d’actions ou parts sociales (article 83 du CGI). Modèle d’imprimé n° ADM012F.</t>
  </si>
  <si>
    <t>(2) Mettre une croix (x) dans la case appropriée.</t>
  </si>
  <si>
    <t>(3) N° d’identification à la taxe professionnelle du siège social ou du principal établissement.</t>
  </si>
  <si>
    <t>(4) Pour les besoins de la restitution des excédents de versement, de remboursement de TVA, ordres de paiement...</t>
  </si>
  <si>
    <t>II- Détermination de l’Impôt</t>
  </si>
  <si>
    <t>a)Calcul de la cotisation minimale (C.M) (1):</t>
  </si>
  <si>
    <t>Chiffre d’affaires (H.T) et autres produits d’exploitation</t>
  </si>
  <si>
    <t>Produits Financiers (H.T)</t>
  </si>
  <si>
    <t>Subventions, dons reçus et autres produits non courants (H.T)</t>
  </si>
  <si>
    <r>
      <t xml:space="preserve">Montant des Produits imposables </t>
    </r>
    <r>
      <rPr>
        <vertAlign val="superscript"/>
        <sz val="10"/>
        <color indexed="8"/>
        <rFont val="Calibri"/>
        <family val="2"/>
      </rPr>
      <t>(2)</t>
    </r>
    <r>
      <rPr>
        <sz val="10"/>
        <color indexed="8"/>
        <rFont val="Calibri"/>
        <family val="2"/>
      </rPr>
      <t xml:space="preserve"> base de la C.M</t>
    </r>
  </si>
  <si>
    <t>Taux de la C.M</t>
  </si>
  <si>
    <r>
      <t xml:space="preserve">Cotisation minimale Correspondante </t>
    </r>
    <r>
      <rPr>
        <vertAlign val="superscript"/>
        <sz val="10"/>
        <color indexed="8"/>
        <rFont val="Calibri"/>
        <family val="2"/>
      </rPr>
      <t>(3)</t>
    </r>
  </si>
  <si>
    <t>(A)</t>
  </si>
  <si>
    <t>(B)</t>
  </si>
  <si>
    <t>(C)</t>
  </si>
  <si>
    <t>(D) = (A) + (B) + (C)</t>
  </si>
  <si>
    <t xml:space="preserve">(E) % </t>
  </si>
  <si>
    <t>(F) = (D) × (E)</t>
  </si>
  <si>
    <t>TOTAL</t>
  </si>
  <si>
    <t>b) Calcul de l’impôt sur les sociétés (I.S) :</t>
  </si>
  <si>
    <t>Déficit (s)</t>
  </si>
  <si>
    <r>
      <t xml:space="preserve">Bénéfice net fiscal </t>
    </r>
    <r>
      <rPr>
        <vertAlign val="superscript"/>
        <sz val="10"/>
        <color indexed="8"/>
        <rFont val="Calibri"/>
        <family val="2"/>
      </rPr>
      <t>(2)</t>
    </r>
  </si>
  <si>
    <t>Taux de l’impôt</t>
  </si>
  <si>
    <r>
      <t xml:space="preserve">Montant de l’impôt correspondant (I.S) </t>
    </r>
    <r>
      <rPr>
        <vertAlign val="superscript"/>
        <sz val="10"/>
        <color indexed="8"/>
        <rFont val="Calibri"/>
        <family val="2"/>
      </rPr>
      <t>(3)</t>
    </r>
  </si>
  <si>
    <t>antérieur (s) reportable (s)</t>
  </si>
  <si>
    <t>de l’exercice</t>
  </si>
  <si>
    <t xml:space="preserve"> Avant imputation des déficits</t>
  </si>
  <si>
    <t>Après imputation des déficits</t>
  </si>
  <si>
    <t>(G)</t>
  </si>
  <si>
    <t>(H)</t>
  </si>
  <si>
    <t>(I)</t>
  </si>
  <si>
    <t>J=(I)-(G+H)</t>
  </si>
  <si>
    <t>(K)</t>
  </si>
  <si>
    <t>(L) = (J) × (K)</t>
  </si>
  <si>
    <t>c) Calcul du reliquat à verser ou excédent versé à imputer</t>
  </si>
  <si>
    <t>Montant de l’excédent imputé sur les acomptes provisionnels</t>
  </si>
  <si>
    <r>
      <t xml:space="preserve">Montant des acomptes provisionnels versés </t>
    </r>
    <r>
      <rPr>
        <vertAlign val="superscript"/>
        <sz val="10"/>
        <color indexed="8"/>
        <rFont val="Calibri"/>
        <family val="2"/>
      </rPr>
      <t>(3)</t>
    </r>
  </si>
  <si>
    <t>Montant crédit C M imputé</t>
  </si>
  <si>
    <r>
      <t xml:space="preserve">Montant des imputations IS / PPRF </t>
    </r>
    <r>
      <rPr>
        <vertAlign val="superscript"/>
        <sz val="10"/>
        <color indexed="8"/>
        <rFont val="Calibri"/>
        <family val="2"/>
      </rPr>
      <t>(3)</t>
    </r>
  </si>
  <si>
    <t>(M)</t>
  </si>
  <si>
    <t>(N)</t>
  </si>
  <si>
    <t>(O)</t>
  </si>
  <si>
    <t>(P)</t>
  </si>
  <si>
    <t>(Q)= (M+N+O+ P)</t>
  </si>
  <si>
    <r>
      <t xml:space="preserve">Reliquat restant dû R = (F) ou (L) – Q </t>
    </r>
    <r>
      <rPr>
        <vertAlign val="superscript"/>
        <sz val="10"/>
        <color indexed="8"/>
        <rFont val="Calibri"/>
        <family val="2"/>
      </rPr>
      <t>(3)</t>
    </r>
  </si>
  <si>
    <t>Excédent Versé S = (Q) - (F) ou (L)</t>
  </si>
  <si>
    <t>Excédent IS imputable (Année N + 1) (T)</t>
  </si>
  <si>
    <r>
      <t xml:space="preserve">Excédent IS restituable (V) = (S) – (T) </t>
    </r>
    <r>
      <rPr>
        <vertAlign val="superscript"/>
        <sz val="10"/>
        <color indexed="8"/>
        <rFont val="Calibri"/>
        <family val="2"/>
      </rPr>
      <t>(4)</t>
    </r>
  </si>
  <si>
    <t xml:space="preserve">a) Acomptes provisionnels et reliquat versés </t>
  </si>
  <si>
    <t>Montant de l’impôt de l’exercice de référence :</t>
  </si>
  <si>
    <t>Type de versement</t>
  </si>
  <si>
    <t>Montant versé ou imputé</t>
  </si>
  <si>
    <t>Date de versement :</t>
  </si>
  <si>
    <t>Références du paiement</t>
  </si>
  <si>
    <t>Acompte versé (3)</t>
  </si>
  <si>
    <t>Montant IS / PPRF imputé</t>
  </si>
  <si>
    <t>Premier acompte</t>
  </si>
  <si>
    <t>QUIT N°:</t>
  </si>
  <si>
    <t>Deuxième acompte</t>
  </si>
  <si>
    <t>Troisième acompte</t>
  </si>
  <si>
    <t>Quatrième acompte</t>
  </si>
  <si>
    <t>Reliquat</t>
  </si>
  <si>
    <t>(1) La base de la Cotisation Minimale est définie par les articles 144. B et 173 du Code Générale des Impôts (CGI).</t>
  </si>
  <si>
    <t>Cachet et signature :</t>
  </si>
  <si>
    <t>(4) A écrire en rouge.</t>
  </si>
  <si>
    <t>Le soussigné, certifie exactes les indications consignées sur la présente déclaration et sur les documents annexes.</t>
  </si>
  <si>
    <t>Royaume du Maroc</t>
  </si>
  <si>
    <t>Modèle ADC030F-08E</t>
  </si>
  <si>
    <t xml:space="preserve">DECLARATION </t>
  </si>
  <si>
    <t xml:space="preserve"> DES REMUNERATIONS VERSEES A DES TIERS</t>
  </si>
  <si>
    <t>(Article 151 du CGI )</t>
  </si>
  <si>
    <t>X</t>
  </si>
  <si>
    <t>IMPOT SUR LES SOCIETES</t>
  </si>
  <si>
    <t>(1)</t>
  </si>
  <si>
    <t>IMPOT SUR LE REVENU</t>
  </si>
  <si>
    <t xml:space="preserve">Exercice comptable ou période d’imposition </t>
  </si>
  <si>
    <t xml:space="preserve">DU </t>
  </si>
  <si>
    <t>AU :</t>
  </si>
  <si>
    <t>Nom et prénom ou raison sociale :</t>
  </si>
  <si>
    <t>Date de Réception</t>
  </si>
  <si>
    <t>N°d'identification fiscale :</t>
  </si>
  <si>
    <r>
      <t xml:space="preserve">N° d'identification à la taxe professionnelle </t>
    </r>
    <r>
      <rPr>
        <vertAlign val="superscript"/>
        <sz val="12"/>
        <color indexed="8"/>
        <rFont val="Calibri"/>
        <family val="2"/>
      </rPr>
      <t>(2)</t>
    </r>
    <r>
      <rPr>
        <sz val="12"/>
        <color indexed="8"/>
        <rFont val="Calibri"/>
        <family val="2"/>
      </rPr>
      <t xml:space="preserve"> :</t>
    </r>
  </si>
  <si>
    <t>N° d’enregistrement</t>
  </si>
  <si>
    <t>N° d'affiliation à la CNSS :</t>
  </si>
  <si>
    <t>Nombre d'annexes</t>
  </si>
  <si>
    <t xml:space="preserve">Adresse du domicile fiscal, du siège social ou du principal établissement : </t>
  </si>
  <si>
    <t xml:space="preserve">Ville : </t>
  </si>
  <si>
    <t xml:space="preserve">Téléphone : </t>
  </si>
  <si>
    <t>Fax :</t>
  </si>
  <si>
    <t xml:space="preserve">E-mail: </t>
  </si>
  <si>
    <t>Forme juridique :</t>
  </si>
  <si>
    <t>(1) Cocher la case appropriée.</t>
  </si>
  <si>
    <t>(2) Du principal établissement.</t>
  </si>
  <si>
    <t xml:space="preserve">                                    Etat des honoraires, commissions, courtages et autres rémunérations de même nature ou des rabais, remises et ristournes accordés. </t>
  </si>
  <si>
    <t>Exercice comptable ou période du:</t>
  </si>
  <si>
    <t>au :</t>
  </si>
  <si>
    <t xml:space="preserve">N°d'identification fiscale :   </t>
  </si>
  <si>
    <t xml:space="preserve">Annexe n° : </t>
  </si>
  <si>
    <t xml:space="preserve">Montant des sommes allouées          </t>
  </si>
  <si>
    <t xml:space="preserve">Cadre réservé à l'administration </t>
  </si>
  <si>
    <t>Désignation des bénéficiaires *</t>
  </si>
  <si>
    <t>Nombre d'actes (1)</t>
  </si>
  <si>
    <t>Honoraires</t>
  </si>
  <si>
    <t>commissions, courtages et autres rémunérations similaires</t>
  </si>
  <si>
    <t>Rabais, remises et ristournes accordés après facturation</t>
  </si>
  <si>
    <t>Montant de la retenue (2)</t>
  </si>
  <si>
    <t>Bulletin modèle</t>
  </si>
  <si>
    <t>CRC010F/07E</t>
  </si>
  <si>
    <t>Observations</t>
  </si>
  <si>
    <t>établi le</t>
  </si>
  <si>
    <t xml:space="preserve">Nom prénom ou raison </t>
  </si>
  <si>
    <t xml:space="preserve">sociale: </t>
  </si>
  <si>
    <t>N° d'identification fiscale :</t>
  </si>
  <si>
    <t>N° affiliation CNSS:</t>
  </si>
  <si>
    <t xml:space="preserve">N° d'identification à la  TP : </t>
  </si>
  <si>
    <t xml:space="preserve">Adresse du siège social ou </t>
  </si>
  <si>
    <t xml:space="preserve">du principal établissement </t>
  </si>
  <si>
    <t xml:space="preserve">ou du domicile fiscal: </t>
  </si>
  <si>
    <t xml:space="preserve">Ville  : </t>
  </si>
  <si>
    <t xml:space="preserve">Profession ou activité (3) : </t>
  </si>
  <si>
    <t xml:space="preserve">Nationalité : </t>
  </si>
  <si>
    <t xml:space="preserve">*  Joindre un état annexe si le nombre des bénéficiaires dépasse quatre.                                                                                                                                                                              </t>
  </si>
  <si>
    <t xml:space="preserve">1) Colonne réservée aux cliniques et établissements assimilés : Nombre d'actes médicaux ou chirurgicaux effectués par le médecin, relevant de la lettre clé "K".  </t>
  </si>
  <si>
    <t>Total page</t>
  </si>
  <si>
    <t xml:space="preserve">Cachet et signature </t>
  </si>
  <si>
    <t xml:space="preserve">2) Indiquer le montant de la retenue prélevée pour les cas des professions non  soumises à la Taxe Professionnelle (enseignants vacataires, médecins relevant de la fonction publique....).                           </t>
  </si>
  <si>
    <t xml:space="preserve">Total cumulé </t>
  </si>
  <si>
    <t xml:space="preserve">3) Pour les médecins, indiquer la spécialité. </t>
  </si>
  <si>
    <r>
      <t xml:space="preserve">Royaume du Maroc </t>
    </r>
    <r>
      <rPr>
        <b/>
        <i/>
        <sz val="14"/>
        <rFont val="Times New Roman"/>
        <family val="1"/>
      </rPr>
      <t xml:space="preserve">                                                                                                         </t>
    </r>
  </si>
  <si>
    <t>Modèle ADC031F-08E</t>
  </si>
  <si>
    <r>
      <rPr>
        <b/>
        <sz val="10"/>
        <color indexed="8"/>
        <rFont val="Times New Roman"/>
        <family val="1"/>
      </rPr>
      <t>Direction Régionale :</t>
    </r>
    <r>
      <rPr>
        <sz val="10"/>
        <color indexed="8"/>
        <rFont val="Times New Roman"/>
        <family val="1"/>
      </rPr>
      <t xml:space="preserve"> ………………..……………………</t>
    </r>
  </si>
  <si>
    <r>
      <rPr>
        <b/>
        <sz val="10"/>
        <color indexed="8"/>
        <rFont val="Times New Roman"/>
        <family val="1"/>
      </rPr>
      <t>ou (inter) Préfectorale de :</t>
    </r>
    <r>
      <rPr>
        <sz val="10"/>
        <color indexed="8"/>
        <rFont val="Times New Roman"/>
        <family val="1"/>
      </rPr>
      <t>…………………………………</t>
    </r>
  </si>
  <si>
    <r>
      <rPr>
        <b/>
        <sz val="10"/>
        <color indexed="8"/>
        <rFont val="Times New Roman"/>
        <family val="1"/>
      </rPr>
      <t>Subdivision de :</t>
    </r>
    <r>
      <rPr>
        <sz val="10"/>
        <color indexed="8"/>
        <rFont val="Times New Roman"/>
        <family val="1"/>
      </rPr>
      <t xml:space="preserve"> ……………………………………….……</t>
    </r>
  </si>
  <si>
    <t>RECEPISSE DE DEPOT</t>
  </si>
  <si>
    <t>de la déclaration modèle ADC030F-08E</t>
  </si>
  <si>
    <t xml:space="preserve"> DECLARATION DES REMUNERATIONS VERSEES A DES TIERS</t>
  </si>
  <si>
    <t>Nom et Prénom(s) ou raison sociale :</t>
  </si>
  <si>
    <t>N°d’identification fiscale :</t>
  </si>
  <si>
    <t>------------------------ Cadre réservé à l’administration ------------------------</t>
  </si>
  <si>
    <t>Numéro d’enregistrement :</t>
  </si>
  <si>
    <t>Date de dépôt :</t>
  </si>
  <si>
    <t>Nombre d'annexes :</t>
  </si>
  <si>
    <t>(Cachet de l’administration)</t>
  </si>
  <si>
    <t>Modèle n° RSM010F-12E</t>
  </si>
  <si>
    <t>Bordereau – Avis de versement</t>
  </si>
  <si>
    <t>Article 170 du Code Général des Impôts (C.G.I)</t>
  </si>
  <si>
    <t>Exercice comptable ou période d’imposition</t>
  </si>
  <si>
    <t>Acompte provisionnel</t>
  </si>
  <si>
    <t>Régularisation</t>
  </si>
  <si>
    <t>(2)</t>
  </si>
  <si>
    <t>Cessation</t>
  </si>
  <si>
    <t>Cession</t>
  </si>
  <si>
    <t>Fusion</t>
  </si>
  <si>
    <t>Scission</t>
  </si>
  <si>
    <t>Transformation</t>
  </si>
  <si>
    <t xml:space="preserve"> en date du </t>
  </si>
  <si>
    <t>/__/__/-/__/__/-/__/__/</t>
  </si>
  <si>
    <t>(3)</t>
  </si>
  <si>
    <t>IDENTITE DE LA SOCIETE DEBITRICE</t>
  </si>
  <si>
    <t>N° d’identification à la taxe professionnelle du siège ou</t>
  </si>
  <si>
    <t xml:space="preserve">Raison sociale : </t>
  </si>
  <si>
    <t xml:space="preserve">Adresse du siège social ou du principal établissement : </t>
  </si>
  <si>
    <t>......................................................................................................</t>
  </si>
  <si>
    <t>CADRE RESERVE A LA PARTIE VERSANTE</t>
  </si>
  <si>
    <t>Montants des paiements</t>
  </si>
  <si>
    <t>Montant en principal</t>
  </si>
  <si>
    <r>
      <t xml:space="preserve">Pénalité de 10%  </t>
    </r>
    <r>
      <rPr>
        <vertAlign val="superscript"/>
        <sz val="11"/>
        <rFont val="Times New Roman"/>
        <family val="1"/>
      </rPr>
      <t>(4)</t>
    </r>
  </si>
  <si>
    <t xml:space="preserve">Majoration de retard  </t>
  </si>
  <si>
    <t xml:space="preserve">Total </t>
  </si>
  <si>
    <t xml:space="preserve">   </t>
  </si>
  <si>
    <r>
      <t xml:space="preserve">( 5% + 0,5%)   </t>
    </r>
    <r>
      <rPr>
        <vertAlign val="superscript"/>
        <sz val="10"/>
        <rFont val="Times New Roman"/>
        <family val="1"/>
      </rPr>
      <t>(4)</t>
    </r>
  </si>
  <si>
    <t>(Arrondi au DH supérieur)</t>
  </si>
  <si>
    <t>A</t>
  </si>
  <si>
    <t>B</t>
  </si>
  <si>
    <t>C</t>
  </si>
  <si>
    <t xml:space="preserve">A + B + C </t>
  </si>
  <si>
    <t>Arrêté à la somme globale de (en toutes lettres) :</t>
  </si>
  <si>
    <t xml:space="preserve">................................................................................................ </t>
  </si>
  <si>
    <t>............................................................................................................................................................................</t>
  </si>
  <si>
    <t xml:space="preserve">A </t>
  </si>
  <si>
    <t xml:space="preserve"> ........................</t>
  </si>
  <si>
    <t xml:space="preserve">le </t>
  </si>
  <si>
    <t>........................</t>
  </si>
  <si>
    <t>Cachet et signature</t>
  </si>
  <si>
    <t xml:space="preserve">. </t>
  </si>
  <si>
    <t>CADRE RESERVE A LA RECETTE DE L'ADMINISTRATION FISCALE</t>
  </si>
  <si>
    <r>
      <t xml:space="preserve">Majoration de retard  </t>
    </r>
    <r>
      <rPr>
        <vertAlign val="superscript"/>
        <sz val="11"/>
        <rFont val="Times New Roman"/>
        <family val="1"/>
      </rPr>
      <t>(4)</t>
    </r>
  </si>
  <si>
    <t>........................................</t>
  </si>
  <si>
    <t xml:space="preserve">Arrêté à la somme globale de (DH) :  </t>
  </si>
  <si>
    <t>...............................................................................</t>
  </si>
  <si>
    <t>........................................................................................................................................................................</t>
  </si>
  <si>
    <t xml:space="preserve">RAF de  :       </t>
  </si>
  <si>
    <t>..................................................................................................................................</t>
  </si>
  <si>
    <t xml:space="preserve">Quittance n° :       </t>
  </si>
  <si>
    <t>...........................................................</t>
  </si>
  <si>
    <t xml:space="preserve"> Date de versement :</t>
  </si>
  <si>
    <t>..........................................</t>
  </si>
  <si>
    <t>(1) Préciser 1er , 2ème , 3ème ou 4ème acompte provisionnel.</t>
  </si>
  <si>
    <t>de la recette de l’administration fiscale</t>
  </si>
  <si>
    <t>(2) Le paiement du minimum de 1 500 dirhams de la cotisation minimale dû au titre des exercices ouverts à compter du 01/01/2010, doit se faire en un seul versement, avant l’expiration du 3ème mois suivant la date d’ouverture de l’exercice comptable en cours.</t>
  </si>
  <si>
    <t>(3) Le versement de la totalité de l’impôt ou du reliquat des droits doit se faire dans les 45 jours suivant la date de cessation, cession, fusion, scission ou transformation de l’entreprise (articles 150 et 170 du C.G.I).</t>
  </si>
  <si>
    <t>(4) Il est applicable au montant des versements effectués spontanément, en totalité ou en partie, en dehors du délai prescrit, une pénalité de 10% et une majoration de 5% pour le premier mois de retard et de 0,5% par mois ou fraction de mois supplémentaire (article 208 du C.G.I).</t>
  </si>
  <si>
    <t>CALCUL DE LA COTISATION MINIMALE / IMPOT SUR RESULTAT</t>
  </si>
  <si>
    <t>CHIFFRE D'AFFAIRES</t>
  </si>
  <si>
    <t>PRODUITS ACCESSOIRES</t>
  </si>
  <si>
    <t>PRODUITS FINACIERS</t>
  </si>
  <si>
    <t xml:space="preserve">REVENUS DES TITRES DE PARTICIPATION </t>
  </si>
  <si>
    <t>N</t>
  </si>
  <si>
    <t>GAINS DE CHANGE PROPRES  A L'EXERCICE</t>
  </si>
  <si>
    <t>=</t>
  </si>
  <si>
    <t>BASE DE COTISATION MINIMALE</t>
  </si>
  <si>
    <t>TAUX DE LA COTISATION MINIMALE</t>
  </si>
  <si>
    <t>COTISATION MINIMALE</t>
  </si>
  <si>
    <t>COTISATION MINIMALE ARRONDIE AU DH SUP.</t>
  </si>
  <si>
    <t>Perte</t>
  </si>
  <si>
    <t>Bénéfice</t>
  </si>
  <si>
    <r>
      <t xml:space="preserve">RESULTAT FISCAL </t>
    </r>
    <r>
      <rPr>
        <b/>
        <sz val="10"/>
        <rFont val="Arial"/>
        <family val="2"/>
      </rPr>
      <t>AVANT</t>
    </r>
    <r>
      <rPr>
        <sz val="10"/>
        <rFont val="Arial"/>
      </rPr>
      <t xml:space="preserve"> IMPUTATION DEFICIT</t>
    </r>
  </si>
  <si>
    <t>IMPUTATION DEFICIT</t>
  </si>
  <si>
    <r>
      <t xml:space="preserve">RESULTAT FISCAL </t>
    </r>
    <r>
      <rPr>
        <b/>
        <sz val="10"/>
        <rFont val="Arial"/>
        <family val="2"/>
      </rPr>
      <t>APRES</t>
    </r>
    <r>
      <rPr>
        <sz val="10"/>
        <rFont val="Arial"/>
      </rPr>
      <t xml:space="preserve"> IMPUTATION DEFICIT</t>
    </r>
  </si>
  <si>
    <t>REGULARISATION + ACOMPTES PROVISIONNELS</t>
  </si>
  <si>
    <t>1ER ACOMPTE</t>
  </si>
  <si>
    <t xml:space="preserve">2 EME ACOMPTE </t>
  </si>
  <si>
    <t xml:space="preserve">3 EME ACOMPTE </t>
  </si>
  <si>
    <t xml:space="preserve">4 EME ACOMPTE </t>
  </si>
  <si>
    <t xml:space="preserve">IMPOT PAYE EN TROP </t>
  </si>
  <si>
    <t>Montant</t>
  </si>
  <si>
    <t>Reste à imputer</t>
  </si>
  <si>
    <t>VERIFICATION</t>
  </si>
  <si>
    <t>TOTAL DES ACOMPTES EFFCTIVEMENT PAYES</t>
  </si>
  <si>
    <t>ACOMPTES  EXE PREC. PAYE EN TROP IMPUTE</t>
  </si>
  <si>
    <t xml:space="preserve">TOTAL </t>
  </si>
  <si>
    <t>IS EFFCTIF</t>
  </si>
  <si>
    <t>DIFF</t>
  </si>
  <si>
    <t>ARRONDI</t>
  </si>
  <si>
    <t>Cumul Amortissements Fiscalement Différés (Antérieur)</t>
  </si>
  <si>
    <t>Difficit Fiscale</t>
  </si>
  <si>
    <t>Difficit Imputé Ex</t>
  </si>
  <si>
    <t>Reliquat à différer</t>
  </si>
  <si>
    <t>Cumul Amortissements Fiscalement Différés</t>
  </si>
  <si>
    <t>CUMUL DES DEFICITS &amp; AMT FISCAUX DIFFERES</t>
  </si>
  <si>
    <t>CUMUL DES DEFICITS &amp; AMORTISSEMENT FISCAUX</t>
  </si>
  <si>
    <t>BASE ARRONDIE A LA DIZAINE DE DHS SUP.</t>
  </si>
  <si>
    <t>A Payer</t>
  </si>
  <si>
    <r>
      <t>1</t>
    </r>
    <r>
      <rPr>
        <b/>
        <vertAlign val="superscript"/>
        <sz val="12"/>
        <color indexed="8"/>
        <rFont val="Times New Roman"/>
        <family val="1"/>
      </rPr>
      <t>er</t>
    </r>
  </si>
  <si>
    <r>
      <t>2</t>
    </r>
    <r>
      <rPr>
        <b/>
        <vertAlign val="superscript"/>
        <sz val="12"/>
        <color indexed="8"/>
        <rFont val="Times New Roman"/>
        <family val="1"/>
      </rPr>
      <t>ème</t>
    </r>
  </si>
  <si>
    <t>MAROCAINE</t>
  </si>
  <si>
    <t>Modèle n° : ADM020F-15E</t>
  </si>
  <si>
    <r>
      <t xml:space="preserve">Déclaration du Résultat Fiscal </t>
    </r>
    <r>
      <rPr>
        <b/>
        <vertAlign val="superscript"/>
        <sz val="16"/>
        <color indexed="8"/>
        <rFont val="Times New Roman"/>
        <family val="1"/>
      </rPr>
      <t>(1)</t>
    </r>
  </si>
  <si>
    <t xml:space="preserve">N° d’identification fiscale: </t>
  </si>
  <si>
    <t xml:space="preserve">Identifiant commun de l'entreprise « ICE » : </t>
  </si>
  <si>
    <t>III - Renseignements à servir sur les paiements effectués</t>
  </si>
  <si>
    <r>
      <t xml:space="preserve">(2) Les </t>
    </r>
    <r>
      <rPr>
        <b/>
        <sz val="10"/>
        <color indexed="8"/>
        <rFont val="Calibri"/>
        <family val="2"/>
      </rPr>
      <t>bases d’imposition</t>
    </r>
    <r>
      <rPr>
        <sz val="10"/>
        <color indexed="8"/>
        <rFont val="Calibri"/>
        <family val="2"/>
      </rPr>
      <t xml:space="preserve"> doivent être arrondies à la dizaine de dirhams supérieure (art. 167 du C G I).</t>
    </r>
  </si>
  <si>
    <r>
      <t xml:space="preserve">(3) Le </t>
    </r>
    <r>
      <rPr>
        <b/>
        <sz val="10"/>
        <color indexed="8"/>
        <rFont val="Calibri"/>
        <family val="2"/>
      </rPr>
      <t>montant versé de l’impôt</t>
    </r>
    <r>
      <rPr>
        <sz val="10"/>
        <color indexed="8"/>
        <rFont val="Calibri"/>
        <family val="2"/>
      </rPr>
      <t xml:space="preserve"> à chaque échéance doit être arrondi au dirham supérieur (art 167 du C G I).</t>
    </r>
  </si>
  <si>
    <t>Modèle n° RSM010F-15E</t>
  </si>
  <si>
    <t>Cotisation minimale de 3000 Dh</t>
  </si>
  <si>
    <t xml:space="preserve">   Identifiant commun de l'entreprise « ICE » : </t>
  </si>
  <si>
    <t xml:space="preserve">TAXE PROFESSIONNELLE </t>
  </si>
  <si>
    <t>VENTE DE LOCAL</t>
  </si>
  <si>
    <t>VENTE EXPORT</t>
  </si>
  <si>
    <t>RESULTAT FISCAL AVANT IMPUTATION DEFICITE</t>
  </si>
  <si>
    <t>RESULTAT FISCAL LOCAL 84,22%</t>
  </si>
  <si>
    <t>RESULTAT FISCAL EXPORT 15,78%</t>
  </si>
  <si>
    <t>IS à 30,00% LOCAL</t>
  </si>
  <si>
    <t>IS à 0%  EXPORT ( 5ans 0% apres 17,5%)</t>
  </si>
  <si>
    <t>Excédent imputé sur les acomptes provisionnels 2014</t>
  </si>
  <si>
    <t xml:space="preserve">IS TOTAL </t>
  </si>
  <si>
    <t>0118019/12</t>
  </si>
  <si>
    <t>Arrêté à la somme globale de (en toutes lettres) : Deux million trois cent Vingt quatre neuf cent quarante quatre dh</t>
  </si>
  <si>
    <t>Arrêté à la somme globale de (en toutes lettres) : Six cent soixante neuf mille trois cent quatre vingt quatre dh</t>
  </si>
  <si>
    <t>MAROC COMPTA</t>
  </si>
  <si>
    <t>12345678</t>
  </si>
  <si>
    <t>87654321</t>
  </si>
  <si>
    <t>12345</t>
  </si>
  <si>
    <t>11223344</t>
  </si>
  <si>
    <t>BOULEVARD MOHAMED V N° 01</t>
  </si>
  <si>
    <t>CASABLANCA</t>
  </si>
  <si>
    <t>INFOFISSABILLAH</t>
  </si>
  <si>
    <t>0522222222</t>
  </si>
  <si>
    <t>0522222224</t>
  </si>
  <si>
    <t>marocompta@gmail.com</t>
  </si>
  <si>
    <t>BAITOLLAH</t>
  </si>
  <si>
    <t>0011223344556677889</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</si>
</sst>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0.00_ ;[Red]\-#,##0.00\ "/>
    <numFmt numFmtId="165" formatCode="#,##0.00;[Red]#,##0.00"/>
    <numFmt numFmtId="166" formatCode="_-* #,##0.00\ [$€]_-;\-* #,##0.00\ [$€]_-;_-* &quot;-&quot;??\ [$€]_-;_-@_-"/>
    <numFmt numFmtId="167" formatCode="_-* #,##0.00\ _F_-;\-* #,##0.00\ _F_-;_-* &quot;-&quot;??\ _F_-;_-@_-"/>
    <numFmt numFmtId="168" formatCode="dd/mm/yy;@"/>
    <numFmt numFmtId="169" formatCode="_-* #,##0.00\ [$€-1]_-;\-* #,##0.00\ [$€-1]_-;_-* &quot;-&quot;??\ [$€-1]_-"/>
    <numFmt numFmtId="170" formatCode="_-* #,##0.00\ _D_H_-;\-* #,##0.00\ _D_H_-;_-* &quot;-&quot;??\ _D_H_-;_-@_-"/>
    <numFmt numFmtId="171" formatCode="_-* #,##0.00\ &quot;F&quot;_-;\-* #,##0.00\ &quot;F&quot;_-;_-* &quot;-&quot;??\ &quot;F&quot;_-;_-@_-"/>
  </numFmts>
  <fonts count="74">
    <font>
      <sz val="10"/>
      <name val="Arial"/>
    </font>
    <font>
      <sz val="10"/>
      <name val="Arial"/>
      <family val="2"/>
    </font>
    <font>
      <u/>
      <sz val="10"/>
      <color indexed="12"/>
      <name val="Arial"/>
      <family val="2"/>
    </font>
    <font>
      <sz val="10"/>
      <color indexed="8"/>
      <name val="Arial"/>
      <family val="2"/>
    </font>
    <font>
      <sz val="10"/>
      <color indexed="8"/>
      <name val="Times New Roman"/>
      <family val="1"/>
    </font>
    <font>
      <b/>
      <sz val="11"/>
      <color indexed="8"/>
      <name val="Calibri"/>
      <family val="2"/>
    </font>
    <font>
      <sz val="8"/>
      <color indexed="8"/>
      <name val="Times New Roman"/>
      <family val="1"/>
    </font>
    <font>
      <b/>
      <sz val="9"/>
      <color indexed="8"/>
      <name val="Times New Roman"/>
      <family val="1"/>
    </font>
    <font>
      <b/>
      <sz val="14"/>
      <color indexed="8"/>
      <name val="Calibri"/>
      <family val="2"/>
    </font>
    <font>
      <b/>
      <sz val="14"/>
      <color indexed="8"/>
      <name val="Times New Roman"/>
      <family val="1"/>
    </font>
    <font>
      <b/>
      <sz val="8"/>
      <color indexed="8"/>
      <name val="Times New Roman"/>
      <family val="1"/>
    </font>
    <font>
      <sz val="11"/>
      <color indexed="8"/>
      <name val="Times New Roman"/>
      <family val="1"/>
    </font>
    <font>
      <vertAlign val="superscript"/>
      <sz val="10"/>
      <color indexed="8"/>
      <name val="Times New Roman"/>
      <family val="1"/>
    </font>
    <font>
      <b/>
      <sz val="10"/>
      <color indexed="8"/>
      <name val="Times New Roman"/>
      <family val="1"/>
    </font>
    <font>
      <sz val="9"/>
      <color indexed="8"/>
      <name val="Times New Roman"/>
      <family val="1"/>
    </font>
    <font>
      <sz val="12"/>
      <color indexed="8"/>
      <name val="Calibri"/>
      <family val="2"/>
    </font>
    <font>
      <b/>
      <vertAlign val="superscript"/>
      <sz val="11"/>
      <color indexed="8"/>
      <name val="Times New Roman"/>
      <family val="1"/>
    </font>
    <font>
      <b/>
      <sz val="11"/>
      <color indexed="8"/>
      <name val="Times New Roman"/>
      <family val="1"/>
    </font>
    <font>
      <sz val="12"/>
      <color indexed="8"/>
      <name val="Times New Roman"/>
      <family val="1"/>
    </font>
    <font>
      <b/>
      <sz val="12"/>
      <color indexed="8"/>
      <name val="Times New Roman"/>
      <family val="1"/>
    </font>
    <font>
      <b/>
      <sz val="12"/>
      <color indexed="8"/>
      <name val="Calibri"/>
      <family val="2"/>
    </font>
    <font>
      <sz val="10"/>
      <color indexed="8"/>
      <name val="Calibri"/>
      <family val="2"/>
    </font>
    <font>
      <vertAlign val="superscript"/>
      <sz val="10"/>
      <color indexed="8"/>
      <name val="Calibri"/>
      <family val="2"/>
    </font>
    <font>
      <sz val="11"/>
      <color indexed="8"/>
      <name val="Calibri"/>
      <family val="2"/>
    </font>
    <font>
      <b/>
      <sz val="10"/>
      <name val="Arial"/>
      <family val="2"/>
    </font>
    <font>
      <sz val="8"/>
      <color indexed="8"/>
      <name val="Calibri"/>
      <family val="2"/>
    </font>
    <font>
      <b/>
      <sz val="11"/>
      <color indexed="8"/>
      <name val="Lucida Calligraphy"/>
      <family val="4"/>
    </font>
    <font>
      <b/>
      <sz val="9"/>
      <color indexed="8"/>
      <name val="Calibri"/>
      <family val="2"/>
    </font>
    <font>
      <sz val="9"/>
      <color indexed="8"/>
      <name val="Calibri"/>
      <family val="2"/>
    </font>
    <font>
      <b/>
      <sz val="10"/>
      <color indexed="8"/>
      <name val="Calibri"/>
      <family val="2"/>
    </font>
    <font>
      <vertAlign val="superscript"/>
      <sz val="12"/>
      <color indexed="8"/>
      <name val="Calibri"/>
      <family val="2"/>
    </font>
    <font>
      <sz val="16"/>
      <color indexed="8"/>
      <name val="Calibri"/>
      <family val="2"/>
    </font>
    <font>
      <b/>
      <sz val="8"/>
      <color indexed="8"/>
      <name val="Calibri"/>
      <family val="2"/>
    </font>
    <font>
      <b/>
      <sz val="8"/>
      <name val="Arial"/>
      <family val="2"/>
    </font>
    <font>
      <i/>
      <sz val="11"/>
      <color indexed="8"/>
      <name val="Calibri"/>
      <family val="2"/>
    </font>
    <font>
      <b/>
      <i/>
      <sz val="14"/>
      <name val="Monotype Corsiva"/>
      <family val="4"/>
    </font>
    <font>
      <b/>
      <i/>
      <sz val="14"/>
      <name val="Times New Roman"/>
      <family val="1"/>
    </font>
    <font>
      <b/>
      <sz val="22"/>
      <color indexed="8"/>
      <name val="Times New Roman"/>
      <family val="1"/>
    </font>
    <font>
      <sz val="14"/>
      <color indexed="8"/>
      <name val="Times New Roman"/>
      <family val="1"/>
    </font>
    <font>
      <b/>
      <sz val="10"/>
      <color indexed="8"/>
      <name val="Arial"/>
      <family val="2"/>
    </font>
    <font>
      <sz val="14"/>
      <color indexed="8"/>
      <name val="Cambria"/>
      <family val="1"/>
    </font>
    <font>
      <i/>
      <sz val="14"/>
      <color indexed="8"/>
      <name val="Monotype Corsiva"/>
      <family val="4"/>
    </font>
    <font>
      <b/>
      <sz val="10"/>
      <name val="TimesNewRoman"/>
      <family val="2"/>
    </font>
    <font>
      <sz val="10"/>
      <name val="TimesNewRoman"/>
    </font>
    <font>
      <sz val="10"/>
      <name val="Times New Roman"/>
      <family val="1"/>
    </font>
    <font>
      <b/>
      <sz val="18"/>
      <color indexed="8"/>
      <name val="Times New Roman"/>
      <family val="1"/>
    </font>
    <font>
      <b/>
      <u/>
      <sz val="16"/>
      <color indexed="8"/>
      <name val="Times New Roman"/>
      <family val="1"/>
    </font>
    <font>
      <u/>
      <sz val="12"/>
      <color indexed="8"/>
      <name val="Times New Roman"/>
      <family val="1"/>
    </font>
    <font>
      <b/>
      <sz val="11"/>
      <name val="Times New Roman"/>
      <family val="1"/>
    </font>
    <font>
      <b/>
      <vertAlign val="superscript"/>
      <sz val="12"/>
      <color indexed="8"/>
      <name val="Times New Roman"/>
      <family val="1"/>
    </font>
    <font>
      <b/>
      <sz val="12"/>
      <name val="Times New Roman"/>
      <family val="1"/>
    </font>
    <font>
      <sz val="11"/>
      <name val="Arial"/>
      <family val="2"/>
    </font>
    <font>
      <sz val="11"/>
      <name val="Times New Roman"/>
      <family val="1"/>
    </font>
    <font>
      <b/>
      <sz val="10"/>
      <name val="Times New Roman"/>
      <family val="1"/>
    </font>
    <font>
      <vertAlign val="superscript"/>
      <sz val="11"/>
      <name val="Times New Roman"/>
      <family val="1"/>
    </font>
    <font>
      <vertAlign val="superscript"/>
      <sz val="10"/>
      <name val="Times New Roman"/>
      <family val="1"/>
    </font>
    <font>
      <b/>
      <u/>
      <sz val="12"/>
      <name val="Arial"/>
      <family val="2"/>
    </font>
    <font>
      <sz val="10"/>
      <color indexed="10"/>
      <name val="Arial"/>
      <family val="2"/>
    </font>
    <font>
      <sz val="10"/>
      <name val="Geneva"/>
    </font>
    <font>
      <b/>
      <u/>
      <sz val="10"/>
      <name val="Arial"/>
      <family val="2"/>
    </font>
    <font>
      <b/>
      <sz val="16"/>
      <color indexed="8"/>
      <name val="Times New Roman"/>
      <family val="1"/>
    </font>
    <font>
      <b/>
      <vertAlign val="superscript"/>
      <sz val="16"/>
      <color indexed="8"/>
      <name val="Times New Roman"/>
      <family val="1"/>
    </font>
    <font>
      <sz val="11"/>
      <color theme="1"/>
      <name val="Calibri"/>
      <family val="2"/>
      <scheme val="minor"/>
    </font>
    <font>
      <u/>
      <sz val="11"/>
      <color theme="10"/>
      <name val="Calibri"/>
      <family val="2"/>
      <scheme val="minor"/>
    </font>
    <font>
      <sz val="10"/>
      <color theme="1"/>
      <name val="Arial"/>
      <family val="2"/>
    </font>
    <font>
      <b/>
      <sz val="11"/>
      <color theme="1"/>
      <name val="Calibri"/>
      <family val="2"/>
      <scheme val="minor"/>
    </font>
    <font>
      <sz val="10"/>
      <color rgb="FFFF0000"/>
      <name val="Geneva"/>
    </font>
    <font>
      <b/>
      <i/>
      <sz val="14"/>
      <color theme="1"/>
      <name val="Calibri"/>
      <family val="2"/>
      <scheme val="minor"/>
    </font>
    <font>
      <sz val="10"/>
      <name val="Calibri"/>
      <family val="2"/>
      <scheme val="minor"/>
    </font>
    <font>
      <sz val="12"/>
      <color theme="1"/>
      <name val="Calibri"/>
      <family val="2"/>
      <scheme val="minor"/>
    </font>
    <font>
      <b/>
      <sz val="14"/>
      <color theme="1"/>
      <name val="Calibri"/>
      <family val="2"/>
      <scheme val="minor"/>
    </font>
    <font>
      <sz val="14"/>
      <name val="Calibri"/>
      <family val="2"/>
      <scheme val="minor"/>
    </font>
    <font>
      <b/>
      <i/>
      <sz val="16"/>
      <color theme="1"/>
      <name val="Calibri"/>
      <family val="2"/>
      <scheme val="minor"/>
    </font>
    <font>
      <b/>
      <sz val="11"/>
      <color rgb="FFFF0000"/>
      <name val="Calibri"/>
      <family val="2"/>
    </font>
  </fonts>
  <fills count="8">
    <fill>
      <patternFill patternType="none"/>
    </fill>
    <fill>
      <patternFill patternType="gray125"/>
    </fill>
    <fill>
      <patternFill patternType="solid">
        <fgColor indexed="9"/>
        <bgColor indexed="64"/>
      </patternFill>
    </fill>
    <fill>
      <patternFill patternType="lightGray">
        <fgColor indexed="22"/>
      </patternFill>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s>
  <cellStyleXfs count="60">
    <xf numFmtId="0" fontId="0" fillId="0" borderId="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6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1" fillId="0" borderId="0"/>
    <xf numFmtId="0" fontId="62" fillId="0" borderId="0"/>
    <xf numFmtId="0" fontId="3" fillId="0" borderId="0"/>
    <xf numFmtId="0" fontId="1" fillId="0" borderId="0"/>
    <xf numFmtId="0" fontId="1" fillId="0" borderId="0"/>
    <xf numFmtId="0" fontId="62" fillId="0" borderId="0"/>
    <xf numFmtId="0" fontId="64" fillId="0" borderId="0"/>
    <xf numFmtId="0" fontId="62" fillId="0" borderId="0"/>
    <xf numFmtId="0" fontId="62" fillId="0" borderId="0"/>
    <xf numFmtId="0" fontId="62" fillId="0" borderId="0"/>
    <xf numFmtId="0" fontId="62" fillId="0" borderId="0"/>
    <xf numFmtId="0" fontId="62" fillId="0" borderId="0"/>
    <xf numFmtId="0" fontId="62" fillId="0" borderId="0"/>
    <xf numFmtId="0" fontId="58" fillId="0" borderId="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2" fillId="0" borderId="0" applyFont="0" applyFill="0" applyBorder="0" applyAlignment="0" applyProtection="0"/>
    <xf numFmtId="9" fontId="1" fillId="0" borderId="0" applyFont="0" applyFill="0" applyBorder="0" applyAlignment="0" applyProtection="0"/>
    <xf numFmtId="9" fontId="62" fillId="0" borderId="0" applyFont="0" applyFill="0" applyBorder="0" applyAlignment="0" applyProtection="0"/>
    <xf numFmtId="9" fontId="1" fillId="0" borderId="0" applyFont="0" applyFill="0" applyBorder="0" applyAlignment="0" applyProtection="0"/>
    <xf numFmtId="3" fontId="1" fillId="0" borderId="0"/>
  </cellStyleXfs>
  <cellXfs count="673">
    <xf numFmtId="0" fontId="0" fillId="0" borderId="0" xfId="0"/>
    <xf numFmtId="0" fontId="1" fillId="0" borderId="0" xfId="26"/>
    <xf numFmtId="0" fontId="62" fillId="0" borderId="0" xfId="23"/>
    <xf numFmtId="0" fontId="4" fillId="0" borderId="0" xfId="40" applyFont="1" applyAlignment="1">
      <alignment horizontal="center"/>
    </xf>
    <xf numFmtId="0" fontId="5" fillId="0" borderId="0" xfId="23" applyFont="1" applyAlignment="1">
      <alignment horizontal="right"/>
    </xf>
    <xf numFmtId="0" fontId="6" fillId="0" borderId="0" xfId="23" applyFont="1"/>
    <xf numFmtId="0" fontId="7" fillId="0" borderId="0" xfId="23" applyFont="1" applyBorder="1" applyAlignment="1">
      <alignment horizontal="left" vertical="center"/>
    </xf>
    <xf numFmtId="0" fontId="8" fillId="0" borderId="0" xfId="23" applyFont="1" applyBorder="1" applyAlignment="1">
      <alignment horizontal="center" vertical="center"/>
    </xf>
    <xf numFmtId="0" fontId="6" fillId="0" borderId="0" xfId="23" applyFont="1" applyAlignment="1">
      <alignment vertical="top"/>
    </xf>
    <xf numFmtId="0" fontId="9" fillId="0" borderId="0" xfId="23" applyFont="1" applyBorder="1" applyAlignment="1">
      <alignment vertical="center"/>
    </xf>
    <xf numFmtId="0" fontId="11" fillId="0" borderId="0" xfId="23" applyFont="1"/>
    <xf numFmtId="0" fontId="4" fillId="0" borderId="0" xfId="23" applyFont="1" applyAlignment="1"/>
    <xf numFmtId="0" fontId="7" fillId="0" borderId="0" xfId="23" applyFont="1" applyBorder="1" applyAlignment="1">
      <alignment horizontal="left"/>
    </xf>
    <xf numFmtId="0" fontId="11" fillId="0" borderId="1" xfId="23" applyFont="1" applyBorder="1"/>
    <xf numFmtId="0" fontId="7" fillId="0" borderId="2" xfId="23" applyFont="1" applyBorder="1" applyAlignment="1">
      <alignment vertical="center"/>
    </xf>
    <xf numFmtId="0" fontId="7" fillId="0" borderId="3" xfId="23" applyFont="1" applyBorder="1" applyAlignment="1">
      <alignment vertical="center"/>
    </xf>
    <xf numFmtId="0" fontId="11" fillId="0" borderId="4" xfId="23" applyFont="1" applyBorder="1"/>
    <xf numFmtId="0" fontId="4" fillId="0" borderId="0" xfId="23" applyFont="1" applyBorder="1" applyAlignment="1">
      <alignment horizontal="left" vertical="center"/>
    </xf>
    <xf numFmtId="0" fontId="13" fillId="0" borderId="0" xfId="23" applyFont="1" applyBorder="1" applyAlignment="1">
      <alignment vertical="center"/>
    </xf>
    <xf numFmtId="0" fontId="11" fillId="0" borderId="0" xfId="23" applyFont="1" applyBorder="1"/>
    <xf numFmtId="0" fontId="4" fillId="0" borderId="5" xfId="23" applyFont="1" applyBorder="1" applyAlignment="1">
      <alignment vertical="center"/>
    </xf>
    <xf numFmtId="0" fontId="4" fillId="0" borderId="0" xfId="23" applyFont="1" applyBorder="1"/>
    <xf numFmtId="0" fontId="13" fillId="0" borderId="5" xfId="23" applyFont="1" applyBorder="1" applyAlignment="1">
      <alignment vertical="center"/>
    </xf>
    <xf numFmtId="0" fontId="7" fillId="0" borderId="0" xfId="23" applyFont="1" applyBorder="1" applyAlignment="1">
      <alignment vertical="center"/>
    </xf>
    <xf numFmtId="0" fontId="7" fillId="0" borderId="6" xfId="23" applyFont="1" applyBorder="1" applyAlignment="1">
      <alignment vertical="center"/>
    </xf>
    <xf numFmtId="0" fontId="11" fillId="0" borderId="7" xfId="23" applyFont="1" applyBorder="1"/>
    <xf numFmtId="0" fontId="4" fillId="0" borderId="8" xfId="23" applyFont="1" applyBorder="1" applyAlignment="1">
      <alignment horizontal="left" vertical="center"/>
    </xf>
    <xf numFmtId="0" fontId="13" fillId="0" borderId="8" xfId="23" applyFont="1" applyBorder="1" applyAlignment="1">
      <alignment vertical="center"/>
    </xf>
    <xf numFmtId="0" fontId="11" fillId="0" borderId="8" xfId="23" applyFont="1" applyBorder="1"/>
    <xf numFmtId="0" fontId="4" fillId="0" borderId="8" xfId="23" applyFont="1" applyBorder="1" applyAlignment="1">
      <alignment vertical="center"/>
    </xf>
    <xf numFmtId="0" fontId="4" fillId="0" borderId="8" xfId="23" applyFont="1" applyBorder="1"/>
    <xf numFmtId="0" fontId="7" fillId="0" borderId="8" xfId="23" applyFont="1" applyBorder="1" applyAlignment="1">
      <alignment vertical="center"/>
    </xf>
    <xf numFmtId="0" fontId="7" fillId="0" borderId="9" xfId="23" applyFont="1" applyBorder="1" applyAlignment="1">
      <alignment vertical="center"/>
    </xf>
    <xf numFmtId="0" fontId="13" fillId="0" borderId="2" xfId="23" applyFont="1" applyBorder="1" applyAlignment="1">
      <alignment vertical="center"/>
    </xf>
    <xf numFmtId="0" fontId="11" fillId="0" borderId="2" xfId="23" applyFont="1" applyBorder="1"/>
    <xf numFmtId="0" fontId="4" fillId="0" borderId="0" xfId="23" applyFont="1" applyBorder="1" applyAlignment="1">
      <alignment vertical="center"/>
    </xf>
    <xf numFmtId="0" fontId="4" fillId="0" borderId="0" xfId="23" quotePrefix="1" applyFont="1" applyBorder="1" applyAlignment="1">
      <alignment vertical="center"/>
    </xf>
    <xf numFmtId="0" fontId="4" fillId="0" borderId="0" xfId="23" quotePrefix="1" applyFont="1" applyBorder="1" applyAlignment="1">
      <alignment horizontal="left" vertical="center"/>
    </xf>
    <xf numFmtId="0" fontId="14" fillId="0" borderId="0" xfId="23" applyFont="1" applyBorder="1" applyAlignment="1">
      <alignment vertical="center"/>
    </xf>
    <xf numFmtId="0" fontId="14" fillId="0" borderId="0" xfId="23" applyFont="1" applyBorder="1"/>
    <xf numFmtId="0" fontId="11" fillId="0" borderId="6" xfId="23" applyFont="1" applyBorder="1"/>
    <xf numFmtId="0" fontId="4" fillId="0" borderId="8" xfId="23" quotePrefix="1" applyFont="1" applyBorder="1" applyAlignment="1">
      <alignment vertical="center"/>
    </xf>
    <xf numFmtId="0" fontId="4" fillId="0" borderId="8" xfId="23" quotePrefix="1" applyFont="1" applyBorder="1" applyAlignment="1">
      <alignment horizontal="left" vertical="center"/>
    </xf>
    <xf numFmtId="0" fontId="14" fillId="0" borderId="8" xfId="23" applyFont="1" applyBorder="1" applyAlignment="1">
      <alignment vertical="center"/>
    </xf>
    <xf numFmtId="0" fontId="14" fillId="0" borderId="8" xfId="23" applyFont="1" applyBorder="1"/>
    <xf numFmtId="0" fontId="11" fillId="0" borderId="9" xfId="23" applyFont="1" applyBorder="1"/>
    <xf numFmtId="0" fontId="11" fillId="0" borderId="0" xfId="23" applyFont="1" applyAlignment="1">
      <alignment vertical="center"/>
    </xf>
    <xf numFmtId="0" fontId="11" fillId="0" borderId="0" xfId="23" applyFont="1" applyBorder="1" applyAlignment="1">
      <alignment vertical="center"/>
    </xf>
    <xf numFmtId="0" fontId="11" fillId="0" borderId="1" xfId="23" applyFont="1" applyBorder="1" applyAlignment="1">
      <alignment horizontal="left" indent="1"/>
    </xf>
    <xf numFmtId="0" fontId="4" fillId="0" borderId="2" xfId="23" quotePrefix="1" applyFont="1" applyBorder="1" applyAlignment="1"/>
    <xf numFmtId="0" fontId="11" fillId="0" borderId="2" xfId="23" applyFont="1" applyBorder="1" applyAlignment="1"/>
    <xf numFmtId="0" fontId="4" fillId="0" borderId="2" xfId="23" quotePrefix="1" applyFont="1" applyBorder="1" applyAlignment="1">
      <alignment horizontal="left"/>
    </xf>
    <xf numFmtId="0" fontId="11" fillId="0" borderId="3" xfId="23" applyFont="1" applyBorder="1" applyAlignment="1"/>
    <xf numFmtId="0" fontId="11" fillId="0" borderId="4" xfId="23" applyFont="1" applyBorder="1" applyAlignment="1">
      <alignment horizontal="left" indent="1"/>
    </xf>
    <xf numFmtId="0" fontId="4" fillId="0" borderId="0" xfId="23" quotePrefix="1" applyFont="1" applyBorder="1" applyAlignment="1"/>
    <xf numFmtId="0" fontId="11" fillId="0" borderId="0" xfId="23" applyFont="1" applyBorder="1" applyAlignment="1"/>
    <xf numFmtId="0" fontId="15" fillId="0" borderId="10" xfId="23" applyFont="1" applyFill="1" applyBorder="1" applyAlignment="1">
      <alignment horizontal="center" vertical="center"/>
    </xf>
    <xf numFmtId="0" fontId="62" fillId="0" borderId="0" xfId="23" applyBorder="1"/>
    <xf numFmtId="0" fontId="62" fillId="0" borderId="6" xfId="23" applyBorder="1"/>
    <xf numFmtId="0" fontId="62" fillId="0" borderId="4" xfId="23" applyBorder="1"/>
    <xf numFmtId="0" fontId="11" fillId="0" borderId="4" xfId="23" applyFont="1" applyFill="1" applyBorder="1" applyAlignment="1">
      <alignment horizontal="left" indent="1"/>
    </xf>
    <xf numFmtId="0" fontId="11" fillId="0" borderId="6" xfId="23" applyFont="1" applyBorder="1" applyAlignment="1"/>
    <xf numFmtId="49" fontId="4" fillId="0" borderId="0" xfId="23" quotePrefix="1" applyNumberFormat="1" applyFont="1" applyBorder="1" applyAlignment="1"/>
    <xf numFmtId="0" fontId="4" fillId="0" borderId="0" xfId="23" quotePrefix="1" applyFont="1" applyBorder="1" applyAlignment="1">
      <alignment horizontal="left"/>
    </xf>
    <xf numFmtId="0" fontId="4" fillId="0" borderId="4" xfId="23" quotePrefix="1" applyFont="1" applyBorder="1" applyAlignment="1">
      <alignment horizontal="left" indent="1"/>
    </xf>
    <xf numFmtId="0" fontId="4" fillId="0" borderId="4" xfId="23" applyFont="1" applyBorder="1" applyAlignment="1">
      <alignment horizontal="left" indent="1"/>
    </xf>
    <xf numFmtId="0" fontId="11" fillId="0" borderId="8" xfId="23" applyFont="1" applyBorder="1" applyAlignment="1">
      <alignment vertical="center"/>
    </xf>
    <xf numFmtId="0" fontId="11" fillId="0" borderId="4" xfId="23" applyFont="1" applyFill="1" applyBorder="1" applyAlignment="1">
      <alignment horizontal="left" vertical="center" indent="1"/>
    </xf>
    <xf numFmtId="0" fontId="18" fillId="0" borderId="0" xfId="23" applyFont="1" applyFill="1" applyBorder="1" applyAlignment="1">
      <alignment horizontal="center" vertical="center"/>
    </xf>
    <xf numFmtId="0" fontId="18" fillId="0" borderId="0" xfId="23" applyFont="1" applyFill="1" applyBorder="1" applyAlignment="1">
      <alignment vertical="center"/>
    </xf>
    <xf numFmtId="0" fontId="11" fillId="0" borderId="0" xfId="23" applyFont="1" applyFill="1" applyBorder="1" applyAlignment="1">
      <alignment vertical="center"/>
    </xf>
    <xf numFmtId="0" fontId="18" fillId="0" borderId="10" xfId="23" applyFont="1" applyFill="1" applyBorder="1" applyAlignment="1">
      <alignment vertical="center"/>
    </xf>
    <xf numFmtId="0" fontId="11" fillId="0" borderId="10" xfId="23" applyFont="1" applyBorder="1"/>
    <xf numFmtId="0" fontId="11" fillId="0" borderId="10" xfId="23" applyFont="1" applyBorder="1" applyAlignment="1">
      <alignment vertical="center"/>
    </xf>
    <xf numFmtId="0" fontId="11" fillId="0" borderId="6" xfId="23" applyFont="1" applyBorder="1" applyAlignment="1">
      <alignment vertical="center"/>
    </xf>
    <xf numFmtId="0" fontId="11" fillId="0" borderId="4" xfId="23" applyFont="1" applyBorder="1" applyAlignment="1">
      <alignment horizontal="left" vertical="center" indent="1"/>
    </xf>
    <xf numFmtId="0" fontId="4" fillId="0" borderId="7" xfId="23" quotePrefix="1" applyFont="1" applyBorder="1" applyAlignment="1">
      <alignment horizontal="left" indent="1"/>
    </xf>
    <xf numFmtId="0" fontId="18" fillId="0" borderId="8" xfId="23" applyFont="1" applyFill="1" applyBorder="1" applyAlignment="1">
      <alignment vertical="center"/>
    </xf>
    <xf numFmtId="0" fontId="4" fillId="0" borderId="8" xfId="23" quotePrefix="1" applyFont="1" applyBorder="1" applyAlignment="1"/>
    <xf numFmtId="0" fontId="15" fillId="0" borderId="0" xfId="23" applyFont="1"/>
    <xf numFmtId="0" fontId="17" fillId="0" borderId="0" xfId="23" applyFont="1" applyFill="1" applyBorder="1"/>
    <xf numFmtId="0" fontId="14" fillId="0" borderId="4" xfId="23" applyFont="1" applyBorder="1"/>
    <xf numFmtId="0" fontId="19" fillId="0" borderId="0" xfId="23" applyFont="1" applyFill="1" applyBorder="1" applyAlignment="1">
      <alignment vertical="center"/>
    </xf>
    <xf numFmtId="0" fontId="11" fillId="0" borderId="4" xfId="23" applyFont="1" applyBorder="1" applyAlignment="1">
      <alignment vertical="center"/>
    </xf>
    <xf numFmtId="0" fontId="11" fillId="0" borderId="0" xfId="23" applyFont="1" applyFill="1" applyBorder="1"/>
    <xf numFmtId="0" fontId="11" fillId="0" borderId="7" xfId="23" applyFont="1" applyBorder="1" applyAlignment="1">
      <alignment vertical="center"/>
    </xf>
    <xf numFmtId="0" fontId="11" fillId="0" borderId="8" xfId="23" applyFont="1" applyFill="1" applyBorder="1" applyAlignment="1">
      <alignment vertical="center"/>
    </xf>
    <xf numFmtId="0" fontId="6" fillId="0" borderId="0" xfId="23" applyFont="1" applyBorder="1"/>
    <xf numFmtId="0" fontId="17" fillId="0" borderId="0" xfId="23" quotePrefix="1" applyFont="1" applyBorder="1" applyAlignment="1">
      <alignment horizontal="center"/>
    </xf>
    <xf numFmtId="0" fontId="6" fillId="0" borderId="0" xfId="23" applyFont="1" applyBorder="1" applyAlignment="1">
      <alignment horizontal="left"/>
    </xf>
    <xf numFmtId="0" fontId="6" fillId="0" borderId="0" xfId="23" applyFont="1" applyBorder="1" applyAlignment="1">
      <alignment horizontal="left" wrapText="1"/>
    </xf>
    <xf numFmtId="0" fontId="20" fillId="0" borderId="0" xfId="32" applyFont="1"/>
    <xf numFmtId="0" fontId="62" fillId="0" borderId="0" xfId="32"/>
    <xf numFmtId="0" fontId="5" fillId="0" borderId="0" xfId="32" applyFont="1" applyAlignment="1">
      <alignment vertical="center"/>
    </xf>
    <xf numFmtId="0" fontId="21" fillId="0" borderId="11" xfId="32" applyFont="1" applyBorder="1" applyAlignment="1">
      <alignment horizontal="center" vertical="center" wrapText="1"/>
    </xf>
    <xf numFmtId="0" fontId="21" fillId="0" borderId="0" xfId="32" applyFont="1" applyAlignment="1">
      <alignment vertical="center" wrapText="1"/>
    </xf>
    <xf numFmtId="0" fontId="21" fillId="0" borderId="12" xfId="32" applyFont="1" applyBorder="1" applyAlignment="1">
      <alignment horizontal="center" vertical="center"/>
    </xf>
    <xf numFmtId="0" fontId="21" fillId="0" borderId="0" xfId="32" applyFont="1" applyAlignment="1">
      <alignment vertical="center"/>
    </xf>
    <xf numFmtId="164" fontId="5" fillId="0" borderId="11" xfId="32" applyNumberFormat="1" applyFont="1" applyBorder="1"/>
    <xf numFmtId="10" fontId="23" fillId="0" borderId="11" xfId="53" applyNumberFormat="1" applyFont="1" applyBorder="1" applyAlignment="1">
      <alignment horizontal="center"/>
    </xf>
    <xf numFmtId="0" fontId="62" fillId="0" borderId="10" xfId="32" applyBorder="1"/>
    <xf numFmtId="0" fontId="5" fillId="0" borderId="10" xfId="32" applyFont="1" applyBorder="1"/>
    <xf numFmtId="0" fontId="21" fillId="0" borderId="5" xfId="32" applyFont="1" applyBorder="1" applyAlignment="1">
      <alignment horizontal="center" vertical="center"/>
    </xf>
    <xf numFmtId="0" fontId="21" fillId="0" borderId="5" xfId="32" applyFont="1" applyBorder="1" applyAlignment="1">
      <alignment horizontal="center" vertical="center" wrapText="1"/>
    </xf>
    <xf numFmtId="4" fontId="24" fillId="0" borderId="12" xfId="26" applyNumberFormat="1" applyFont="1" applyBorder="1" applyAlignment="1" applyProtection="1">
      <alignment horizontal="right" vertical="center"/>
      <protection hidden="1"/>
    </xf>
    <xf numFmtId="164" fontId="62" fillId="0" borderId="0" xfId="32" applyNumberFormat="1"/>
    <xf numFmtId="0" fontId="21" fillId="0" borderId="10" xfId="32" quotePrefix="1" applyFont="1" applyBorder="1" applyAlignment="1">
      <alignment horizontal="center" vertical="top"/>
    </xf>
    <xf numFmtId="0" fontId="21" fillId="0" borderId="0" xfId="32" applyFont="1" applyAlignment="1">
      <alignment vertical="top"/>
    </xf>
    <xf numFmtId="0" fontId="62" fillId="0" borderId="0" xfId="32" applyAlignment="1">
      <alignment vertical="center"/>
    </xf>
    <xf numFmtId="0" fontId="21" fillId="0" borderId="1" xfId="32" applyFont="1" applyBorder="1" applyAlignment="1">
      <alignment horizontal="center" vertical="center" wrapText="1"/>
    </xf>
    <xf numFmtId="0" fontId="21" fillId="0" borderId="3" xfId="32" applyFont="1" applyBorder="1" applyAlignment="1">
      <alignment horizontal="center" vertical="center" wrapText="1"/>
    </xf>
    <xf numFmtId="0" fontId="21" fillId="0" borderId="0" xfId="32" applyFont="1" applyAlignment="1">
      <alignment horizontal="center" vertical="center" wrapText="1"/>
    </xf>
    <xf numFmtId="0" fontId="21" fillId="0" borderId="10" xfId="32" applyFont="1" applyBorder="1" applyAlignment="1">
      <alignment horizontal="center" vertical="top"/>
    </xf>
    <xf numFmtId="0" fontId="21" fillId="0" borderId="7" xfId="32" applyFont="1" applyBorder="1" applyAlignment="1">
      <alignment horizontal="center" vertical="top"/>
    </xf>
    <xf numFmtId="0" fontId="21" fillId="0" borderId="9" xfId="32" applyFont="1" applyBorder="1" applyAlignment="1">
      <alignment horizontal="center" vertical="top"/>
    </xf>
    <xf numFmtId="0" fontId="21" fillId="0" borderId="0" xfId="32" applyFont="1" applyAlignment="1">
      <alignment horizontal="center" vertical="top"/>
    </xf>
    <xf numFmtId="164" fontId="5" fillId="0" borderId="5" xfId="32" applyNumberFormat="1" applyFont="1" applyBorder="1" applyAlignment="1">
      <alignment horizontal="center" vertical="center" wrapText="1"/>
    </xf>
    <xf numFmtId="164" fontId="62" fillId="0" borderId="5" xfId="32" applyNumberFormat="1" applyBorder="1" applyAlignment="1">
      <alignment horizontal="center" vertical="center" wrapText="1"/>
    </xf>
    <xf numFmtId="164" fontId="5" fillId="0" borderId="5" xfId="32" applyNumberFormat="1" applyFont="1" applyBorder="1"/>
    <xf numFmtId="9" fontId="23" fillId="0" borderId="13" xfId="53" applyFont="1" applyBorder="1" applyAlignment="1">
      <alignment horizontal="center" vertical="center" wrapText="1"/>
    </xf>
    <xf numFmtId="164" fontId="5" fillId="0" borderId="14" xfId="32" applyNumberFormat="1" applyFont="1" applyBorder="1" applyAlignment="1">
      <alignment horizontal="center" vertical="center" wrapText="1"/>
    </xf>
    <xf numFmtId="164" fontId="62" fillId="0" borderId="0" xfId="32" applyNumberFormat="1" applyAlignment="1">
      <alignment horizontal="center" vertical="center" wrapText="1"/>
    </xf>
    <xf numFmtId="0" fontId="62" fillId="0" borderId="0" xfId="32" applyAlignment="1">
      <alignment horizontal="center" vertical="center" wrapText="1"/>
    </xf>
    <xf numFmtId="0" fontId="21" fillId="0" borderId="15" xfId="32" applyFont="1" applyBorder="1" applyAlignment="1">
      <alignment vertical="center"/>
    </xf>
    <xf numFmtId="164" fontId="5" fillId="0" borderId="14" xfId="32" applyNumberFormat="1" applyFont="1" applyBorder="1" applyAlignment="1">
      <alignment vertical="center"/>
    </xf>
    <xf numFmtId="0" fontId="21" fillId="0" borderId="7" xfId="32" applyFont="1" applyBorder="1" applyAlignment="1">
      <alignment vertical="center"/>
    </xf>
    <xf numFmtId="0" fontId="21" fillId="0" borderId="9" xfId="32" applyFont="1" applyBorder="1" applyAlignment="1">
      <alignment vertical="center"/>
    </xf>
    <xf numFmtId="164" fontId="5" fillId="0" borderId="0" xfId="32" applyNumberFormat="1" applyFont="1" applyBorder="1" applyAlignment="1">
      <alignment horizontal="center"/>
    </xf>
    <xf numFmtId="164" fontId="62" fillId="0" borderId="0" xfId="32" applyNumberFormat="1" applyBorder="1" applyAlignment="1">
      <alignment horizontal="center"/>
    </xf>
    <xf numFmtId="0" fontId="62" fillId="0" borderId="0" xfId="32" applyBorder="1" applyAlignment="1">
      <alignment horizontal="center"/>
    </xf>
    <xf numFmtId="0" fontId="21" fillId="0" borderId="0" xfId="32" applyFont="1" applyAlignment="1">
      <alignment horizontal="right" vertical="center"/>
    </xf>
    <xf numFmtId="164" fontId="24" fillId="0" borderId="8" xfId="38" applyNumberFormat="1" applyFont="1" applyBorder="1" applyAlignment="1" applyProtection="1">
      <alignment horizontal="right" vertical="center"/>
      <protection hidden="1"/>
    </xf>
    <xf numFmtId="0" fontId="62" fillId="0" borderId="11" xfId="32" applyBorder="1" applyAlignment="1">
      <alignment horizontal="center"/>
    </xf>
    <xf numFmtId="0" fontId="62" fillId="0" borderId="1" xfId="32" applyBorder="1" applyAlignment="1">
      <alignment horizontal="center"/>
    </xf>
    <xf numFmtId="0" fontId="62" fillId="0" borderId="3" xfId="32" applyBorder="1" applyAlignment="1">
      <alignment horizontal="left"/>
    </xf>
    <xf numFmtId="0" fontId="62" fillId="0" borderId="0" xfId="32" applyAlignment="1">
      <alignment horizontal="center"/>
    </xf>
    <xf numFmtId="0" fontId="62" fillId="0" borderId="10" xfId="32" applyBorder="1" applyAlignment="1">
      <alignment horizontal="center"/>
    </xf>
    <xf numFmtId="0" fontId="62" fillId="0" borderId="7" xfId="32" applyBorder="1"/>
    <xf numFmtId="0" fontId="62" fillId="0" borderId="9" xfId="32" applyBorder="1"/>
    <xf numFmtId="0" fontId="62" fillId="0" borderId="11" xfId="32" applyBorder="1" applyAlignment="1">
      <alignment vertical="center"/>
    </xf>
    <xf numFmtId="164" fontId="62" fillId="0" borderId="5" xfId="32" applyNumberFormat="1" applyBorder="1" applyAlignment="1">
      <alignment vertical="center"/>
    </xf>
    <xf numFmtId="0" fontId="62" fillId="0" borderId="5" xfId="32" applyBorder="1" applyAlignment="1">
      <alignment vertical="center"/>
    </xf>
    <xf numFmtId="14" fontId="62" fillId="0" borderId="5" xfId="32" applyNumberFormat="1" applyBorder="1" applyAlignment="1">
      <alignment horizontal="center" vertical="center"/>
    </xf>
    <xf numFmtId="0" fontId="62" fillId="0" borderId="13" xfId="32" applyBorder="1" applyAlignment="1">
      <alignment horizontal="center" vertical="center"/>
    </xf>
    <xf numFmtId="0" fontId="62" fillId="0" borderId="14" xfId="32" applyBorder="1" applyAlignment="1">
      <alignment horizontal="center" vertical="center"/>
    </xf>
    <xf numFmtId="0" fontId="62" fillId="0" borderId="12" xfId="32" applyBorder="1" applyAlignment="1">
      <alignment vertical="center"/>
    </xf>
    <xf numFmtId="0" fontId="62" fillId="0" borderId="10" xfId="32" applyBorder="1" applyAlignment="1">
      <alignment vertical="center"/>
    </xf>
    <xf numFmtId="0" fontId="25" fillId="0" borderId="0" xfId="32" applyFont="1"/>
    <xf numFmtId="0" fontId="62" fillId="0" borderId="0" xfId="32" applyAlignment="1">
      <alignment horizontal="right"/>
    </xf>
    <xf numFmtId="14" fontId="62" fillId="0" borderId="0" xfId="32" applyNumberFormat="1" applyAlignment="1">
      <alignment horizontal="left"/>
    </xf>
    <xf numFmtId="0" fontId="26" fillId="0" borderId="0" xfId="23" applyFont="1" applyAlignment="1">
      <alignment horizontal="center" vertical="top"/>
    </xf>
    <xf numFmtId="0" fontId="62" fillId="0" borderId="16" xfId="23" applyBorder="1"/>
    <xf numFmtId="0" fontId="62" fillId="0" borderId="17" xfId="23" applyBorder="1"/>
    <xf numFmtId="0" fontId="5" fillId="0" borderId="17" xfId="23" applyFont="1" applyBorder="1" applyAlignment="1">
      <alignment horizontal="center" vertical="center"/>
    </xf>
    <xf numFmtId="0" fontId="62" fillId="0" borderId="18" xfId="23" applyBorder="1"/>
    <xf numFmtId="0" fontId="21" fillId="0" borderId="0" xfId="23" applyFont="1"/>
    <xf numFmtId="0" fontId="62" fillId="0" borderId="19" xfId="23" applyBorder="1"/>
    <xf numFmtId="0" fontId="5" fillId="0" borderId="0" xfId="23" applyFont="1" applyBorder="1" applyAlignment="1">
      <alignment horizontal="center" vertical="center"/>
    </xf>
    <xf numFmtId="0" fontId="62" fillId="0" borderId="20" xfId="23" applyBorder="1"/>
    <xf numFmtId="0" fontId="21" fillId="0" borderId="0" xfId="23" applyFont="1" applyAlignment="1">
      <alignment vertical="top"/>
    </xf>
    <xf numFmtId="0" fontId="62" fillId="0" borderId="21" xfId="23" applyBorder="1"/>
    <xf numFmtId="0" fontId="62" fillId="0" borderId="22" xfId="23" applyBorder="1"/>
    <xf numFmtId="0" fontId="27" fillId="0" borderId="22" xfId="23" applyFont="1" applyBorder="1" applyAlignment="1">
      <alignment horizontal="center" vertical="center"/>
    </xf>
    <xf numFmtId="0" fontId="62" fillId="0" borderId="23" xfId="23" applyBorder="1"/>
    <xf numFmtId="0" fontId="62" fillId="0" borderId="0" xfId="23" applyAlignment="1">
      <alignment horizontal="right"/>
    </xf>
    <xf numFmtId="0" fontId="20" fillId="0" borderId="0" xfId="23" applyFont="1" applyBorder="1" applyAlignment="1">
      <alignment horizontal="left"/>
    </xf>
    <xf numFmtId="0" fontId="5" fillId="0" borderId="5" xfId="23" applyFont="1" applyBorder="1" applyAlignment="1">
      <alignment horizontal="center"/>
    </xf>
    <xf numFmtId="0" fontId="28" fillId="0" borderId="0" xfId="23" quotePrefix="1" applyFont="1" applyBorder="1"/>
    <xf numFmtId="0" fontId="62" fillId="0" borderId="5" xfId="23" applyBorder="1"/>
    <xf numFmtId="0" fontId="5" fillId="0" borderId="0" xfId="23" applyFont="1" applyAlignment="1">
      <alignment horizontal="center" vertical="center"/>
    </xf>
    <xf numFmtId="0" fontId="23" fillId="0" borderId="0" xfId="23" applyFont="1" applyAlignment="1"/>
    <xf numFmtId="0" fontId="23" fillId="0" borderId="0" xfId="23" applyFont="1" applyBorder="1" applyAlignment="1">
      <alignment horizontal="left"/>
    </xf>
    <xf numFmtId="0" fontId="5" fillId="0" borderId="10" xfId="23" applyFont="1" applyBorder="1" applyAlignment="1">
      <alignment horizontal="center"/>
    </xf>
    <xf numFmtId="0" fontId="5" fillId="0" borderId="0" xfId="23" applyFont="1" applyBorder="1" applyAlignment="1">
      <alignment horizontal="center"/>
    </xf>
    <xf numFmtId="0" fontId="23" fillId="0" borderId="0" xfId="23" applyFont="1" applyBorder="1" applyAlignment="1"/>
    <xf numFmtId="0" fontId="28" fillId="0" borderId="0" xfId="23" applyFont="1" applyBorder="1" applyAlignment="1">
      <alignment horizontal="left"/>
    </xf>
    <xf numFmtId="14" fontId="5" fillId="0" borderId="0" xfId="23" applyNumberFormat="1" applyFont="1" applyBorder="1" applyAlignment="1">
      <alignment horizontal="left"/>
    </xf>
    <xf numFmtId="0" fontId="21" fillId="0" borderId="0" xfId="23" applyFont="1" applyBorder="1" applyAlignment="1">
      <alignment horizontal="left"/>
    </xf>
    <xf numFmtId="0" fontId="23" fillId="0" borderId="1" xfId="23" applyFont="1" applyFill="1" applyBorder="1" applyAlignment="1">
      <alignment vertical="center"/>
    </xf>
    <xf numFmtId="0" fontId="15" fillId="0" borderId="2" xfId="23" applyFont="1" applyFill="1" applyBorder="1" applyAlignment="1">
      <alignment vertical="center"/>
    </xf>
    <xf numFmtId="0" fontId="5" fillId="0" borderId="2" xfId="23" applyFont="1" applyFill="1" applyBorder="1"/>
    <xf numFmtId="0" fontId="62" fillId="0" borderId="2" xfId="23" applyBorder="1"/>
    <xf numFmtId="0" fontId="29" fillId="0" borderId="3" xfId="23" applyFont="1" applyBorder="1" applyAlignment="1">
      <alignment vertical="center" wrapText="1"/>
    </xf>
    <xf numFmtId="0" fontId="29" fillId="0" borderId="0" xfId="23" applyFont="1" applyBorder="1" applyAlignment="1">
      <alignment vertical="center" wrapText="1"/>
    </xf>
    <xf numFmtId="0" fontId="23" fillId="0" borderId="4" xfId="23" applyFont="1" applyFill="1" applyBorder="1" applyAlignment="1">
      <alignment vertical="center"/>
    </xf>
    <xf numFmtId="0" fontId="15" fillId="0" borderId="0" xfId="23" applyFont="1" applyFill="1" applyBorder="1" applyAlignment="1">
      <alignment vertical="center"/>
    </xf>
    <xf numFmtId="0" fontId="8" fillId="0" borderId="10" xfId="23" applyFont="1" applyFill="1" applyBorder="1" applyAlignment="1">
      <alignment horizontal="center" vertical="center"/>
    </xf>
    <xf numFmtId="0" fontId="5" fillId="0" borderId="6" xfId="23" applyFont="1" applyBorder="1"/>
    <xf numFmtId="0" fontId="5" fillId="0" borderId="0" xfId="23" applyFont="1" applyBorder="1"/>
    <xf numFmtId="0" fontId="23" fillId="0" borderId="0" xfId="23" applyFont="1" applyFill="1" applyBorder="1" applyAlignment="1">
      <alignment vertical="center"/>
    </xf>
    <xf numFmtId="0" fontId="5" fillId="0" borderId="0" xfId="23" applyFont="1" applyFill="1" applyBorder="1"/>
    <xf numFmtId="0" fontId="23" fillId="0" borderId="0" xfId="23" applyFont="1" applyBorder="1"/>
    <xf numFmtId="0" fontId="23" fillId="0" borderId="6" xfId="23" applyFont="1" applyBorder="1"/>
    <xf numFmtId="0" fontId="5" fillId="0" borderId="4" xfId="23" applyFont="1" applyBorder="1"/>
    <xf numFmtId="0" fontId="62" fillId="0" borderId="0" xfId="23" applyBorder="1" applyAlignment="1">
      <alignment horizontal="center"/>
    </xf>
    <xf numFmtId="0" fontId="21" fillId="0" borderId="4" xfId="23" applyFont="1" applyFill="1" applyBorder="1" applyAlignment="1">
      <alignment vertical="center"/>
    </xf>
    <xf numFmtId="0" fontId="15" fillId="0" borderId="4" xfId="23" applyFont="1" applyFill="1" applyBorder="1" applyAlignment="1">
      <alignment horizontal="left" vertical="center"/>
    </xf>
    <xf numFmtId="0" fontId="5" fillId="0" borderId="0" xfId="23" applyFont="1" applyFill="1" applyBorder="1" applyAlignment="1">
      <alignment horizontal="center" vertical="center"/>
    </xf>
    <xf numFmtId="0" fontId="20" fillId="0" borderId="10" xfId="23" applyFont="1" applyFill="1" applyBorder="1" applyAlignment="1">
      <alignment horizontal="center" vertical="center"/>
    </xf>
    <xf numFmtId="0" fontId="23" fillId="0" borderId="10" xfId="23" applyFont="1" applyBorder="1" applyAlignment="1"/>
    <xf numFmtId="0" fontId="31" fillId="0" borderId="0" xfId="23" applyFont="1" applyFill="1" applyBorder="1" applyAlignment="1">
      <alignment horizontal="center" vertical="center"/>
    </xf>
    <xf numFmtId="0" fontId="20" fillId="0" borderId="0" xfId="23" applyFont="1" applyFill="1" applyBorder="1" applyAlignment="1">
      <alignment horizontal="center" vertical="center"/>
    </xf>
    <xf numFmtId="49" fontId="20" fillId="0" borderId="0" xfId="23" quotePrefix="1" applyNumberFormat="1" applyFont="1" applyFill="1" applyBorder="1" applyAlignment="1">
      <alignment horizontal="center" vertical="center"/>
    </xf>
    <xf numFmtId="0" fontId="62" fillId="0" borderId="10" xfId="23" applyBorder="1"/>
    <xf numFmtId="0" fontId="29" fillId="0" borderId="10" xfId="23" applyFont="1" applyBorder="1"/>
    <xf numFmtId="0" fontId="62" fillId="0" borderId="0" xfId="23" applyFill="1" applyBorder="1"/>
    <xf numFmtId="0" fontId="20" fillId="0" borderId="9" xfId="23" applyFont="1" applyFill="1" applyBorder="1" applyAlignment="1">
      <alignment horizontal="center" vertical="center"/>
    </xf>
    <xf numFmtId="0" fontId="62" fillId="0" borderId="7" xfId="23" applyBorder="1"/>
    <xf numFmtId="0" fontId="62" fillId="0" borderId="8" xfId="23" applyBorder="1"/>
    <xf numFmtId="0" fontId="5" fillId="0" borderId="9" xfId="23" applyFont="1" applyBorder="1"/>
    <xf numFmtId="0" fontId="20" fillId="0" borderId="0" xfId="23" applyFont="1" applyBorder="1" applyAlignment="1">
      <alignment horizontal="center"/>
    </xf>
    <xf numFmtId="0" fontId="5" fillId="0" borderId="2" xfId="23" applyFont="1" applyBorder="1" applyAlignment="1">
      <alignment horizontal="center"/>
    </xf>
    <xf numFmtId="0" fontId="5" fillId="0" borderId="0" xfId="23" applyFont="1" applyFill="1" applyBorder="1" applyAlignment="1">
      <alignment vertical="center"/>
    </xf>
    <xf numFmtId="0" fontId="5" fillId="0" borderId="10" xfId="23" applyFont="1" applyFill="1" applyBorder="1" applyAlignment="1">
      <alignment horizontal="center" vertical="center"/>
    </xf>
    <xf numFmtId="0" fontId="15" fillId="0" borderId="10" xfId="23" applyFont="1" applyFill="1" applyBorder="1" applyAlignment="1">
      <alignment vertical="center"/>
    </xf>
    <xf numFmtId="0" fontId="15" fillId="0" borderId="9" xfId="23" applyFont="1" applyFill="1" applyBorder="1" applyAlignment="1">
      <alignment vertical="center"/>
    </xf>
    <xf numFmtId="0" fontId="15" fillId="0" borderId="0" xfId="23" applyFont="1" applyFill="1" applyBorder="1" applyAlignment="1">
      <alignment horizontal="center" vertical="center"/>
    </xf>
    <xf numFmtId="0" fontId="23" fillId="0" borderId="0" xfId="23" applyFont="1" applyBorder="1" applyAlignment="1">
      <alignment vertical="center"/>
    </xf>
    <xf numFmtId="0" fontId="23" fillId="0" borderId="0" xfId="23" applyFont="1" applyBorder="1" applyAlignment="1">
      <alignment vertical="center" wrapText="1"/>
    </xf>
    <xf numFmtId="0" fontId="23" fillId="0" borderId="6" xfId="23" applyFont="1" applyBorder="1" applyAlignment="1">
      <alignment vertical="center" wrapText="1"/>
    </xf>
    <xf numFmtId="0" fontId="15" fillId="0" borderId="0" xfId="23" applyFont="1" applyFill="1" applyBorder="1" applyAlignment="1">
      <alignment horizontal="left" vertical="center"/>
    </xf>
    <xf numFmtId="0" fontId="15" fillId="0" borderId="4" xfId="23" applyFont="1" applyBorder="1"/>
    <xf numFmtId="0" fontId="28" fillId="0" borderId="0" xfId="23" applyFont="1" applyBorder="1" applyAlignment="1">
      <alignment vertical="center"/>
    </xf>
    <xf numFmtId="0" fontId="13" fillId="0" borderId="0" xfId="23" applyFont="1"/>
    <xf numFmtId="0" fontId="5" fillId="0" borderId="4" xfId="23" applyFont="1" applyFill="1" applyBorder="1" applyAlignment="1">
      <alignment vertical="center"/>
    </xf>
    <xf numFmtId="0" fontId="23" fillId="0" borderId="7" xfId="23" applyFont="1" applyFill="1" applyBorder="1" applyAlignment="1">
      <alignment vertical="center"/>
    </xf>
    <xf numFmtId="0" fontId="15" fillId="0" borderId="8" xfId="23" applyFont="1" applyFill="1" applyBorder="1" applyAlignment="1">
      <alignment vertical="center"/>
    </xf>
    <xf numFmtId="0" fontId="23" fillId="0" borderId="8" xfId="23" applyFont="1" applyFill="1" applyBorder="1" applyAlignment="1">
      <alignment vertical="center"/>
    </xf>
    <xf numFmtId="0" fontId="62" fillId="0" borderId="9" xfId="23" applyBorder="1"/>
    <xf numFmtId="0" fontId="26" fillId="0" borderId="0" xfId="23" applyFont="1" applyBorder="1" applyAlignment="1">
      <alignment horizontal="center" vertical="top"/>
    </xf>
    <xf numFmtId="0" fontId="5" fillId="0" borderId="0" xfId="23" applyFont="1" applyBorder="1" applyAlignment="1">
      <alignment horizontal="right"/>
    </xf>
    <xf numFmtId="0" fontId="5" fillId="0" borderId="10" xfId="23" applyFont="1" applyBorder="1" applyAlignment="1"/>
    <xf numFmtId="49" fontId="5" fillId="0" borderId="0" xfId="23" applyNumberFormat="1" applyFont="1" applyBorder="1"/>
    <xf numFmtId="0" fontId="24" fillId="0" borderId="0" xfId="26" applyFont="1"/>
    <xf numFmtId="0" fontId="29" fillId="0" borderId="0" xfId="23" applyFont="1" applyBorder="1"/>
    <xf numFmtId="0" fontId="5" fillId="0" borderId="10" xfId="23" applyFont="1" applyBorder="1"/>
    <xf numFmtId="0" fontId="21" fillId="0" borderId="0" xfId="23" applyFont="1" applyBorder="1" applyAlignment="1">
      <alignment vertical="top"/>
    </xf>
    <xf numFmtId="0" fontId="27" fillId="0" borderId="0" xfId="23" applyFont="1" applyBorder="1" applyAlignment="1">
      <alignment horizontal="center" vertical="center"/>
    </xf>
    <xf numFmtId="0" fontId="32" fillId="0" borderId="1" xfId="23" applyFont="1" applyBorder="1"/>
    <xf numFmtId="0" fontId="32" fillId="0" borderId="2" xfId="23" applyFont="1" applyBorder="1"/>
    <xf numFmtId="0" fontId="32" fillId="0" borderId="3" xfId="23" applyFont="1" applyBorder="1"/>
    <xf numFmtId="0" fontId="33" fillId="0" borderId="0" xfId="26" applyFont="1"/>
    <xf numFmtId="0" fontId="32" fillId="0" borderId="0" xfId="23" applyFont="1" applyBorder="1" applyAlignment="1">
      <alignment horizontal="center"/>
    </xf>
    <xf numFmtId="0" fontId="32" fillId="0" borderId="2" xfId="23" applyFont="1" applyBorder="1" applyAlignment="1">
      <alignment horizontal="center"/>
    </xf>
    <xf numFmtId="0" fontId="33" fillId="0" borderId="3" xfId="26" applyFont="1" applyBorder="1"/>
    <xf numFmtId="0" fontId="32" fillId="0" borderId="0" xfId="23" applyFont="1" applyBorder="1"/>
    <xf numFmtId="0" fontId="32" fillId="0" borderId="6" xfId="23" applyFont="1" applyBorder="1"/>
    <xf numFmtId="0" fontId="32" fillId="0" borderId="4" xfId="23" applyFont="1" applyBorder="1"/>
    <xf numFmtId="0" fontId="33" fillId="0" borderId="6" xfId="26" applyFont="1" applyBorder="1"/>
    <xf numFmtId="0" fontId="33" fillId="0" borderId="0" xfId="26" applyFont="1" applyBorder="1"/>
    <xf numFmtId="0" fontId="32" fillId="0" borderId="7" xfId="23" applyFont="1" applyBorder="1"/>
    <xf numFmtId="0" fontId="32" fillId="0" borderId="8" xfId="23" applyFont="1" applyBorder="1"/>
    <xf numFmtId="0" fontId="32" fillId="0" borderId="9" xfId="23" applyFont="1" applyBorder="1"/>
    <xf numFmtId="0" fontId="32" fillId="0" borderId="8" xfId="23" applyFont="1" applyBorder="1" applyAlignment="1">
      <alignment horizontal="center"/>
    </xf>
    <xf numFmtId="0" fontId="33" fillId="0" borderId="9" xfId="26" applyFont="1" applyBorder="1"/>
    <xf numFmtId="0" fontId="21" fillId="0" borderId="1" xfId="23" applyFont="1" applyBorder="1" applyAlignment="1">
      <alignment vertical="top"/>
    </xf>
    <xf numFmtId="0" fontId="62" fillId="0" borderId="3" xfId="23" applyBorder="1"/>
    <xf numFmtId="0" fontId="62" fillId="0" borderId="1" xfId="23" applyBorder="1"/>
    <xf numFmtId="0" fontId="5" fillId="0" borderId="2" xfId="23" applyFont="1" applyBorder="1" applyAlignment="1">
      <alignment horizontal="center" vertical="center"/>
    </xf>
    <xf numFmtId="0" fontId="5" fillId="0" borderId="3" xfId="23" applyFont="1" applyBorder="1" applyAlignment="1">
      <alignment horizontal="center" vertical="center"/>
    </xf>
    <xf numFmtId="0" fontId="20" fillId="0" borderId="1" xfId="23" applyFont="1" applyBorder="1" applyAlignment="1">
      <alignment horizontal="left"/>
    </xf>
    <xf numFmtId="0" fontId="20" fillId="0" borderId="2" xfId="23" applyFont="1" applyBorder="1" applyAlignment="1">
      <alignment horizontal="left"/>
    </xf>
    <xf numFmtId="0" fontId="1" fillId="0" borderId="3" xfId="26" applyBorder="1"/>
    <xf numFmtId="0" fontId="28" fillId="0" borderId="4" xfId="23" applyFont="1" applyBorder="1" applyAlignment="1">
      <alignment vertical="center"/>
    </xf>
    <xf numFmtId="0" fontId="25" fillId="0" borderId="0" xfId="23" applyFont="1" applyBorder="1" applyAlignment="1">
      <alignment vertical="center"/>
    </xf>
    <xf numFmtId="0" fontId="5" fillId="0" borderId="6" xfId="23" applyFont="1" applyBorder="1" applyAlignment="1">
      <alignment horizontal="center"/>
    </xf>
    <xf numFmtId="0" fontId="5" fillId="0" borderId="4" xfId="23" applyFont="1" applyBorder="1" applyAlignment="1">
      <alignment horizontal="center"/>
    </xf>
    <xf numFmtId="14" fontId="5" fillId="0" borderId="6" xfId="23" applyNumberFormat="1" applyFont="1" applyBorder="1" applyAlignment="1">
      <alignment horizontal="left"/>
    </xf>
    <xf numFmtId="0" fontId="23" fillId="0" borderId="4" xfId="23" applyFont="1" applyBorder="1" applyAlignment="1">
      <alignment horizontal="left"/>
    </xf>
    <xf numFmtId="0" fontId="1" fillId="0" borderId="6" xfId="26" applyBorder="1"/>
    <xf numFmtId="0" fontId="23" fillId="0" borderId="6" xfId="23" applyFont="1" applyBorder="1" applyAlignment="1"/>
    <xf numFmtId="0" fontId="28" fillId="0" borderId="4" xfId="23" applyFont="1" applyBorder="1" applyAlignment="1">
      <alignment horizontal="left"/>
    </xf>
    <xf numFmtId="14" fontId="5" fillId="0" borderId="4" xfId="23" applyNumberFormat="1" applyFont="1" applyBorder="1" applyAlignment="1">
      <alignment horizontal="left"/>
    </xf>
    <xf numFmtId="0" fontId="28" fillId="0" borderId="4" xfId="23" applyFont="1" applyFill="1" applyBorder="1" applyAlignment="1">
      <alignment vertical="center"/>
    </xf>
    <xf numFmtId="0" fontId="20" fillId="0" borderId="6" xfId="23" applyFont="1" applyFill="1" applyBorder="1" applyAlignment="1">
      <alignment horizontal="center" vertical="center"/>
    </xf>
    <xf numFmtId="0" fontId="25" fillId="0" borderId="0" xfId="23" applyFont="1" applyFill="1" applyBorder="1" applyAlignment="1">
      <alignment vertical="center"/>
    </xf>
    <xf numFmtId="0" fontId="15" fillId="0" borderId="4" xfId="23" applyFont="1" applyFill="1" applyBorder="1" applyAlignment="1">
      <alignment vertical="center"/>
    </xf>
    <xf numFmtId="0" fontId="15" fillId="0" borderId="6" xfId="23" applyFont="1" applyFill="1" applyBorder="1" applyAlignment="1">
      <alignment vertical="center"/>
    </xf>
    <xf numFmtId="0" fontId="29" fillId="0" borderId="4" xfId="23" applyFont="1" applyBorder="1" applyAlignment="1">
      <alignment vertical="center" wrapText="1"/>
    </xf>
    <xf numFmtId="0" fontId="29" fillId="0" borderId="6" xfId="23" applyFont="1" applyBorder="1" applyAlignment="1">
      <alignment vertical="center" wrapText="1"/>
    </xf>
    <xf numFmtId="0" fontId="62" fillId="0" borderId="0" xfId="23" applyBorder="1" applyAlignment="1">
      <alignment vertical="center"/>
    </xf>
    <xf numFmtId="0" fontId="8" fillId="0" borderId="4" xfId="23" applyFont="1" applyFill="1" applyBorder="1" applyAlignment="1">
      <alignment horizontal="center" vertical="center"/>
    </xf>
    <xf numFmtId="0" fontId="8" fillId="0" borderId="0" xfId="23" applyFont="1" applyFill="1" applyBorder="1" applyAlignment="1">
      <alignment horizontal="center" vertical="center"/>
    </xf>
    <xf numFmtId="0" fontId="8" fillId="0" borderId="6" xfId="23" applyFont="1" applyFill="1" applyBorder="1" applyAlignment="1">
      <alignment horizontal="center" vertical="center"/>
    </xf>
    <xf numFmtId="0" fontId="32" fillId="0" borderId="0" xfId="23" applyFont="1" applyFill="1" applyBorder="1" applyAlignment="1">
      <alignment horizontal="center" vertical="center"/>
    </xf>
    <xf numFmtId="0" fontId="29" fillId="0" borderId="10" xfId="23" applyFont="1" applyBorder="1" applyAlignment="1">
      <alignment horizontal="center"/>
    </xf>
    <xf numFmtId="0" fontId="20" fillId="0" borderId="4" xfId="23" applyFont="1" applyFill="1" applyBorder="1" applyAlignment="1">
      <alignment horizontal="center" vertical="center"/>
    </xf>
    <xf numFmtId="0" fontId="8" fillId="0" borderId="7" xfId="23" applyFont="1" applyFill="1" applyBorder="1" applyAlignment="1">
      <alignment horizontal="center" vertical="center"/>
    </xf>
    <xf numFmtId="0" fontId="8" fillId="0" borderId="8" xfId="23" applyFont="1" applyFill="1" applyBorder="1" applyAlignment="1">
      <alignment horizontal="center" vertical="center"/>
    </xf>
    <xf numFmtId="0" fontId="8" fillId="0" borderId="9" xfId="23" applyFont="1" applyFill="1" applyBorder="1" applyAlignment="1">
      <alignment horizontal="center" vertical="center"/>
    </xf>
    <xf numFmtId="0" fontId="5" fillId="0" borderId="7" xfId="23" applyFont="1" applyBorder="1"/>
    <xf numFmtId="0" fontId="62" fillId="0" borderId="9" xfId="23" applyBorder="1" applyAlignment="1">
      <alignment horizontal="center"/>
    </xf>
    <xf numFmtId="0" fontId="28" fillId="0" borderId="4" xfId="23" applyFont="1" applyFill="1" applyBorder="1" applyAlignment="1">
      <alignment horizontal="left" vertical="center"/>
    </xf>
    <xf numFmtId="0" fontId="21" fillId="0" borderId="0" xfId="23" applyFont="1" applyFill="1" applyBorder="1" applyAlignment="1">
      <alignment vertical="center"/>
    </xf>
    <xf numFmtId="0" fontId="25" fillId="0" borderId="0" xfId="23" applyFont="1" applyFill="1" applyBorder="1" applyAlignment="1">
      <alignment horizontal="left" vertical="center"/>
    </xf>
    <xf numFmtId="0" fontId="21" fillId="0" borderId="10" xfId="23" applyFont="1" applyBorder="1" applyAlignment="1">
      <alignment horizontal="left"/>
    </xf>
    <xf numFmtId="0" fontId="5" fillId="0" borderId="6" xfId="23" applyFont="1" applyFill="1" applyBorder="1" applyAlignment="1">
      <alignment horizontal="center" vertical="center"/>
    </xf>
    <xf numFmtId="0" fontId="23" fillId="0" borderId="4" xfId="23" applyFont="1" applyBorder="1" applyAlignment="1"/>
    <xf numFmtId="0" fontId="15" fillId="0" borderId="0" xfId="23" applyFont="1" applyBorder="1"/>
    <xf numFmtId="0" fontId="15" fillId="0" borderId="6" xfId="23" applyFont="1" applyBorder="1"/>
    <xf numFmtId="0" fontId="25" fillId="0" borderId="0" xfId="23" applyFont="1" applyFill="1" applyBorder="1" applyAlignment="1">
      <alignment horizontal="center" vertical="center"/>
    </xf>
    <xf numFmtId="0" fontId="29" fillId="0" borderId="4" xfId="23" applyFont="1" applyBorder="1" applyAlignment="1">
      <alignment horizontal="center"/>
    </xf>
    <xf numFmtId="0" fontId="29" fillId="0" borderId="0" xfId="23" applyFont="1" applyBorder="1" applyAlignment="1">
      <alignment horizontal="center"/>
    </xf>
    <xf numFmtId="0" fontId="25" fillId="0" borderId="0" xfId="23" applyFont="1" applyBorder="1"/>
    <xf numFmtId="0" fontId="5" fillId="0" borderId="6" xfId="23" applyFont="1" applyFill="1" applyBorder="1" applyAlignment="1">
      <alignment vertical="center"/>
    </xf>
    <xf numFmtId="0" fontId="5" fillId="0" borderId="4" xfId="23" applyFont="1" applyFill="1" applyBorder="1" applyAlignment="1">
      <alignment horizontal="center" vertical="center"/>
    </xf>
    <xf numFmtId="0" fontId="23" fillId="0" borderId="10" xfId="23" applyFont="1" applyBorder="1" applyAlignment="1">
      <alignment horizontal="left"/>
    </xf>
    <xf numFmtId="0" fontId="15" fillId="0" borderId="6" xfId="23" applyFont="1" applyFill="1" applyBorder="1" applyAlignment="1">
      <alignment horizontal="center" vertical="center"/>
    </xf>
    <xf numFmtId="0" fontId="15" fillId="0" borderId="4" xfId="23" applyFont="1" applyFill="1" applyBorder="1" applyAlignment="1">
      <alignment horizontal="center" vertical="center"/>
    </xf>
    <xf numFmtId="0" fontId="23" fillId="0" borderId="4" xfId="23" applyFont="1" applyBorder="1" applyAlignment="1">
      <alignment vertical="center" wrapText="1"/>
    </xf>
    <xf numFmtId="0" fontId="5" fillId="0" borderId="4" xfId="23" applyFont="1" applyBorder="1" applyAlignment="1">
      <alignment horizontal="center" vertical="center"/>
    </xf>
    <xf numFmtId="0" fontId="5" fillId="0" borderId="6" xfId="23" applyFont="1" applyBorder="1" applyAlignment="1">
      <alignment horizontal="center" vertical="center"/>
    </xf>
    <xf numFmtId="0" fontId="1" fillId="0" borderId="9" xfId="26" applyBorder="1"/>
    <xf numFmtId="0" fontId="62" fillId="0" borderId="1" xfId="23" applyBorder="1" applyAlignment="1"/>
    <xf numFmtId="0" fontId="62" fillId="0" borderId="2" xfId="23" applyBorder="1" applyAlignment="1"/>
    <xf numFmtId="0" fontId="62" fillId="0" borderId="3" xfId="23" applyBorder="1" applyAlignment="1"/>
    <xf numFmtId="0" fontId="62" fillId="0" borderId="4" xfId="23" applyBorder="1" applyAlignment="1"/>
    <xf numFmtId="0" fontId="62" fillId="0" borderId="6" xfId="23" applyBorder="1" applyAlignment="1"/>
    <xf numFmtId="0" fontId="62" fillId="0" borderId="7" xfId="23" applyBorder="1" applyAlignment="1"/>
    <xf numFmtId="0" fontId="62" fillId="0" borderId="8" xfId="23" applyBorder="1" applyAlignment="1"/>
    <xf numFmtId="0" fontId="62" fillId="0" borderId="9" xfId="23" applyBorder="1" applyAlignment="1"/>
    <xf numFmtId="49" fontId="62" fillId="0" borderId="0" xfId="23" applyNumberFormat="1" applyBorder="1"/>
    <xf numFmtId="0" fontId="62" fillId="0" borderId="0" xfId="23" applyBorder="1" applyAlignment="1">
      <alignment horizontal="right" vertical="center"/>
    </xf>
    <xf numFmtId="0" fontId="62" fillId="0" borderId="24" xfId="23" applyBorder="1"/>
    <xf numFmtId="0" fontId="62" fillId="0" borderId="25" xfId="23" applyBorder="1"/>
    <xf numFmtId="0" fontId="34" fillId="0" borderId="25" xfId="23" applyFont="1" applyBorder="1"/>
    <xf numFmtId="0" fontId="35" fillId="0" borderId="25" xfId="26" applyFont="1" applyBorder="1" applyAlignment="1">
      <alignment horizontal="center"/>
    </xf>
    <xf numFmtId="0" fontId="62" fillId="0" borderId="26" xfId="23" applyBorder="1" applyAlignment="1">
      <alignment horizontal="right" indent="1"/>
    </xf>
    <xf numFmtId="0" fontId="62" fillId="0" borderId="27" xfId="23" applyBorder="1"/>
    <xf numFmtId="0" fontId="62" fillId="0" borderId="28" xfId="23" applyBorder="1"/>
    <xf numFmtId="0" fontId="4" fillId="0" borderId="27" xfId="23" applyFont="1" applyBorder="1" applyAlignment="1">
      <alignment horizontal="left" indent="1"/>
    </xf>
    <xf numFmtId="0" fontId="4" fillId="0" borderId="0" xfId="23" applyFont="1" applyBorder="1" applyAlignment="1">
      <alignment horizontal="left" indent="1"/>
    </xf>
    <xf numFmtId="0" fontId="38" fillId="0" borderId="27" xfId="23" applyFont="1" applyBorder="1" applyAlignment="1">
      <alignment horizontal="center"/>
    </xf>
    <xf numFmtId="0" fontId="62" fillId="0" borderId="0" xfId="23" applyBorder="1" applyAlignment="1">
      <alignment horizontal="right"/>
    </xf>
    <xf numFmtId="0" fontId="20" fillId="0" borderId="28" xfId="23" applyFont="1" applyBorder="1" applyAlignment="1">
      <alignment horizontal="left"/>
    </xf>
    <xf numFmtId="0" fontId="62" fillId="0" borderId="0" xfId="23" applyBorder="1" applyAlignment="1">
      <alignment horizontal="left"/>
    </xf>
    <xf numFmtId="0" fontId="38" fillId="0" borderId="27" xfId="23" applyFont="1" applyBorder="1" applyAlignment="1">
      <alignment horizontal="left" indent="1"/>
    </xf>
    <xf numFmtId="0" fontId="38" fillId="0" borderId="0" xfId="23" applyFont="1" applyBorder="1" applyAlignment="1">
      <alignment horizontal="left" indent="1"/>
    </xf>
    <xf numFmtId="0" fontId="38" fillId="0" borderId="0" xfId="23" applyFont="1" applyBorder="1" applyAlignment="1"/>
    <xf numFmtId="49" fontId="19" fillId="0" borderId="0" xfId="23" applyNumberFormat="1" applyFont="1" applyBorder="1" applyAlignment="1">
      <alignment vertical="center"/>
    </xf>
    <xf numFmtId="0" fontId="38" fillId="0" borderId="28" xfId="23" applyFont="1" applyBorder="1" applyAlignment="1"/>
    <xf numFmtId="0" fontId="19" fillId="0" borderId="27" xfId="23" applyFont="1" applyBorder="1" applyAlignment="1">
      <alignment vertical="center"/>
    </xf>
    <xf numFmtId="0" fontId="62" fillId="0" borderId="0" xfId="23" applyAlignment="1">
      <alignment vertical="center"/>
    </xf>
    <xf numFmtId="0" fontId="9" fillId="0" borderId="28" xfId="23" applyFont="1" applyBorder="1" applyAlignment="1">
      <alignment vertical="center"/>
    </xf>
    <xf numFmtId="0" fontId="19" fillId="0" borderId="0" xfId="23" applyFont="1" applyBorder="1" applyAlignment="1">
      <alignment vertical="center"/>
    </xf>
    <xf numFmtId="0" fontId="5" fillId="0" borderId="0" xfId="23" applyFont="1" applyBorder="1" applyAlignment="1">
      <alignment horizontal="left" vertical="center"/>
    </xf>
    <xf numFmtId="0" fontId="62" fillId="0" borderId="27" xfId="23" applyBorder="1" applyAlignment="1">
      <alignment horizontal="left" indent="1"/>
    </xf>
    <xf numFmtId="0" fontId="62" fillId="0" borderId="0" xfId="23" applyBorder="1" applyAlignment="1">
      <alignment horizontal="left" indent="1"/>
    </xf>
    <xf numFmtId="0" fontId="62" fillId="0" borderId="29" xfId="23" applyBorder="1"/>
    <xf numFmtId="0" fontId="62" fillId="0" borderId="30" xfId="23" applyBorder="1"/>
    <xf numFmtId="0" fontId="62" fillId="0" borderId="31" xfId="23" applyBorder="1"/>
    <xf numFmtId="0" fontId="1" fillId="0" borderId="0" xfId="40" applyFont="1"/>
    <xf numFmtId="0" fontId="40" fillId="0" borderId="0" xfId="40" applyFont="1" applyAlignment="1">
      <alignment horizontal="center"/>
    </xf>
    <xf numFmtId="0" fontId="41" fillId="0" borderId="0" xfId="40" applyFont="1" applyAlignment="1">
      <alignment horizontal="center"/>
    </xf>
    <xf numFmtId="0" fontId="1" fillId="0" borderId="0" xfId="40" applyFont="1" applyBorder="1"/>
    <xf numFmtId="0" fontId="42" fillId="0" borderId="0" xfId="40" applyFont="1" applyBorder="1" applyAlignment="1">
      <alignment horizontal="left"/>
    </xf>
    <xf numFmtId="0" fontId="43" fillId="0" borderId="0" xfId="40" applyFont="1" applyBorder="1" applyAlignment="1">
      <alignment horizontal="right"/>
    </xf>
    <xf numFmtId="0" fontId="44" fillId="0" borderId="24" xfId="40" applyFont="1" applyBorder="1"/>
    <xf numFmtId="0" fontId="44" fillId="0" borderId="25" xfId="40" applyFont="1" applyBorder="1"/>
    <xf numFmtId="0" fontId="45" fillId="0" borderId="25" xfId="23" applyFont="1" applyBorder="1" applyAlignment="1">
      <alignment horizontal="center"/>
    </xf>
    <xf numFmtId="0" fontId="44" fillId="0" borderId="26" xfId="40" applyFont="1" applyBorder="1"/>
    <xf numFmtId="0" fontId="44" fillId="0" borderId="27" xfId="40" applyFont="1" applyBorder="1"/>
    <xf numFmtId="0" fontId="44" fillId="0" borderId="0" xfId="40" applyFont="1" applyBorder="1"/>
    <xf numFmtId="0" fontId="46" fillId="0" borderId="0" xfId="23" applyFont="1" applyBorder="1" applyAlignment="1">
      <alignment horizontal="center"/>
    </xf>
    <xf numFmtId="0" fontId="44" fillId="0" borderId="28" xfId="40" applyFont="1" applyBorder="1"/>
    <xf numFmtId="0" fontId="44" fillId="0" borderId="29" xfId="40" applyFont="1" applyBorder="1"/>
    <xf numFmtId="0" fontId="44" fillId="0" borderId="30" xfId="40" applyFont="1" applyBorder="1"/>
    <xf numFmtId="0" fontId="47" fillId="0" borderId="30" xfId="23" applyFont="1" applyBorder="1" applyAlignment="1">
      <alignment horizontal="center" vertical="center"/>
    </xf>
    <xf numFmtId="0" fontId="44" fillId="0" borderId="31" xfId="40" applyFont="1" applyBorder="1"/>
    <xf numFmtId="0" fontId="44" fillId="0" borderId="0" xfId="40" applyFont="1" applyAlignment="1">
      <alignment vertical="top"/>
    </xf>
    <xf numFmtId="0" fontId="44" fillId="0" borderId="0" xfId="40" applyFont="1" applyBorder="1" applyAlignment="1">
      <alignment vertical="top"/>
    </xf>
    <xf numFmtId="0" fontId="1" fillId="0" borderId="0" xfId="40" applyFont="1" applyAlignment="1">
      <alignment vertical="top"/>
    </xf>
    <xf numFmtId="0" fontId="48" fillId="0" borderId="0" xfId="40" applyFont="1" applyBorder="1" applyAlignment="1">
      <alignment horizontal="left" vertical="top"/>
    </xf>
    <xf numFmtId="14" fontId="1" fillId="0" borderId="0" xfId="40" applyNumberFormat="1" applyFont="1" applyAlignment="1">
      <alignment vertical="top"/>
    </xf>
    <xf numFmtId="0" fontId="19" fillId="0" borderId="5" xfId="23" applyFont="1" applyBorder="1"/>
    <xf numFmtId="0" fontId="19" fillId="0" borderId="0" xfId="23" applyFont="1"/>
    <xf numFmtId="0" fontId="18" fillId="0" borderId="0" xfId="23" applyFont="1"/>
    <xf numFmtId="0" fontId="19" fillId="0" borderId="10" xfId="23" applyFont="1" applyBorder="1" applyAlignment="1"/>
    <xf numFmtId="0" fontId="49" fillId="0" borderId="0" xfId="23" quotePrefix="1" applyFont="1" applyAlignment="1">
      <alignment horizontal="left"/>
    </xf>
    <xf numFmtId="0" fontId="19" fillId="0" borderId="5" xfId="23" applyFont="1" applyBorder="1" applyAlignment="1">
      <alignment horizontal="center"/>
    </xf>
    <xf numFmtId="0" fontId="49" fillId="0" borderId="0" xfId="23" quotePrefix="1" applyFont="1" applyAlignment="1">
      <alignment horizontal="left" vertical="center"/>
    </xf>
    <xf numFmtId="0" fontId="19" fillId="0" borderId="0" xfId="23" applyFont="1" applyBorder="1"/>
    <xf numFmtId="0" fontId="19" fillId="0" borderId="0" xfId="23" applyFont="1" applyBorder="1" applyAlignment="1"/>
    <xf numFmtId="0" fontId="18" fillId="0" borderId="0" xfId="23" applyFont="1" applyAlignment="1">
      <alignment horizontal="left"/>
    </xf>
    <xf numFmtId="0" fontId="18" fillId="0" borderId="5" xfId="23" applyFont="1" applyBorder="1"/>
    <xf numFmtId="0" fontId="18" fillId="0" borderId="0" xfId="23" applyFont="1" applyAlignment="1">
      <alignment horizontal="right"/>
    </xf>
    <xf numFmtId="0" fontId="10" fillId="0" borderId="0" xfId="23" applyFont="1"/>
    <xf numFmtId="0" fontId="4" fillId="0" borderId="0" xfId="23" applyFont="1" applyBorder="1" applyAlignment="1">
      <alignment horizontal="right" vertical="center"/>
    </xf>
    <xf numFmtId="0" fontId="49" fillId="0" borderId="0" xfId="23" quotePrefix="1" applyFont="1" applyAlignment="1">
      <alignment horizontal="right" vertical="center"/>
    </xf>
    <xf numFmtId="0" fontId="44" fillId="0" borderId="0" xfId="40" applyFont="1" applyBorder="1" applyAlignment="1">
      <alignment vertical="center"/>
    </xf>
    <xf numFmtId="0" fontId="44" fillId="0" borderId="0" xfId="40" applyFont="1" applyBorder="1" applyAlignment="1">
      <alignment vertical="center" wrapText="1"/>
    </xf>
    <xf numFmtId="0" fontId="44" fillId="0" borderId="6" xfId="40" applyFont="1" applyBorder="1" applyAlignment="1">
      <alignment vertical="center"/>
    </xf>
    <xf numFmtId="0" fontId="51" fillId="0" borderId="0" xfId="40" applyFont="1" applyBorder="1" applyAlignment="1">
      <alignment vertical="center" wrapText="1"/>
    </xf>
    <xf numFmtId="0" fontId="52" fillId="0" borderId="4" xfId="40" applyFont="1" applyBorder="1" applyAlignment="1">
      <alignment horizontal="left" vertical="center" indent="1"/>
    </xf>
    <xf numFmtId="0" fontId="44" fillId="0" borderId="4" xfId="40" applyFont="1" applyBorder="1" applyAlignment="1">
      <alignment vertical="center"/>
    </xf>
    <xf numFmtId="0" fontId="44" fillId="0" borderId="6" xfId="40" applyFont="1" applyBorder="1" applyAlignment="1">
      <alignment vertical="center" wrapText="1"/>
    </xf>
    <xf numFmtId="49" fontId="53" fillId="0" borderId="0" xfId="40" applyNumberFormat="1" applyFont="1" applyBorder="1" applyAlignment="1">
      <alignment vertical="center"/>
    </xf>
    <xf numFmtId="0" fontId="44" fillId="0" borderId="6" xfId="40" applyFont="1" applyBorder="1" applyAlignment="1">
      <alignment horizontal="right" vertical="center"/>
    </xf>
    <xf numFmtId="0" fontId="52" fillId="0" borderId="7" xfId="40" applyFont="1" applyBorder="1" applyAlignment="1">
      <alignment horizontal="left" vertical="center" indent="1"/>
    </xf>
    <xf numFmtId="0" fontId="44" fillId="0" borderId="8" xfId="40" applyFont="1" applyBorder="1"/>
    <xf numFmtId="0" fontId="44" fillId="0" borderId="8" xfId="40" applyFont="1" applyBorder="1" applyAlignment="1">
      <alignment vertical="center"/>
    </xf>
    <xf numFmtId="0" fontId="52" fillId="0" borderId="8" xfId="40" applyFont="1" applyBorder="1" applyAlignment="1">
      <alignment horizontal="right" vertical="center"/>
    </xf>
    <xf numFmtId="49" fontId="53" fillId="0" borderId="8" xfId="40" applyNumberFormat="1" applyFont="1" applyBorder="1" applyAlignment="1">
      <alignment vertical="center"/>
    </xf>
    <xf numFmtId="0" fontId="44" fillId="0" borderId="9" xfId="40" applyFont="1" applyBorder="1" applyAlignment="1">
      <alignment vertical="center"/>
    </xf>
    <xf numFmtId="0" fontId="1" fillId="0" borderId="15" xfId="40" applyFont="1" applyBorder="1"/>
    <xf numFmtId="0" fontId="8" fillId="0" borderId="0" xfId="23" applyFont="1" applyFill="1" applyBorder="1" applyAlignment="1"/>
    <xf numFmtId="0" fontId="62" fillId="0" borderId="0" xfId="23" applyFill="1"/>
    <xf numFmtId="0" fontId="52" fillId="0" borderId="0" xfId="40" applyFont="1" applyBorder="1" applyAlignment="1">
      <alignment horizontal="center"/>
    </xf>
    <xf numFmtId="0" fontId="52" fillId="0" borderId="4" xfId="40" applyFont="1" applyBorder="1"/>
    <xf numFmtId="0" fontId="52" fillId="0" borderId="6" xfId="40" applyFont="1" applyBorder="1"/>
    <xf numFmtId="0" fontId="1" fillId="0" borderId="0" xfId="40" applyFont="1" applyAlignment="1">
      <alignment vertical="center"/>
    </xf>
    <xf numFmtId="0" fontId="52" fillId="0" borderId="1" xfId="40" applyFont="1" applyBorder="1" applyAlignment="1">
      <alignment horizontal="left" indent="1"/>
    </xf>
    <xf numFmtId="0" fontId="44" fillId="0" borderId="2" xfId="40" applyFont="1" applyBorder="1" applyAlignment="1">
      <alignment vertical="center"/>
    </xf>
    <xf numFmtId="0" fontId="44" fillId="0" borderId="2" xfId="40" applyFont="1" applyBorder="1" applyAlignment="1">
      <alignment horizontal="left" vertical="center"/>
    </xf>
    <xf numFmtId="0" fontId="44" fillId="0" borderId="3" xfId="40" applyFont="1" applyBorder="1" applyAlignment="1">
      <alignment vertical="center"/>
    </xf>
    <xf numFmtId="0" fontId="48" fillId="0" borderId="0" xfId="40" applyFont="1" applyBorder="1" applyAlignment="1">
      <alignment horizontal="left"/>
    </xf>
    <xf numFmtId="0" fontId="48" fillId="0" borderId="0" xfId="40" applyFont="1" applyBorder="1" applyAlignment="1">
      <alignment horizontal="center"/>
    </xf>
    <xf numFmtId="0" fontId="24" fillId="0" borderId="0" xfId="40" applyFont="1" applyBorder="1" applyAlignment="1">
      <alignment horizontal="center"/>
    </xf>
    <xf numFmtId="0" fontId="1" fillId="0" borderId="0" xfId="40" applyFont="1" applyBorder="1" applyAlignment="1">
      <alignment horizontal="left"/>
    </xf>
    <xf numFmtId="0" fontId="52" fillId="0" borderId="1" xfId="40" applyFont="1" applyBorder="1" applyAlignment="1">
      <alignment horizontal="left" vertical="center" indent="1"/>
    </xf>
    <xf numFmtId="0" fontId="52" fillId="0" borderId="7" xfId="40" applyFont="1" applyBorder="1" applyAlignment="1">
      <alignment horizontal="left" vertical="center"/>
    </xf>
    <xf numFmtId="0" fontId="1" fillId="0" borderId="0" xfId="40" applyFont="1" applyBorder="1" applyAlignment="1">
      <alignment horizontal="left" vertical="center"/>
    </xf>
    <xf numFmtId="0" fontId="1" fillId="0" borderId="0" xfId="40" applyFont="1" applyBorder="1" applyAlignment="1">
      <alignment vertical="center"/>
    </xf>
    <xf numFmtId="0" fontId="44" fillId="0" borderId="2" xfId="40" applyFont="1" applyBorder="1"/>
    <xf numFmtId="0" fontId="44" fillId="0" borderId="3" xfId="40" applyFont="1" applyBorder="1"/>
    <xf numFmtId="0" fontId="44" fillId="0" borderId="8" xfId="40" applyFont="1" applyBorder="1" applyAlignment="1">
      <alignment horizontal="left" vertical="center"/>
    </xf>
    <xf numFmtId="0" fontId="1" fillId="0" borderId="0" xfId="40" applyFont="1" applyAlignment="1">
      <alignment wrapText="1"/>
    </xf>
    <xf numFmtId="0" fontId="1" fillId="0" borderId="0" xfId="40" applyFont="1" applyBorder="1" applyAlignment="1">
      <alignment wrapText="1"/>
    </xf>
    <xf numFmtId="0" fontId="24" fillId="0" borderId="0" xfId="40" applyFont="1" applyBorder="1" applyAlignment="1">
      <alignment horizontal="center" wrapText="1"/>
    </xf>
    <xf numFmtId="0" fontId="0" fillId="0" borderId="0" xfId="0" applyBorder="1"/>
    <xf numFmtId="0" fontId="0" fillId="0" borderId="4" xfId="0" applyBorder="1"/>
    <xf numFmtId="4" fontId="0" fillId="0" borderId="0" xfId="0" applyNumberFormat="1" applyBorder="1"/>
    <xf numFmtId="0" fontId="0" fillId="0" borderId="6" xfId="0" applyBorder="1"/>
    <xf numFmtId="0" fontId="24" fillId="0" borderId="0" xfId="0" applyFont="1" applyBorder="1"/>
    <xf numFmtId="4" fontId="24" fillId="0" borderId="0" xfId="0" applyNumberFormat="1" applyFont="1" applyBorder="1"/>
    <xf numFmtId="0" fontId="24" fillId="0" borderId="13" xfId="0" applyFont="1" applyBorder="1"/>
    <xf numFmtId="0" fontId="24" fillId="0" borderId="15" xfId="0" applyFont="1" applyBorder="1"/>
    <xf numFmtId="0" fontId="0" fillId="0" borderId="15" xfId="0" applyBorder="1"/>
    <xf numFmtId="4" fontId="0" fillId="0" borderId="15" xfId="0" applyNumberFormat="1" applyBorder="1"/>
    <xf numFmtId="4" fontId="24" fillId="0" borderId="14" xfId="0" applyNumberFormat="1" applyFont="1" applyBorder="1"/>
    <xf numFmtId="10" fontId="24" fillId="0" borderId="0" xfId="52" applyNumberFormat="1" applyFont="1" applyBorder="1"/>
    <xf numFmtId="0" fontId="0" fillId="0" borderId="7" xfId="0" applyBorder="1"/>
    <xf numFmtId="0" fontId="0" fillId="0" borderId="8" xfId="0" applyBorder="1"/>
    <xf numFmtId="4" fontId="0" fillId="0" borderId="8" xfId="0" applyNumberFormat="1" applyBorder="1"/>
    <xf numFmtId="0" fontId="0" fillId="0" borderId="9" xfId="0" applyBorder="1"/>
    <xf numFmtId="0" fontId="0" fillId="0" borderId="0" xfId="0" applyFill="1" applyBorder="1"/>
    <xf numFmtId="0" fontId="0" fillId="0" borderId="13" xfId="0" applyFill="1" applyBorder="1"/>
    <xf numFmtId="0" fontId="0" fillId="0" borderId="0" xfId="0" applyAlignment="1">
      <alignment vertical="center"/>
    </xf>
    <xf numFmtId="0" fontId="1" fillId="0" borderId="0" xfId="0" applyFont="1" applyBorder="1"/>
    <xf numFmtId="165" fontId="24" fillId="0" borderId="0" xfId="0" applyNumberFormat="1" applyFont="1" applyBorder="1"/>
    <xf numFmtId="4" fontId="0" fillId="0" borderId="0" xfId="0" applyNumberFormat="1"/>
    <xf numFmtId="4" fontId="1" fillId="0" borderId="0" xfId="0" applyNumberFormat="1" applyFont="1" applyBorder="1"/>
    <xf numFmtId="4" fontId="24" fillId="0" borderId="8" xfId="0" applyNumberFormat="1" applyFont="1" applyBorder="1"/>
    <xf numFmtId="0" fontId="0" fillId="0" borderId="3" xfId="0" applyBorder="1"/>
    <xf numFmtId="0" fontId="66" fillId="2" borderId="0" xfId="51" quotePrefix="1" applyFont="1" applyFill="1" applyBorder="1" applyAlignment="1">
      <alignment horizontal="left"/>
    </xf>
    <xf numFmtId="0" fontId="59" fillId="0" borderId="0" xfId="0" applyFont="1" applyBorder="1"/>
    <xf numFmtId="0" fontId="59" fillId="0" borderId="0" xfId="0" applyFont="1" applyBorder="1" applyAlignment="1">
      <alignment vertical="center"/>
    </xf>
    <xf numFmtId="167" fontId="58" fillId="2" borderId="5" xfId="20" applyFont="1" applyFill="1" applyBorder="1" applyAlignment="1">
      <alignment horizontal="center" vertical="center" wrapText="1"/>
    </xf>
    <xf numFmtId="164" fontId="24" fillId="0" borderId="10" xfId="20" applyNumberFormat="1" applyFont="1" applyBorder="1" applyAlignment="1" applyProtection="1">
      <alignment horizontal="right" vertical="center"/>
      <protection hidden="1"/>
    </xf>
    <xf numFmtId="4" fontId="24" fillId="5" borderId="5" xfId="0" applyNumberFormat="1" applyFont="1" applyFill="1" applyBorder="1" applyAlignment="1">
      <alignment horizontal="center"/>
    </xf>
    <xf numFmtId="4" fontId="57" fillId="5" borderId="5" xfId="0" applyNumberFormat="1" applyFont="1" applyFill="1" applyBorder="1"/>
    <xf numFmtId="167" fontId="58" fillId="2" borderId="14" xfId="20" applyFont="1" applyFill="1" applyBorder="1" applyAlignment="1">
      <alignment horizontal="center" vertical="center" wrapText="1"/>
    </xf>
    <xf numFmtId="0" fontId="0" fillId="0" borderId="6" xfId="0" applyBorder="1" applyAlignment="1">
      <alignment vertical="center"/>
    </xf>
    <xf numFmtId="0" fontId="58" fillId="2" borderId="0" xfId="51" applyFont="1" applyFill="1" applyBorder="1"/>
    <xf numFmtId="0" fontId="58" fillId="2" borderId="0" xfId="51" quotePrefix="1" applyFont="1" applyFill="1" applyBorder="1" applyAlignment="1">
      <alignment horizontal="left"/>
    </xf>
    <xf numFmtId="164" fontId="24" fillId="0" borderId="5" xfId="0" applyNumberFormat="1" applyFont="1" applyBorder="1"/>
    <xf numFmtId="0" fontId="0" fillId="0" borderId="13" xfId="0" applyBorder="1"/>
    <xf numFmtId="0" fontId="0" fillId="0" borderId="14" xfId="0" applyBorder="1"/>
    <xf numFmtId="0" fontId="24" fillId="6" borderId="13" xfId="0" applyFont="1" applyFill="1" applyBorder="1"/>
    <xf numFmtId="0" fontId="0" fillId="6" borderId="15" xfId="0" applyFill="1" applyBorder="1"/>
    <xf numFmtId="4" fontId="0" fillId="6" borderId="15" xfId="0" applyNumberFormat="1" applyFill="1" applyBorder="1"/>
    <xf numFmtId="4" fontId="24" fillId="6" borderId="14" xfId="0" applyNumberFormat="1" applyFont="1" applyFill="1" applyBorder="1"/>
    <xf numFmtId="164" fontId="24" fillId="2" borderId="12" xfId="20" applyNumberFormat="1" applyFont="1" applyFill="1" applyBorder="1"/>
    <xf numFmtId="164" fontId="24" fillId="2" borderId="11" xfId="20" applyNumberFormat="1" applyFont="1" applyFill="1" applyBorder="1"/>
    <xf numFmtId="164" fontId="24" fillId="2" borderId="32" xfId="20" applyNumberFormat="1" applyFont="1" applyFill="1" applyBorder="1"/>
    <xf numFmtId="164" fontId="1" fillId="2" borderId="32" xfId="20" applyNumberFormat="1" applyFont="1" applyFill="1" applyBorder="1"/>
    <xf numFmtId="164" fontId="24" fillId="2" borderId="33" xfId="20" applyNumberFormat="1" applyFont="1" applyFill="1" applyBorder="1"/>
    <xf numFmtId="164" fontId="1" fillId="2" borderId="33" xfId="20" applyNumberFormat="1" applyFont="1" applyFill="1" applyBorder="1"/>
    <xf numFmtId="164" fontId="1" fillId="2" borderId="12" xfId="20" applyNumberFormat="1" applyFont="1" applyFill="1" applyBorder="1"/>
    <xf numFmtId="164" fontId="1" fillId="2" borderId="34" xfId="20" applyNumberFormat="1" applyFont="1" applyFill="1" applyBorder="1"/>
    <xf numFmtId="4" fontId="24" fillId="0" borderId="0" xfId="0" applyNumberFormat="1" applyFont="1" applyBorder="1" applyAlignment="1">
      <alignment horizontal="center"/>
    </xf>
    <xf numFmtId="164" fontId="24" fillId="0" borderId="0" xfId="0" applyNumberFormat="1" applyFont="1" applyBorder="1"/>
    <xf numFmtId="0" fontId="19" fillId="0" borderId="10" xfId="23" applyFont="1" applyBorder="1" applyAlignment="1">
      <alignment horizontal="center"/>
    </xf>
    <xf numFmtId="0" fontId="7" fillId="0" borderId="0" xfId="23" applyFont="1" applyBorder="1" applyAlignment="1">
      <alignment horizontal="center" vertical="center"/>
    </xf>
    <xf numFmtId="0" fontId="60" fillId="0" borderId="0" xfId="23" applyFont="1" applyBorder="1" applyAlignment="1">
      <alignment horizontal="center" vertical="center"/>
    </xf>
    <xf numFmtId="0" fontId="11" fillId="0" borderId="4" xfId="23" applyFont="1" applyBorder="1" applyAlignment="1">
      <alignment horizontal="center" vertical="center"/>
    </xf>
    <xf numFmtId="0" fontId="11" fillId="0" borderId="0" xfId="23" applyFont="1" applyBorder="1" applyAlignment="1">
      <alignment horizontal="center" vertical="center"/>
    </xf>
    <xf numFmtId="0" fontId="21" fillId="0" borderId="0" xfId="32" applyFont="1"/>
    <xf numFmtId="0" fontId="52" fillId="0" borderId="0" xfId="40" applyFont="1" applyBorder="1"/>
    <xf numFmtId="0" fontId="44" fillId="0" borderId="0" xfId="40" applyFont="1" applyBorder="1" applyAlignment="1"/>
    <xf numFmtId="0" fontId="1" fillId="0" borderId="4" xfId="40" applyFont="1" applyBorder="1"/>
    <xf numFmtId="0" fontId="1" fillId="0" borderId="8" xfId="40" applyFont="1" applyBorder="1"/>
    <xf numFmtId="0" fontId="48" fillId="0" borderId="0" xfId="40" applyFont="1" applyBorder="1" applyAlignment="1">
      <alignment horizontal="center" vertical="center"/>
    </xf>
    <xf numFmtId="0" fontId="67" fillId="3" borderId="35" xfId="0" applyNumberFormat="1" applyFont="1" applyFill="1" applyBorder="1" applyAlignment="1">
      <alignment vertical="center" wrapText="1"/>
    </xf>
    <xf numFmtId="0" fontId="67" fillId="3" borderId="35" xfId="0" applyNumberFormat="1" applyFont="1" applyFill="1" applyBorder="1" applyAlignment="1">
      <alignment horizontal="center" vertical="center"/>
    </xf>
    <xf numFmtId="0" fontId="44" fillId="0" borderId="7" xfId="40" applyFont="1" applyBorder="1" applyAlignment="1">
      <alignment vertical="center"/>
    </xf>
    <xf numFmtId="0" fontId="68" fillId="0" borderId="0" xfId="26" applyFont="1"/>
    <xf numFmtId="0" fontId="69" fillId="3" borderId="35" xfId="0" applyNumberFormat="1" applyFont="1" applyFill="1" applyBorder="1" applyAlignment="1">
      <alignment horizontal="center" vertical="center"/>
    </xf>
    <xf numFmtId="49" fontId="70" fillId="3" borderId="35" xfId="0" applyNumberFormat="1" applyFont="1" applyFill="1" applyBorder="1" applyAlignment="1">
      <alignment horizontal="center" vertical="center"/>
    </xf>
    <xf numFmtId="0" fontId="68" fillId="0" borderId="0" xfId="26" applyFont="1" applyAlignment="1">
      <alignment vertical="center"/>
    </xf>
    <xf numFmtId="1" fontId="70" fillId="3" borderId="35" xfId="0" applyNumberFormat="1" applyFont="1" applyFill="1" applyBorder="1" applyAlignment="1">
      <alignment horizontal="center" vertical="center"/>
    </xf>
    <xf numFmtId="14" fontId="70" fillId="3" borderId="35" xfId="0" applyNumberFormat="1" applyFont="1" applyFill="1" applyBorder="1" applyAlignment="1">
      <alignment horizontal="center" vertical="center"/>
    </xf>
    <xf numFmtId="0" fontId="68" fillId="0" borderId="0" xfId="26" applyFont="1" applyProtection="1">
      <protection hidden="1"/>
    </xf>
    <xf numFmtId="0" fontId="71" fillId="0" borderId="0" xfId="26" applyFont="1" applyProtection="1">
      <protection hidden="1"/>
    </xf>
    <xf numFmtId="49" fontId="70" fillId="3" borderId="35" xfId="0" applyNumberFormat="1" applyFont="1" applyFill="1" applyBorder="1" applyAlignment="1">
      <alignment horizontal="left" vertical="center"/>
    </xf>
    <xf numFmtId="0" fontId="67" fillId="3" borderId="35" xfId="0" applyNumberFormat="1" applyFont="1" applyFill="1" applyBorder="1" applyAlignment="1">
      <alignment horizontal="left" vertical="center"/>
    </xf>
    <xf numFmtId="43" fontId="0" fillId="0" borderId="5" xfId="0" applyNumberFormat="1" applyBorder="1"/>
    <xf numFmtId="43" fontId="1" fillId="0" borderId="10" xfId="0" applyNumberFormat="1" applyFont="1" applyBorder="1"/>
    <xf numFmtId="10" fontId="0" fillId="0" borderId="0" xfId="0" applyNumberFormat="1" applyBorder="1" applyAlignment="1">
      <alignment horizontal="center"/>
    </xf>
    <xf numFmtId="43" fontId="24" fillId="0" borderId="5" xfId="13" applyFont="1" applyBorder="1"/>
    <xf numFmtId="0" fontId="1" fillId="0" borderId="13" xfId="0" applyFont="1" applyFill="1" applyBorder="1"/>
    <xf numFmtId="0" fontId="24" fillId="0" borderId="13" xfId="0" applyFont="1" applyFill="1" applyBorder="1"/>
    <xf numFmtId="0" fontId="0" fillId="0" borderId="15" xfId="0" applyFill="1" applyBorder="1"/>
    <xf numFmtId="9" fontId="24" fillId="0" borderId="15" xfId="52" applyFont="1" applyFill="1" applyBorder="1" applyAlignment="1">
      <alignment horizontal="center"/>
    </xf>
    <xf numFmtId="4" fontId="24" fillId="0" borderId="14" xfId="0" applyNumberFormat="1" applyFont="1" applyFill="1" applyBorder="1"/>
    <xf numFmtId="9" fontId="24" fillId="0" borderId="15" xfId="0" applyNumberFormat="1" applyFont="1" applyFill="1" applyBorder="1" applyAlignment="1">
      <alignment horizontal="center"/>
    </xf>
    <xf numFmtId="0" fontId="24" fillId="0" borderId="8" xfId="0" applyFont="1" applyFill="1" applyBorder="1"/>
    <xf numFmtId="0" fontId="0" fillId="0" borderId="8" xfId="0" applyFill="1" applyBorder="1"/>
    <xf numFmtId="9" fontId="24" fillId="0" borderId="8" xfId="0" applyNumberFormat="1" applyFont="1" applyFill="1" applyBorder="1" applyAlignment="1">
      <alignment horizontal="center"/>
    </xf>
    <xf numFmtId="4" fontId="24" fillId="0" borderId="8" xfId="0" applyNumberFormat="1" applyFont="1" applyFill="1" applyBorder="1"/>
    <xf numFmtId="14" fontId="0" fillId="0" borderId="5" xfId="0" applyNumberFormat="1" applyBorder="1" applyAlignment="1">
      <alignment vertical="center"/>
    </xf>
    <xf numFmtId="0" fontId="0" fillId="0" borderId="14" xfId="0" applyBorder="1" applyAlignment="1">
      <alignment vertical="center"/>
    </xf>
    <xf numFmtId="49" fontId="48" fillId="0" borderId="0" xfId="40" applyNumberFormat="1" applyFont="1" applyBorder="1" applyAlignment="1">
      <alignment vertical="center"/>
    </xf>
    <xf numFmtId="43" fontId="0" fillId="7" borderId="5" xfId="0" applyNumberFormat="1" applyFill="1" applyBorder="1"/>
    <xf numFmtId="0" fontId="72" fillId="3" borderId="36" xfId="0" applyNumberFormat="1" applyFont="1" applyFill="1" applyBorder="1" applyAlignment="1">
      <alignment horizontal="center" vertical="center" wrapText="1"/>
    </xf>
    <xf numFmtId="0" fontId="72" fillId="3" borderId="0" xfId="0" applyNumberFormat="1" applyFont="1" applyFill="1" applyBorder="1" applyAlignment="1">
      <alignment horizontal="center" vertical="center" wrapText="1"/>
    </xf>
    <xf numFmtId="0" fontId="56" fillId="0" borderId="1" xfId="0" applyFont="1" applyBorder="1" applyAlignment="1">
      <alignment horizontal="center" wrapText="1"/>
    </xf>
    <xf numFmtId="0" fontId="56" fillId="0" borderId="2" xfId="0" applyFont="1" applyBorder="1" applyAlignment="1">
      <alignment horizont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56" fillId="0" borderId="4" xfId="0" applyFont="1" applyBorder="1" applyAlignment="1">
      <alignment horizontal="center" wrapText="1"/>
    </xf>
    <xf numFmtId="0" fontId="56" fillId="0" borderId="0" xfId="0" applyFont="1" applyBorder="1" applyAlignment="1">
      <alignment horizontal="center" wrapText="1"/>
    </xf>
    <xf numFmtId="0" fontId="11" fillId="0" borderId="4" xfId="23" applyFont="1" applyBorder="1" applyAlignment="1">
      <alignment horizontal="center" vertical="center"/>
    </xf>
    <xf numFmtId="0" fontId="11" fillId="0" borderId="0" xfId="23" applyFont="1" applyBorder="1" applyAlignment="1">
      <alignment horizontal="center" vertical="center"/>
    </xf>
    <xf numFmtId="0" fontId="4" fillId="0" borderId="0" xfId="23" quotePrefix="1" applyFont="1" applyBorder="1" applyAlignment="1">
      <alignment horizontal="center"/>
    </xf>
    <xf numFmtId="0" fontId="17" fillId="4" borderId="13" xfId="23" applyFont="1" applyFill="1" applyBorder="1" applyAlignment="1">
      <alignment horizontal="center" vertical="center"/>
    </xf>
    <xf numFmtId="0" fontId="17" fillId="4" borderId="15" xfId="23" applyFont="1" applyFill="1" applyBorder="1" applyAlignment="1">
      <alignment horizontal="center" vertical="center"/>
    </xf>
    <xf numFmtId="0" fontId="17" fillId="4" borderId="14" xfId="23" applyFont="1" applyFill="1" applyBorder="1" applyAlignment="1">
      <alignment horizontal="center" vertical="center"/>
    </xf>
    <xf numFmtId="14" fontId="7" fillId="0" borderId="0" xfId="23" applyNumberFormat="1" applyFont="1" applyAlignment="1">
      <alignment horizontal="center"/>
    </xf>
    <xf numFmtId="0" fontId="9" fillId="4" borderId="13" xfId="23" applyFont="1" applyFill="1" applyBorder="1" applyAlignment="1">
      <alignment horizontal="center" vertical="center"/>
    </xf>
    <xf numFmtId="0" fontId="9" fillId="4" borderId="15" xfId="23" applyFont="1" applyFill="1" applyBorder="1" applyAlignment="1">
      <alignment horizontal="center" vertical="center"/>
    </xf>
    <xf numFmtId="0" fontId="9" fillId="4" borderId="14" xfId="23" applyFont="1" applyFill="1" applyBorder="1" applyAlignment="1">
      <alignment horizontal="center" vertical="center"/>
    </xf>
    <xf numFmtId="0" fontId="17" fillId="0" borderId="1" xfId="23" applyFont="1" applyFill="1" applyBorder="1" applyAlignment="1">
      <alignment horizontal="center" vertical="center"/>
    </xf>
    <xf numFmtId="0" fontId="17" fillId="0" borderId="2" xfId="23" applyFont="1" applyFill="1" applyBorder="1" applyAlignment="1">
      <alignment horizontal="center" vertical="center"/>
    </xf>
    <xf numFmtId="0" fontId="17" fillId="0" borderId="3" xfId="23" applyFont="1" applyFill="1" applyBorder="1" applyAlignment="1">
      <alignment horizontal="center" vertical="center"/>
    </xf>
    <xf numFmtId="0" fontId="17" fillId="0" borderId="4" xfId="23" applyFont="1" applyFill="1" applyBorder="1" applyAlignment="1">
      <alignment horizontal="center" vertical="center"/>
    </xf>
    <xf numFmtId="0" fontId="17" fillId="0" borderId="0" xfId="23" applyFont="1" applyFill="1" applyBorder="1" applyAlignment="1">
      <alignment horizontal="center" vertical="center"/>
    </xf>
    <xf numFmtId="0" fontId="17" fillId="0" borderId="6" xfId="23" applyFont="1" applyFill="1" applyBorder="1" applyAlignment="1">
      <alignment horizontal="center" vertical="center"/>
    </xf>
    <xf numFmtId="0" fontId="21" fillId="0" borderId="5" xfId="32" applyFont="1" applyBorder="1" applyAlignment="1">
      <alignment horizontal="center" vertical="center"/>
    </xf>
    <xf numFmtId="164" fontId="5" fillId="0" borderId="13" xfId="32" applyNumberFormat="1" applyFont="1" applyBorder="1" applyAlignment="1">
      <alignment horizontal="center"/>
    </xf>
    <xf numFmtId="164" fontId="5" fillId="0" borderId="14" xfId="32" applyNumberFormat="1" applyFont="1" applyBorder="1" applyAlignment="1">
      <alignment horizontal="center"/>
    </xf>
    <xf numFmtId="164" fontId="73" fillId="0" borderId="13" xfId="32" applyNumberFormat="1" applyFont="1" applyBorder="1" applyAlignment="1">
      <alignment horizontal="center"/>
    </xf>
    <xf numFmtId="0" fontId="73" fillId="0" borderId="14" xfId="32" applyFont="1" applyBorder="1" applyAlignment="1">
      <alignment horizontal="center"/>
    </xf>
    <xf numFmtId="0" fontId="62" fillId="0" borderId="5" xfId="32" applyBorder="1" applyAlignment="1">
      <alignment horizontal="center"/>
    </xf>
    <xf numFmtId="0" fontId="21" fillId="0" borderId="5" xfId="32" applyFont="1" applyBorder="1" applyAlignment="1">
      <alignment horizontal="center" vertical="center" wrapText="1"/>
    </xf>
    <xf numFmtId="0" fontId="21" fillId="0" borderId="1" xfId="32" applyFont="1" applyBorder="1" applyAlignment="1">
      <alignment horizontal="center" vertical="center"/>
    </xf>
    <xf numFmtId="0" fontId="21" fillId="0" borderId="3" xfId="32" applyFont="1" applyBorder="1" applyAlignment="1">
      <alignment horizontal="center" vertical="center"/>
    </xf>
    <xf numFmtId="0" fontId="21" fillId="0" borderId="13" xfId="32" applyFont="1" applyBorder="1" applyAlignment="1">
      <alignment horizontal="center" vertical="center"/>
    </xf>
    <xf numFmtId="0" fontId="21" fillId="0" borderId="15" xfId="32" applyFont="1" applyBorder="1" applyAlignment="1">
      <alignment horizontal="center" vertical="center"/>
    </xf>
    <xf numFmtId="0" fontId="29" fillId="0" borderId="1" xfId="23" applyFont="1" applyBorder="1" applyAlignment="1">
      <alignment horizontal="center" vertical="center" wrapText="1"/>
    </xf>
    <xf numFmtId="0" fontId="29" fillId="0" borderId="2" xfId="23" applyFont="1" applyBorder="1" applyAlignment="1">
      <alignment horizontal="center" vertical="center" wrapText="1"/>
    </xf>
    <xf numFmtId="0" fontId="29" fillId="0" borderId="3" xfId="23" applyFont="1" applyBorder="1" applyAlignment="1">
      <alignment horizontal="center" vertical="center" wrapText="1"/>
    </xf>
    <xf numFmtId="0" fontId="29" fillId="0" borderId="4" xfId="23" applyFont="1" applyBorder="1" applyAlignment="1">
      <alignment horizontal="center" vertical="center" wrapText="1"/>
    </xf>
    <xf numFmtId="0" fontId="29" fillId="0" borderId="0" xfId="23" applyFont="1" applyBorder="1" applyAlignment="1">
      <alignment horizontal="center" vertical="center" wrapText="1"/>
    </xf>
    <xf numFmtId="0" fontId="29" fillId="0" borderId="6" xfId="23" applyFont="1" applyBorder="1" applyAlignment="1">
      <alignment horizontal="center" vertical="center" wrapText="1"/>
    </xf>
    <xf numFmtId="0" fontId="29" fillId="0" borderId="7" xfId="23" applyFont="1" applyBorder="1" applyAlignment="1">
      <alignment horizontal="center" vertical="center" wrapText="1"/>
    </xf>
    <xf numFmtId="0" fontId="29" fillId="0" borderId="8" xfId="23" applyFont="1" applyBorder="1" applyAlignment="1">
      <alignment horizontal="center" vertical="center" wrapText="1"/>
    </xf>
    <xf numFmtId="0" fontId="29" fillId="0" borderId="9" xfId="23" applyFont="1" applyBorder="1" applyAlignment="1">
      <alignment horizontal="center" vertical="center" wrapText="1"/>
    </xf>
    <xf numFmtId="0" fontId="25" fillId="0" borderId="0" xfId="23" applyFont="1" applyBorder="1" applyAlignment="1">
      <alignment horizontal="left" vertical="center" wrapText="1"/>
    </xf>
    <xf numFmtId="164" fontId="5" fillId="0" borderId="7" xfId="23" applyNumberFormat="1" applyFont="1" applyFill="1" applyBorder="1" applyAlignment="1">
      <alignment horizontal="center" vertical="center"/>
    </xf>
    <xf numFmtId="164" fontId="5" fillId="0" borderId="8" xfId="23" applyNumberFormat="1" applyFont="1" applyFill="1" applyBorder="1" applyAlignment="1">
      <alignment horizontal="center" vertical="center"/>
    </xf>
    <xf numFmtId="164" fontId="5" fillId="0" borderId="9" xfId="23" applyNumberFormat="1" applyFont="1" applyFill="1" applyBorder="1" applyAlignment="1">
      <alignment horizontal="center" vertical="center"/>
    </xf>
    <xf numFmtId="14" fontId="62" fillId="0" borderId="0" xfId="23" applyNumberFormat="1" applyBorder="1" applyAlignment="1">
      <alignment horizontal="center" vertical="center"/>
    </xf>
    <xf numFmtId="0" fontId="62" fillId="0" borderId="0" xfId="23" applyBorder="1" applyAlignment="1">
      <alignment horizontal="center" vertical="center"/>
    </xf>
    <xf numFmtId="0" fontId="29" fillId="0" borderId="7" xfId="23" applyFont="1" applyBorder="1" applyAlignment="1">
      <alignment horizontal="left"/>
    </xf>
    <xf numFmtId="0" fontId="29" fillId="0" borderId="8" xfId="23" applyFont="1" applyBorder="1" applyAlignment="1">
      <alignment horizontal="left"/>
    </xf>
    <xf numFmtId="0" fontId="29" fillId="0" borderId="9" xfId="23" applyFont="1" applyBorder="1" applyAlignment="1">
      <alignment horizontal="left"/>
    </xf>
    <xf numFmtId="0" fontId="62" fillId="0" borderId="1" xfId="23" applyBorder="1" applyAlignment="1">
      <alignment horizontal="center"/>
    </xf>
    <xf numFmtId="0" fontId="62" fillId="0" borderId="2" xfId="23" applyBorder="1" applyAlignment="1">
      <alignment horizontal="center"/>
    </xf>
    <xf numFmtId="0" fontId="62" fillId="0" borderId="3" xfId="23" applyBorder="1" applyAlignment="1">
      <alignment horizontal="center"/>
    </xf>
    <xf numFmtId="0" fontId="32" fillId="0" borderId="13" xfId="23" applyFont="1" applyBorder="1" applyAlignment="1">
      <alignment horizontal="center" vertical="top"/>
    </xf>
    <xf numFmtId="0" fontId="32" fillId="0" borderId="15" xfId="23" applyFont="1" applyBorder="1" applyAlignment="1">
      <alignment horizontal="center" vertical="top"/>
    </xf>
    <xf numFmtId="0" fontId="32" fillId="0" borderId="13" xfId="23" applyFont="1" applyBorder="1" applyAlignment="1">
      <alignment horizontal="center"/>
    </xf>
    <xf numFmtId="0" fontId="32" fillId="0" borderId="15" xfId="23" applyFont="1" applyBorder="1" applyAlignment="1">
      <alignment horizontal="center"/>
    </xf>
    <xf numFmtId="0" fontId="32" fillId="0" borderId="14" xfId="23" applyFont="1" applyBorder="1" applyAlignment="1">
      <alignment horizontal="center"/>
    </xf>
    <xf numFmtId="0" fontId="29" fillId="0" borderId="0" xfId="23" applyFont="1" applyBorder="1" applyAlignment="1">
      <alignment horizontal="center" vertical="center"/>
    </xf>
    <xf numFmtId="0" fontId="29" fillId="0" borderId="6" xfId="23" applyFont="1" applyBorder="1" applyAlignment="1">
      <alignment horizontal="center" vertical="center"/>
    </xf>
    <xf numFmtId="0" fontId="32" fillId="0" borderId="4" xfId="23" applyFont="1" applyBorder="1" applyAlignment="1">
      <alignment horizontal="center" vertical="center" wrapText="1"/>
    </xf>
    <xf numFmtId="0" fontId="32" fillId="0" borderId="0" xfId="23" applyFont="1" applyBorder="1" applyAlignment="1">
      <alignment horizontal="center" vertical="center" wrapText="1"/>
    </xf>
    <xf numFmtId="0" fontId="32" fillId="0" borderId="6" xfId="23" applyFont="1" applyBorder="1" applyAlignment="1">
      <alignment horizontal="center" vertical="center" wrapText="1"/>
    </xf>
    <xf numFmtId="0" fontId="32" fillId="0" borderId="7" xfId="23" applyFont="1" applyBorder="1" applyAlignment="1">
      <alignment horizontal="center" vertical="center" wrapText="1"/>
    </xf>
    <xf numFmtId="0" fontId="32" fillId="0" borderId="8" xfId="23" applyFont="1" applyBorder="1" applyAlignment="1">
      <alignment horizontal="center" vertical="center" wrapText="1"/>
    </xf>
    <xf numFmtId="0" fontId="32" fillId="0" borderId="9" xfId="23" applyFont="1" applyBorder="1" applyAlignment="1">
      <alignment horizontal="center" vertical="center" wrapText="1"/>
    </xf>
    <xf numFmtId="0" fontId="32" fillId="0" borderId="1" xfId="23" applyFont="1" applyBorder="1" applyAlignment="1">
      <alignment horizontal="center" vertical="center"/>
    </xf>
    <xf numFmtId="0" fontId="32" fillId="0" borderId="2" xfId="23" applyFont="1" applyBorder="1" applyAlignment="1">
      <alignment horizontal="center" vertical="center"/>
    </xf>
    <xf numFmtId="0" fontId="32" fillId="0" borderId="3" xfId="23" applyFont="1" applyBorder="1" applyAlignment="1">
      <alignment horizontal="center" vertical="center"/>
    </xf>
    <xf numFmtId="0" fontId="32" fillId="0" borderId="4" xfId="23" applyFont="1" applyBorder="1" applyAlignment="1">
      <alignment horizontal="center" vertical="center"/>
    </xf>
    <xf numFmtId="0" fontId="32" fillId="0" borderId="0" xfId="23" applyFont="1" applyBorder="1" applyAlignment="1">
      <alignment horizontal="center" vertical="center"/>
    </xf>
    <xf numFmtId="0" fontId="32" fillId="0" borderId="6" xfId="23" applyFont="1" applyBorder="1" applyAlignment="1">
      <alignment horizontal="center" vertical="center"/>
    </xf>
    <xf numFmtId="0" fontId="32" fillId="0" borderId="7" xfId="23" applyFont="1" applyBorder="1" applyAlignment="1">
      <alignment horizontal="center" vertical="center"/>
    </xf>
    <xf numFmtId="0" fontId="32" fillId="0" borderId="8" xfId="23" applyFont="1" applyBorder="1" applyAlignment="1">
      <alignment horizontal="center" vertical="center"/>
    </xf>
    <xf numFmtId="0" fontId="32" fillId="0" borderId="9" xfId="23" applyFont="1" applyBorder="1" applyAlignment="1">
      <alignment horizontal="center" vertical="center"/>
    </xf>
    <xf numFmtId="0" fontId="32" fillId="0" borderId="1" xfId="23" applyFont="1" applyBorder="1" applyAlignment="1">
      <alignment horizontal="center" wrapText="1"/>
    </xf>
    <xf numFmtId="0" fontId="32" fillId="0" borderId="2" xfId="23" applyFont="1" applyBorder="1" applyAlignment="1">
      <alignment horizontal="center" wrapText="1"/>
    </xf>
    <xf numFmtId="0" fontId="32" fillId="0" borderId="4" xfId="23" applyFont="1" applyBorder="1" applyAlignment="1">
      <alignment horizontal="center" wrapText="1"/>
    </xf>
    <xf numFmtId="0" fontId="32" fillId="0" borderId="0" xfId="23" applyFont="1" applyBorder="1" applyAlignment="1">
      <alignment horizontal="center" wrapText="1"/>
    </xf>
    <xf numFmtId="0" fontId="32" fillId="0" borderId="7" xfId="23" applyFont="1" applyBorder="1" applyAlignment="1">
      <alignment horizontal="center" wrapText="1"/>
    </xf>
    <xf numFmtId="0" fontId="32" fillId="0" borderId="8" xfId="23" applyFont="1" applyBorder="1" applyAlignment="1">
      <alignment horizontal="center" wrapText="1"/>
    </xf>
    <xf numFmtId="0" fontId="32" fillId="0" borderId="1" xfId="23" applyFont="1" applyBorder="1" applyAlignment="1">
      <alignment horizontal="center" vertical="top" wrapText="1"/>
    </xf>
    <xf numFmtId="0" fontId="32" fillId="0" borderId="2" xfId="23" applyFont="1" applyBorder="1" applyAlignment="1">
      <alignment horizontal="center" vertical="top" wrapText="1"/>
    </xf>
    <xf numFmtId="0" fontId="32" fillId="0" borderId="3" xfId="23" applyFont="1" applyBorder="1" applyAlignment="1">
      <alignment horizontal="center" vertical="top" wrapText="1"/>
    </xf>
    <xf numFmtId="0" fontId="32" fillId="0" borderId="4" xfId="23" applyFont="1" applyBorder="1" applyAlignment="1">
      <alignment horizontal="center" vertical="top" wrapText="1"/>
    </xf>
    <xf numFmtId="0" fontId="32" fillId="0" borderId="0" xfId="23" applyFont="1" applyBorder="1" applyAlignment="1">
      <alignment horizontal="center" vertical="top" wrapText="1"/>
    </xf>
    <xf numFmtId="0" fontId="32" fillId="0" borderId="6" xfId="23" applyFont="1" applyBorder="1" applyAlignment="1">
      <alignment horizontal="center" vertical="top" wrapText="1"/>
    </xf>
    <xf numFmtId="0" fontId="32" fillId="0" borderId="7" xfId="23" applyFont="1" applyBorder="1" applyAlignment="1">
      <alignment horizontal="center" vertical="top" wrapText="1"/>
    </xf>
    <xf numFmtId="0" fontId="32" fillId="0" borderId="8" xfId="23" applyFont="1" applyBorder="1" applyAlignment="1">
      <alignment horizontal="center" vertical="top" wrapText="1"/>
    </xf>
    <xf numFmtId="0" fontId="32" fillId="0" borderId="9" xfId="23" applyFont="1" applyBorder="1" applyAlignment="1">
      <alignment horizontal="center" vertical="top" wrapText="1"/>
    </xf>
    <xf numFmtId="0" fontId="32" fillId="0" borderId="4" xfId="23" applyFont="1" applyBorder="1" applyAlignment="1">
      <alignment horizontal="center"/>
    </xf>
    <xf numFmtId="0" fontId="32" fillId="0" borderId="0" xfId="23" applyFont="1" applyBorder="1" applyAlignment="1">
      <alignment horizontal="center"/>
    </xf>
    <xf numFmtId="0" fontId="32" fillId="0" borderId="6" xfId="23" applyFont="1" applyBorder="1" applyAlignment="1">
      <alignment horizontal="center"/>
    </xf>
    <xf numFmtId="0" fontId="37" fillId="0" borderId="27" xfId="23" applyFont="1" applyBorder="1" applyAlignment="1">
      <alignment horizontal="center"/>
    </xf>
    <xf numFmtId="0" fontId="37" fillId="0" borderId="0" xfId="23" applyFont="1" applyBorder="1" applyAlignment="1">
      <alignment horizontal="center"/>
    </xf>
    <xf numFmtId="0" fontId="37" fillId="0" borderId="28" xfId="23" applyFont="1" applyBorder="1" applyAlignment="1">
      <alignment horizontal="center"/>
    </xf>
    <xf numFmtId="0" fontId="38" fillId="0" borderId="27" xfId="23" applyFont="1" applyBorder="1" applyAlignment="1">
      <alignment horizontal="center"/>
    </xf>
    <xf numFmtId="0" fontId="38" fillId="0" borderId="0" xfId="23" applyFont="1" applyBorder="1" applyAlignment="1">
      <alignment horizontal="center"/>
    </xf>
    <xf numFmtId="0" fontId="38" fillId="0" borderId="28" xfId="23" applyFont="1" applyBorder="1" applyAlignment="1">
      <alignment horizontal="center"/>
    </xf>
    <xf numFmtId="0" fontId="39" fillId="0" borderId="27" xfId="23" applyFont="1" applyBorder="1" applyAlignment="1">
      <alignment horizontal="center"/>
    </xf>
    <xf numFmtId="0" fontId="39" fillId="0" borderId="0" xfId="23" applyFont="1" applyBorder="1" applyAlignment="1">
      <alignment horizontal="center"/>
    </xf>
    <xf numFmtId="0" fontId="39" fillId="0" borderId="28" xfId="23" applyFont="1" applyBorder="1" applyAlignment="1">
      <alignment horizontal="center"/>
    </xf>
    <xf numFmtId="0" fontId="38" fillId="0" borderId="27" xfId="23" quotePrefix="1" applyFont="1" applyBorder="1" applyAlignment="1">
      <alignment horizontal="center" vertical="center"/>
    </xf>
    <xf numFmtId="0" fontId="38" fillId="0" borderId="0" xfId="23" quotePrefix="1" applyFont="1" applyBorder="1" applyAlignment="1">
      <alignment horizontal="center" vertical="center"/>
    </xf>
    <xf numFmtId="0" fontId="38" fillId="0" borderId="28" xfId="23" quotePrefix="1" applyFont="1" applyBorder="1" applyAlignment="1">
      <alignment horizontal="center" vertical="center"/>
    </xf>
    <xf numFmtId="0" fontId="44" fillId="0" borderId="0" xfId="40" applyFont="1" applyBorder="1" applyAlignment="1">
      <alignment horizontal="left" wrapText="1"/>
    </xf>
    <xf numFmtId="0" fontId="19" fillId="4" borderId="13" xfId="23" applyFont="1" applyFill="1" applyBorder="1" applyAlignment="1">
      <alignment horizontal="center" vertical="center"/>
    </xf>
    <xf numFmtId="0" fontId="19" fillId="4" borderId="15" xfId="23" applyFont="1" applyFill="1" applyBorder="1" applyAlignment="1">
      <alignment horizontal="center" vertical="center"/>
    </xf>
    <xf numFmtId="0" fontId="19" fillId="4" borderId="14" xfId="23" applyFont="1" applyFill="1" applyBorder="1" applyAlignment="1">
      <alignment horizontal="center" vertical="center"/>
    </xf>
    <xf numFmtId="0" fontId="52" fillId="0" borderId="1" xfId="40" applyFont="1" applyBorder="1" applyAlignment="1">
      <alignment horizontal="center"/>
    </xf>
    <xf numFmtId="0" fontId="52" fillId="0" borderId="2" xfId="40" applyFont="1" applyBorder="1" applyAlignment="1">
      <alignment horizontal="center"/>
    </xf>
    <xf numFmtId="0" fontId="52" fillId="0" borderId="3" xfId="40" applyFont="1" applyBorder="1" applyAlignment="1">
      <alignment horizontal="center"/>
    </xf>
    <xf numFmtId="0" fontId="44" fillId="0" borderId="13" xfId="40" applyFont="1" applyBorder="1" applyAlignment="1">
      <alignment horizontal="center" vertical="center"/>
    </xf>
    <xf numFmtId="0" fontId="44" fillId="0" borderId="15" xfId="40" applyFont="1" applyBorder="1" applyAlignment="1">
      <alignment horizontal="center" vertical="center"/>
    </xf>
    <xf numFmtId="0" fontId="44" fillId="0" borderId="14" xfId="40" applyFont="1" applyBorder="1" applyAlignment="1">
      <alignment horizontal="center" vertical="center"/>
    </xf>
    <xf numFmtId="0" fontId="52" fillId="0" borderId="7" xfId="40" applyFont="1" applyBorder="1" applyAlignment="1">
      <alignment horizontal="center"/>
    </xf>
    <xf numFmtId="0" fontId="52" fillId="0" borderId="8" xfId="40" applyFont="1" applyBorder="1" applyAlignment="1">
      <alignment horizontal="center"/>
    </xf>
    <xf numFmtId="0" fontId="52" fillId="0" borderId="9" xfId="40" applyFont="1" applyBorder="1" applyAlignment="1">
      <alignment horizontal="center"/>
    </xf>
    <xf numFmtId="164" fontId="48" fillId="0" borderId="13" xfId="40" applyNumberFormat="1" applyFont="1" applyBorder="1" applyAlignment="1">
      <alignment horizontal="center" vertical="center"/>
    </xf>
    <xf numFmtId="164" fontId="48" fillId="0" borderId="15" xfId="40" applyNumberFormat="1" applyFont="1" applyBorder="1" applyAlignment="1">
      <alignment horizontal="center" vertical="center"/>
    </xf>
    <xf numFmtId="164" fontId="48" fillId="0" borderId="14" xfId="40" applyNumberFormat="1" applyFont="1" applyBorder="1" applyAlignment="1">
      <alignment horizontal="center" vertical="center"/>
    </xf>
    <xf numFmtId="0" fontId="48" fillId="0" borderId="13" xfId="40" applyFont="1" applyBorder="1" applyAlignment="1">
      <alignment horizontal="center" vertical="center"/>
    </xf>
    <xf numFmtId="0" fontId="48" fillId="0" borderId="15" xfId="40" applyFont="1" applyBorder="1" applyAlignment="1">
      <alignment horizontal="center" vertical="center"/>
    </xf>
    <xf numFmtId="0" fontId="48" fillId="0" borderId="14" xfId="40" applyFont="1" applyBorder="1" applyAlignment="1">
      <alignment horizontal="center" vertical="center"/>
    </xf>
    <xf numFmtId="0" fontId="52" fillId="0" borderId="4" xfId="40" applyFont="1" applyBorder="1" applyAlignment="1">
      <alignment horizontal="center"/>
    </xf>
    <xf numFmtId="0" fontId="52" fillId="0" borderId="0" xfId="40" applyFont="1" applyBorder="1" applyAlignment="1">
      <alignment horizontal="center"/>
    </xf>
    <xf numFmtId="0" fontId="52" fillId="0" borderId="6" xfId="40" applyFont="1" applyBorder="1" applyAlignment="1">
      <alignment horizontal="center"/>
    </xf>
    <xf numFmtId="0" fontId="44" fillId="0" borderId="4" xfId="40" applyFont="1" applyBorder="1" applyAlignment="1">
      <alignment horizontal="center"/>
    </xf>
    <xf numFmtId="0" fontId="44" fillId="0" borderId="0" xfId="40" applyFont="1" applyBorder="1" applyAlignment="1">
      <alignment horizontal="center"/>
    </xf>
    <xf numFmtId="0" fontId="44" fillId="0" borderId="6" xfId="40" applyFont="1" applyBorder="1" applyAlignment="1">
      <alignment horizontal="center"/>
    </xf>
    <xf numFmtId="0" fontId="9" fillId="0" borderId="0" xfId="23" applyFont="1" applyAlignment="1">
      <alignment horizontal="center"/>
    </xf>
    <xf numFmtId="14" fontId="48" fillId="0" borderId="0" xfId="40" applyNumberFormat="1" applyFont="1" applyBorder="1" applyAlignment="1">
      <alignment horizontal="center" vertical="top"/>
    </xf>
    <xf numFmtId="0" fontId="50" fillId="4" borderId="13" xfId="40" applyFont="1" applyFill="1" applyBorder="1" applyAlignment="1">
      <alignment horizontal="center" vertical="center"/>
    </xf>
    <xf numFmtId="0" fontId="50" fillId="4" borderId="15" xfId="40" applyFont="1" applyFill="1" applyBorder="1" applyAlignment="1">
      <alignment horizontal="center" vertical="center"/>
    </xf>
    <xf numFmtId="0" fontId="50" fillId="4" borderId="14" xfId="40" applyFont="1" applyFill="1" applyBorder="1" applyAlignment="1">
      <alignment horizontal="center" vertical="center"/>
    </xf>
    <xf numFmtId="0" fontId="67" fillId="3" borderId="35" xfId="0" quotePrefix="1" applyNumberFormat="1" applyFont="1" applyFill="1" applyBorder="1" applyAlignment="1">
      <alignment horizontal="center" vertical="center"/>
    </xf>
    <xf numFmtId="0" fontId="2" fillId="3" borderId="35" xfId="11" applyNumberFormat="1" applyFill="1" applyBorder="1" applyAlignment="1" applyProtection="1">
      <alignment horizontal="center" vertical="center"/>
    </xf>
    <xf numFmtId="49" fontId="67" fillId="3" borderId="0" xfId="0" quotePrefix="1" applyNumberFormat="1" applyFont="1" applyFill="1" applyBorder="1" applyAlignment="1">
      <alignment horizontal="center" vertical="center"/>
    </xf>
    <xf numFmtId="0" fontId="17" fillId="0" borderId="0" xfId="23" applyFont="1" applyBorder="1" applyAlignment="1"/>
    <xf numFmtId="0" fontId="65" fillId="0" borderId="0" xfId="23" applyFont="1" applyBorder="1"/>
    <xf numFmtId="49" fontId="13" fillId="0" borderId="0" xfId="23" quotePrefix="1" applyNumberFormat="1" applyFont="1" applyBorder="1" applyAlignment="1"/>
    <xf numFmtId="0" fontId="13" fillId="0" borderId="0" xfId="23" quotePrefix="1" applyFont="1" applyBorder="1" applyAlignment="1">
      <alignment horizontal="center"/>
    </xf>
  </cellXfs>
  <cellStyles count="60">
    <cellStyle name="Euro" xfId="1"/>
    <cellStyle name="Euro 2" xfId="2"/>
    <cellStyle name="Euro 2 2" xfId="3"/>
    <cellStyle name="Euro 2 3" xfId="4"/>
    <cellStyle name="Euro 2 4" xfId="5"/>
    <cellStyle name="Euro 3" xfId="6"/>
    <cellStyle name="Euro 4" xfId="7"/>
    <cellStyle name="Euro 5" xfId="8"/>
    <cellStyle name="Euro 6" xfId="9"/>
    <cellStyle name="Euro_Classeur1" xfId="10"/>
    <cellStyle name="Lien hypertexte" xfId="11" builtinId="8"/>
    <cellStyle name="Lien hypertexte 2" xfId="12"/>
    <cellStyle name="Milliers 2" xfId="13"/>
    <cellStyle name="Milliers 2 2" xfId="14"/>
    <cellStyle name="Milliers 2 3" xfId="15"/>
    <cellStyle name="Milliers 2 4" xfId="16"/>
    <cellStyle name="Milliers 3" xfId="17"/>
    <cellStyle name="Milliers 3 2" xfId="18"/>
    <cellStyle name="Milliers 3 3" xfId="19"/>
    <cellStyle name="Milliers 4" xfId="20"/>
    <cellStyle name="Milliers 4 2" xfId="21"/>
    <cellStyle name="Monétaire 2" xfId="22"/>
    <cellStyle name="Normal" xfId="0" builtinId="0"/>
    <cellStyle name="Normal 10" xfId="23"/>
    <cellStyle name="Normal 10 2" xfId="24"/>
    <cellStyle name="Normal 11 2" xfId="25"/>
    <cellStyle name="Normal 2 2" xfId="26"/>
    <cellStyle name="Normal 2 2 2" xfId="27"/>
    <cellStyle name="Normal 2 2 3" xfId="28"/>
    <cellStyle name="Normal 2 3" xfId="29"/>
    <cellStyle name="Normal 2 4" xfId="30"/>
    <cellStyle name="Normal 2 5" xfId="31"/>
    <cellStyle name="Normal 3" xfId="32"/>
    <cellStyle name="Normal 3 2" xfId="33"/>
    <cellStyle name="Normal 3 2 2" xfId="34"/>
    <cellStyle name="Normal 3 2 3" xfId="35"/>
    <cellStyle name="Normal 3 3" xfId="36"/>
    <cellStyle name="Normal 3 4" xfId="37"/>
    <cellStyle name="Normal 4 2" xfId="38"/>
    <cellStyle name="Normal 4 2 2" xfId="39"/>
    <cellStyle name="Normal 4 3" xfId="40"/>
    <cellStyle name="Normal 5 2" xfId="41"/>
    <cellStyle name="Normal 54" xfId="42"/>
    <cellStyle name="Normal 6 2" xfId="43"/>
    <cellStyle name="Normal 7 2" xfId="44"/>
    <cellStyle name="Normal 8 2" xfId="45"/>
    <cellStyle name="Normal 8 3" xfId="46"/>
    <cellStyle name="Normal 8 4" xfId="47"/>
    <cellStyle name="Normal 9 2" xfId="48"/>
    <cellStyle name="Normal 9 3" xfId="49"/>
    <cellStyle name="Normal 9 4" xfId="50"/>
    <cellStyle name="Normal_TAB" xfId="51"/>
    <cellStyle name="Pourcentage" xfId="52" builtinId="5"/>
    <cellStyle name="Pourcentage 2" xfId="53"/>
    <cellStyle name="Pourcentage 2 2" xfId="54"/>
    <cellStyle name="Pourcentage 2 2 2" xfId="55"/>
    <cellStyle name="Pourcentage 2 3" xfId="56"/>
    <cellStyle name="Pourcentage 2 4" xfId="57"/>
    <cellStyle name="Pourcentage 3" xfId="58"/>
    <cellStyle name="Standaard_Blad3 (2)" xfId="5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gif@01C817C6.6BE19B10" TargetMode="External"/><Relationship Id="rId2" Type="http://schemas.openxmlformats.org/officeDocument/2006/relationships/image" Target="../media/image1.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gif@01C817C6.6BE19B10" TargetMode="External"/><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8</xdr:col>
      <xdr:colOff>152400</xdr:colOff>
      <xdr:row>4</xdr:row>
      <xdr:rowOff>66675</xdr:rowOff>
    </xdr:to>
    <xdr:pic>
      <xdr:nvPicPr>
        <xdr:cNvPr id="1193" name="Image 3"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28575" y="219075"/>
          <a:ext cx="1666875" cy="609600"/>
        </a:xfrm>
        <a:prstGeom prst="rect">
          <a:avLst/>
        </a:prstGeom>
        <a:noFill/>
        <a:ln w="9525">
          <a:noFill/>
          <a:miter lim="800000"/>
          <a:headEnd/>
          <a:tailEnd/>
        </a:ln>
      </xdr:spPr>
    </xdr:pic>
    <xdr:clientData/>
  </xdr:twoCellAnchor>
  <xdr:twoCellAnchor>
    <xdr:from>
      <xdr:col>27</xdr:col>
      <xdr:colOff>66675</xdr:colOff>
      <xdr:row>1</xdr:row>
      <xdr:rowOff>19050</xdr:rowOff>
    </xdr:from>
    <xdr:to>
      <xdr:col>35</xdr:col>
      <xdr:colOff>9525</xdr:colOff>
      <xdr:row>4</xdr:row>
      <xdr:rowOff>190500</xdr:rowOff>
    </xdr:to>
    <xdr:pic>
      <xdr:nvPicPr>
        <xdr:cNvPr id="1194" name="Image 4"/>
        <xdr:cNvPicPr>
          <a:picLocks noChangeAspect="1" noChangeArrowheads="1"/>
        </xdr:cNvPicPr>
      </xdr:nvPicPr>
      <xdr:blipFill>
        <a:blip xmlns:r="http://schemas.openxmlformats.org/officeDocument/2006/relationships" r:embed="rId3" cstate="print"/>
        <a:srcRect/>
        <a:stretch>
          <a:fillRect/>
        </a:stretch>
      </xdr:blipFill>
      <xdr:spPr bwMode="auto">
        <a:xfrm>
          <a:off x="5410200" y="209550"/>
          <a:ext cx="1543050" cy="742950"/>
        </a:xfrm>
        <a:prstGeom prst="rect">
          <a:avLst/>
        </a:prstGeom>
        <a:noFill/>
        <a:ln w="9525">
          <a:noFill/>
          <a:miter lim="800000"/>
          <a:headEnd/>
          <a:tailEnd/>
        </a:ln>
      </xdr:spPr>
    </xdr:pic>
    <xdr:clientData/>
  </xdr:twoCellAnchor>
  <xdr:twoCellAnchor>
    <xdr:from>
      <xdr:col>16</xdr:col>
      <xdr:colOff>114300</xdr:colOff>
      <xdr:row>0</xdr:row>
      <xdr:rowOff>76200</xdr:rowOff>
    </xdr:from>
    <xdr:to>
      <xdr:col>21</xdr:col>
      <xdr:colOff>85725</xdr:colOff>
      <xdr:row>4</xdr:row>
      <xdr:rowOff>152400</xdr:rowOff>
    </xdr:to>
    <xdr:pic>
      <xdr:nvPicPr>
        <xdr:cNvPr id="1195"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3257550" y="76200"/>
          <a:ext cx="971550"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95250</xdr:colOff>
      <xdr:row>3</xdr:row>
      <xdr:rowOff>57150</xdr:rowOff>
    </xdr:to>
    <xdr:pic>
      <xdr:nvPicPr>
        <xdr:cNvPr id="2161" name="Image 5"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1657350" cy="714375"/>
        </a:xfrm>
        <a:prstGeom prst="rect">
          <a:avLst/>
        </a:prstGeom>
        <a:noFill/>
        <a:ln w="9525">
          <a:noFill/>
          <a:miter lim="800000"/>
          <a:headEnd/>
          <a:tailEnd/>
        </a:ln>
      </xdr:spPr>
    </xdr:pic>
    <xdr:clientData/>
  </xdr:twoCellAnchor>
  <xdr:twoCellAnchor>
    <xdr:from>
      <xdr:col>31</xdr:col>
      <xdr:colOff>0</xdr:colOff>
      <xdr:row>1</xdr:row>
      <xdr:rowOff>0</xdr:rowOff>
    </xdr:from>
    <xdr:to>
      <xdr:col>38</xdr:col>
      <xdr:colOff>9525</xdr:colOff>
      <xdr:row>4</xdr:row>
      <xdr:rowOff>95250</xdr:rowOff>
    </xdr:to>
    <xdr:pic>
      <xdr:nvPicPr>
        <xdr:cNvPr id="2162" name="Image 6"/>
        <xdr:cNvPicPr>
          <a:picLocks noChangeAspect="1" noChangeArrowheads="1"/>
        </xdr:cNvPicPr>
      </xdr:nvPicPr>
      <xdr:blipFill>
        <a:blip xmlns:r="http://schemas.openxmlformats.org/officeDocument/2006/relationships" r:embed="rId3" cstate="print"/>
        <a:srcRect/>
        <a:stretch>
          <a:fillRect/>
        </a:stretch>
      </xdr:blipFill>
      <xdr:spPr bwMode="auto">
        <a:xfrm>
          <a:off x="6162675" y="266700"/>
          <a:ext cx="1371600" cy="6858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11</xdr:row>
      <xdr:rowOff>47625</xdr:rowOff>
    </xdr:from>
    <xdr:to>
      <xdr:col>0</xdr:col>
      <xdr:colOff>112394</xdr:colOff>
      <xdr:row>26</xdr:row>
      <xdr:rowOff>0</xdr:rowOff>
    </xdr:to>
    <xdr:sp macro="" textlink="">
      <xdr:nvSpPr>
        <xdr:cNvPr id="2" name="Accolade ouvrante 1"/>
        <xdr:cNvSpPr/>
      </xdr:nvSpPr>
      <xdr:spPr>
        <a:xfrm>
          <a:off x="66675" y="1438275"/>
          <a:ext cx="45719" cy="18764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0</xdr:col>
      <xdr:colOff>47625</xdr:colOff>
      <xdr:row>27</xdr:row>
      <xdr:rowOff>0</xdr:rowOff>
    </xdr:from>
    <xdr:to>
      <xdr:col>0</xdr:col>
      <xdr:colOff>95250</xdr:colOff>
      <xdr:row>41</xdr:row>
      <xdr:rowOff>85725</xdr:rowOff>
    </xdr:to>
    <xdr:sp macro="" textlink="">
      <xdr:nvSpPr>
        <xdr:cNvPr id="3" name="Accolade ouvrante 2"/>
        <xdr:cNvSpPr/>
      </xdr:nvSpPr>
      <xdr:spPr>
        <a:xfrm>
          <a:off x="47625" y="3438525"/>
          <a:ext cx="47625" cy="15335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0</xdr:col>
      <xdr:colOff>47625</xdr:colOff>
      <xdr:row>43</xdr:row>
      <xdr:rowOff>0</xdr:rowOff>
    </xdr:from>
    <xdr:to>
      <xdr:col>0</xdr:col>
      <xdr:colOff>104775</xdr:colOff>
      <xdr:row>57</xdr:row>
      <xdr:rowOff>95250</xdr:rowOff>
    </xdr:to>
    <xdr:sp macro="" textlink="">
      <xdr:nvSpPr>
        <xdr:cNvPr id="4" name="Accolade ouvrante 3"/>
        <xdr:cNvSpPr/>
      </xdr:nvSpPr>
      <xdr:spPr>
        <a:xfrm>
          <a:off x="47625" y="5133975"/>
          <a:ext cx="57150" cy="15430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0</xdr:col>
      <xdr:colOff>47625</xdr:colOff>
      <xdr:row>59</xdr:row>
      <xdr:rowOff>0</xdr:rowOff>
    </xdr:from>
    <xdr:to>
      <xdr:col>0</xdr:col>
      <xdr:colOff>104775</xdr:colOff>
      <xdr:row>73</xdr:row>
      <xdr:rowOff>104775</xdr:rowOff>
    </xdr:to>
    <xdr:sp macro="" textlink="">
      <xdr:nvSpPr>
        <xdr:cNvPr id="5" name="Accolade ouvrante 4"/>
        <xdr:cNvSpPr/>
      </xdr:nvSpPr>
      <xdr:spPr>
        <a:xfrm>
          <a:off x="47625" y="6829425"/>
          <a:ext cx="57150" cy="15525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123825</xdr:colOff>
      <xdr:row>1</xdr:row>
      <xdr:rowOff>0</xdr:rowOff>
    </xdr:from>
    <xdr:to>
      <xdr:col>24</xdr:col>
      <xdr:colOff>152400</xdr:colOff>
      <xdr:row>4</xdr:row>
      <xdr:rowOff>114300</xdr:rowOff>
    </xdr:to>
    <xdr:pic>
      <xdr:nvPicPr>
        <xdr:cNvPr id="4209" name="Image 4"/>
        <xdr:cNvPicPr>
          <a:picLocks noChangeAspect="1" noChangeArrowheads="1"/>
        </xdr:cNvPicPr>
      </xdr:nvPicPr>
      <xdr:blipFill>
        <a:blip xmlns:r="http://schemas.openxmlformats.org/officeDocument/2006/relationships" r:embed="rId1" cstate="print"/>
        <a:srcRect/>
        <a:stretch>
          <a:fillRect/>
        </a:stretch>
      </xdr:blipFill>
      <xdr:spPr bwMode="auto">
        <a:xfrm>
          <a:off x="3895725" y="247650"/>
          <a:ext cx="1285875" cy="685800"/>
        </a:xfrm>
        <a:prstGeom prst="rect">
          <a:avLst/>
        </a:prstGeom>
        <a:noFill/>
        <a:ln w="9525">
          <a:noFill/>
          <a:miter lim="800000"/>
          <a:headEnd/>
          <a:tailEnd/>
        </a:ln>
      </xdr:spPr>
    </xdr:pic>
    <xdr:clientData/>
  </xdr:twoCellAnchor>
  <xdr:twoCellAnchor>
    <xdr:from>
      <xdr:col>0</xdr:col>
      <xdr:colOff>57150</xdr:colOff>
      <xdr:row>1</xdr:row>
      <xdr:rowOff>9525</xdr:rowOff>
    </xdr:from>
    <xdr:to>
      <xdr:col>7</xdr:col>
      <xdr:colOff>190500</xdr:colOff>
      <xdr:row>5</xdr:row>
      <xdr:rowOff>9525</xdr:rowOff>
    </xdr:to>
    <xdr:pic>
      <xdr:nvPicPr>
        <xdr:cNvPr id="4210" name="Image 9" descr="cid:image001.gif@01C817C6.6BE19B10"/>
        <xdr:cNvPicPr>
          <a:picLocks noChangeAspect="1" noChangeArrowheads="1"/>
        </xdr:cNvPicPr>
      </xdr:nvPicPr>
      <xdr:blipFill>
        <a:blip xmlns:r="http://schemas.openxmlformats.org/officeDocument/2006/relationships" r:embed="rId2" r:link="rId3" cstate="print"/>
        <a:srcRect/>
        <a:stretch>
          <a:fillRect/>
        </a:stretch>
      </xdr:blipFill>
      <xdr:spPr bwMode="auto">
        <a:xfrm>
          <a:off x="57150" y="257175"/>
          <a:ext cx="1600200" cy="762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133350</xdr:colOff>
      <xdr:row>5</xdr:row>
      <xdr:rowOff>28575</xdr:rowOff>
    </xdr:to>
    <xdr:pic>
      <xdr:nvPicPr>
        <xdr:cNvPr id="6313" name="Image 2"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238125"/>
          <a:ext cx="1790700" cy="676275"/>
        </a:xfrm>
        <a:prstGeom prst="rect">
          <a:avLst/>
        </a:prstGeom>
        <a:noFill/>
        <a:ln w="9525">
          <a:noFill/>
          <a:miter lim="800000"/>
          <a:headEnd/>
          <a:tailEnd/>
        </a:ln>
      </xdr:spPr>
    </xdr:pic>
    <xdr:clientData/>
  </xdr:twoCellAnchor>
  <xdr:twoCellAnchor>
    <xdr:from>
      <xdr:col>24</xdr:col>
      <xdr:colOff>161925</xdr:colOff>
      <xdr:row>0</xdr:row>
      <xdr:rowOff>228600</xdr:rowOff>
    </xdr:from>
    <xdr:to>
      <xdr:col>33</xdr:col>
      <xdr:colOff>0</xdr:colOff>
      <xdr:row>5</xdr:row>
      <xdr:rowOff>161925</xdr:rowOff>
    </xdr:to>
    <xdr:pic>
      <xdr:nvPicPr>
        <xdr:cNvPr id="6314" name="Image 3"/>
        <xdr:cNvPicPr>
          <a:picLocks noChangeAspect="1" noChangeArrowheads="1"/>
        </xdr:cNvPicPr>
      </xdr:nvPicPr>
      <xdr:blipFill>
        <a:blip xmlns:r="http://schemas.openxmlformats.org/officeDocument/2006/relationships" r:embed="rId3" cstate="print"/>
        <a:srcRect/>
        <a:stretch>
          <a:fillRect/>
        </a:stretch>
      </xdr:blipFill>
      <xdr:spPr bwMode="auto">
        <a:xfrm>
          <a:off x="5172075" y="228600"/>
          <a:ext cx="1685925" cy="819150"/>
        </a:xfrm>
        <a:prstGeom prst="rect">
          <a:avLst/>
        </a:prstGeom>
        <a:noFill/>
        <a:ln w="9525">
          <a:noFill/>
          <a:miter lim="800000"/>
          <a:headEnd/>
          <a:tailEnd/>
        </a:ln>
      </xdr:spPr>
    </xdr:pic>
    <xdr:clientData/>
  </xdr:twoCellAnchor>
  <xdr:twoCellAnchor>
    <xdr:from>
      <xdr:col>14</xdr:col>
      <xdr:colOff>95250</xdr:colOff>
      <xdr:row>0</xdr:row>
      <xdr:rowOff>0</xdr:rowOff>
    </xdr:from>
    <xdr:to>
      <xdr:col>18</xdr:col>
      <xdr:colOff>47625</xdr:colOff>
      <xdr:row>4</xdr:row>
      <xdr:rowOff>114300</xdr:rowOff>
    </xdr:to>
    <xdr:pic>
      <xdr:nvPicPr>
        <xdr:cNvPr id="6315"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3009900" y="0"/>
          <a:ext cx="790575" cy="838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133350</xdr:colOff>
      <xdr:row>5</xdr:row>
      <xdr:rowOff>28575</xdr:rowOff>
    </xdr:to>
    <xdr:pic>
      <xdr:nvPicPr>
        <xdr:cNvPr id="5289" name="Image 2"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238125"/>
          <a:ext cx="1790700" cy="676275"/>
        </a:xfrm>
        <a:prstGeom prst="rect">
          <a:avLst/>
        </a:prstGeom>
        <a:noFill/>
        <a:ln w="9525">
          <a:noFill/>
          <a:miter lim="800000"/>
          <a:headEnd/>
          <a:tailEnd/>
        </a:ln>
      </xdr:spPr>
    </xdr:pic>
    <xdr:clientData/>
  </xdr:twoCellAnchor>
  <xdr:twoCellAnchor>
    <xdr:from>
      <xdr:col>24</xdr:col>
      <xdr:colOff>161925</xdr:colOff>
      <xdr:row>0</xdr:row>
      <xdr:rowOff>228600</xdr:rowOff>
    </xdr:from>
    <xdr:to>
      <xdr:col>33</xdr:col>
      <xdr:colOff>0</xdr:colOff>
      <xdr:row>5</xdr:row>
      <xdr:rowOff>161925</xdr:rowOff>
    </xdr:to>
    <xdr:pic>
      <xdr:nvPicPr>
        <xdr:cNvPr id="5290" name="Image 3"/>
        <xdr:cNvPicPr>
          <a:picLocks noChangeAspect="1" noChangeArrowheads="1"/>
        </xdr:cNvPicPr>
      </xdr:nvPicPr>
      <xdr:blipFill>
        <a:blip xmlns:r="http://schemas.openxmlformats.org/officeDocument/2006/relationships" r:embed="rId3" cstate="print"/>
        <a:srcRect/>
        <a:stretch>
          <a:fillRect/>
        </a:stretch>
      </xdr:blipFill>
      <xdr:spPr bwMode="auto">
        <a:xfrm>
          <a:off x="5172075" y="228600"/>
          <a:ext cx="1685925" cy="819150"/>
        </a:xfrm>
        <a:prstGeom prst="rect">
          <a:avLst/>
        </a:prstGeom>
        <a:noFill/>
        <a:ln w="9525">
          <a:noFill/>
          <a:miter lim="800000"/>
          <a:headEnd/>
          <a:tailEnd/>
        </a:ln>
      </xdr:spPr>
    </xdr:pic>
    <xdr:clientData/>
  </xdr:twoCellAnchor>
  <xdr:twoCellAnchor>
    <xdr:from>
      <xdr:col>14</xdr:col>
      <xdr:colOff>85725</xdr:colOff>
      <xdr:row>0</xdr:row>
      <xdr:rowOff>28575</xdr:rowOff>
    </xdr:from>
    <xdr:to>
      <xdr:col>18</xdr:col>
      <xdr:colOff>38100</xdr:colOff>
      <xdr:row>4</xdr:row>
      <xdr:rowOff>142875</xdr:rowOff>
    </xdr:to>
    <xdr:pic>
      <xdr:nvPicPr>
        <xdr:cNvPr id="5291"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3000375" y="28575"/>
          <a:ext cx="790575" cy="8382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133350</xdr:colOff>
      <xdr:row>5</xdr:row>
      <xdr:rowOff>28575</xdr:rowOff>
    </xdr:to>
    <xdr:pic>
      <xdr:nvPicPr>
        <xdr:cNvPr id="10352" name="Image 2"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238125"/>
          <a:ext cx="1790700" cy="676275"/>
        </a:xfrm>
        <a:prstGeom prst="rect">
          <a:avLst/>
        </a:prstGeom>
        <a:noFill/>
        <a:ln w="9525">
          <a:noFill/>
          <a:miter lim="800000"/>
          <a:headEnd/>
          <a:tailEnd/>
        </a:ln>
      </xdr:spPr>
    </xdr:pic>
    <xdr:clientData/>
  </xdr:twoCellAnchor>
  <xdr:twoCellAnchor>
    <xdr:from>
      <xdr:col>24</xdr:col>
      <xdr:colOff>161925</xdr:colOff>
      <xdr:row>0</xdr:row>
      <xdr:rowOff>228600</xdr:rowOff>
    </xdr:from>
    <xdr:to>
      <xdr:col>33</xdr:col>
      <xdr:colOff>0</xdr:colOff>
      <xdr:row>5</xdr:row>
      <xdr:rowOff>161925</xdr:rowOff>
    </xdr:to>
    <xdr:pic>
      <xdr:nvPicPr>
        <xdr:cNvPr id="10353" name="Image 3"/>
        <xdr:cNvPicPr>
          <a:picLocks noChangeAspect="1" noChangeArrowheads="1"/>
        </xdr:cNvPicPr>
      </xdr:nvPicPr>
      <xdr:blipFill>
        <a:blip xmlns:r="http://schemas.openxmlformats.org/officeDocument/2006/relationships" r:embed="rId3" cstate="print"/>
        <a:srcRect/>
        <a:stretch>
          <a:fillRect/>
        </a:stretch>
      </xdr:blipFill>
      <xdr:spPr bwMode="auto">
        <a:xfrm>
          <a:off x="5172075" y="228600"/>
          <a:ext cx="1685925" cy="819150"/>
        </a:xfrm>
        <a:prstGeom prst="rect">
          <a:avLst/>
        </a:prstGeom>
        <a:noFill/>
        <a:ln w="9525">
          <a:noFill/>
          <a:miter lim="800000"/>
          <a:headEnd/>
          <a:tailEnd/>
        </a:ln>
      </xdr:spPr>
    </xdr:pic>
    <xdr:clientData/>
  </xdr:twoCellAnchor>
  <xdr:twoCellAnchor>
    <xdr:from>
      <xdr:col>14</xdr:col>
      <xdr:colOff>104775</xdr:colOff>
      <xdr:row>0</xdr:row>
      <xdr:rowOff>9525</xdr:rowOff>
    </xdr:from>
    <xdr:to>
      <xdr:col>18</xdr:col>
      <xdr:colOff>57150</xdr:colOff>
      <xdr:row>4</xdr:row>
      <xdr:rowOff>123825</xdr:rowOff>
    </xdr:to>
    <xdr:pic>
      <xdr:nvPicPr>
        <xdr:cNvPr id="10354"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3019425" y="9525"/>
          <a:ext cx="790575" cy="8382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133350</xdr:colOff>
      <xdr:row>5</xdr:row>
      <xdr:rowOff>28575</xdr:rowOff>
    </xdr:to>
    <xdr:pic>
      <xdr:nvPicPr>
        <xdr:cNvPr id="11376" name="Image 2"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238125"/>
          <a:ext cx="1790700" cy="676275"/>
        </a:xfrm>
        <a:prstGeom prst="rect">
          <a:avLst/>
        </a:prstGeom>
        <a:noFill/>
        <a:ln w="9525">
          <a:noFill/>
          <a:miter lim="800000"/>
          <a:headEnd/>
          <a:tailEnd/>
        </a:ln>
      </xdr:spPr>
    </xdr:pic>
    <xdr:clientData/>
  </xdr:twoCellAnchor>
  <xdr:twoCellAnchor>
    <xdr:from>
      <xdr:col>24</xdr:col>
      <xdr:colOff>161925</xdr:colOff>
      <xdr:row>0</xdr:row>
      <xdr:rowOff>228600</xdr:rowOff>
    </xdr:from>
    <xdr:to>
      <xdr:col>33</xdr:col>
      <xdr:colOff>0</xdr:colOff>
      <xdr:row>5</xdr:row>
      <xdr:rowOff>161925</xdr:rowOff>
    </xdr:to>
    <xdr:pic>
      <xdr:nvPicPr>
        <xdr:cNvPr id="11377" name="Image 3"/>
        <xdr:cNvPicPr>
          <a:picLocks noChangeAspect="1" noChangeArrowheads="1"/>
        </xdr:cNvPicPr>
      </xdr:nvPicPr>
      <xdr:blipFill>
        <a:blip xmlns:r="http://schemas.openxmlformats.org/officeDocument/2006/relationships" r:embed="rId3" cstate="print"/>
        <a:srcRect/>
        <a:stretch>
          <a:fillRect/>
        </a:stretch>
      </xdr:blipFill>
      <xdr:spPr bwMode="auto">
        <a:xfrm>
          <a:off x="5172075" y="228600"/>
          <a:ext cx="1685925" cy="819150"/>
        </a:xfrm>
        <a:prstGeom prst="rect">
          <a:avLst/>
        </a:prstGeom>
        <a:noFill/>
        <a:ln w="9525">
          <a:noFill/>
          <a:miter lim="800000"/>
          <a:headEnd/>
          <a:tailEnd/>
        </a:ln>
      </xdr:spPr>
    </xdr:pic>
    <xdr:clientData/>
  </xdr:twoCellAnchor>
  <xdr:twoCellAnchor>
    <xdr:from>
      <xdr:col>14</xdr:col>
      <xdr:colOff>0</xdr:colOff>
      <xdr:row>0</xdr:row>
      <xdr:rowOff>0</xdr:rowOff>
    </xdr:from>
    <xdr:to>
      <xdr:col>17</xdr:col>
      <xdr:colOff>161925</xdr:colOff>
      <xdr:row>4</xdr:row>
      <xdr:rowOff>114300</xdr:rowOff>
    </xdr:to>
    <xdr:pic>
      <xdr:nvPicPr>
        <xdr:cNvPr id="11378"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2914650" y="0"/>
          <a:ext cx="790575" cy="8382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133350</xdr:colOff>
      <xdr:row>5</xdr:row>
      <xdr:rowOff>28575</xdr:rowOff>
    </xdr:to>
    <xdr:pic>
      <xdr:nvPicPr>
        <xdr:cNvPr id="12400" name="Image 2" descr="cid:image001.gif@01C817C6.6BE19B10"/>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238125"/>
          <a:ext cx="1790700" cy="676275"/>
        </a:xfrm>
        <a:prstGeom prst="rect">
          <a:avLst/>
        </a:prstGeom>
        <a:noFill/>
        <a:ln w="9525">
          <a:noFill/>
          <a:miter lim="800000"/>
          <a:headEnd/>
          <a:tailEnd/>
        </a:ln>
      </xdr:spPr>
    </xdr:pic>
    <xdr:clientData/>
  </xdr:twoCellAnchor>
  <xdr:twoCellAnchor>
    <xdr:from>
      <xdr:col>24</xdr:col>
      <xdr:colOff>161925</xdr:colOff>
      <xdr:row>0</xdr:row>
      <xdr:rowOff>228600</xdr:rowOff>
    </xdr:from>
    <xdr:to>
      <xdr:col>33</xdr:col>
      <xdr:colOff>0</xdr:colOff>
      <xdr:row>5</xdr:row>
      <xdr:rowOff>161925</xdr:rowOff>
    </xdr:to>
    <xdr:pic>
      <xdr:nvPicPr>
        <xdr:cNvPr id="12401" name="Image 3"/>
        <xdr:cNvPicPr>
          <a:picLocks noChangeAspect="1" noChangeArrowheads="1"/>
        </xdr:cNvPicPr>
      </xdr:nvPicPr>
      <xdr:blipFill>
        <a:blip xmlns:r="http://schemas.openxmlformats.org/officeDocument/2006/relationships" r:embed="rId3" cstate="print"/>
        <a:srcRect/>
        <a:stretch>
          <a:fillRect/>
        </a:stretch>
      </xdr:blipFill>
      <xdr:spPr bwMode="auto">
        <a:xfrm>
          <a:off x="5172075" y="228600"/>
          <a:ext cx="1685925" cy="819150"/>
        </a:xfrm>
        <a:prstGeom prst="rect">
          <a:avLst/>
        </a:prstGeom>
        <a:noFill/>
        <a:ln w="9525">
          <a:noFill/>
          <a:miter lim="800000"/>
          <a:headEnd/>
          <a:tailEnd/>
        </a:ln>
      </xdr:spPr>
    </xdr:pic>
    <xdr:clientData/>
  </xdr:twoCellAnchor>
  <xdr:twoCellAnchor>
    <xdr:from>
      <xdr:col>14</xdr:col>
      <xdr:colOff>0</xdr:colOff>
      <xdr:row>0</xdr:row>
      <xdr:rowOff>0</xdr:rowOff>
    </xdr:from>
    <xdr:to>
      <xdr:col>17</xdr:col>
      <xdr:colOff>161925</xdr:colOff>
      <xdr:row>4</xdr:row>
      <xdr:rowOff>114300</xdr:rowOff>
    </xdr:to>
    <xdr:pic>
      <xdr:nvPicPr>
        <xdr:cNvPr id="12402" name="Image 3"/>
        <xdr:cNvPicPr>
          <a:picLocks noChangeAspect="1" noChangeArrowheads="1"/>
        </xdr:cNvPicPr>
      </xdr:nvPicPr>
      <xdr:blipFill>
        <a:blip xmlns:r="http://schemas.openxmlformats.org/officeDocument/2006/relationships" r:embed="rId4" cstate="print"/>
        <a:srcRect/>
        <a:stretch>
          <a:fillRect/>
        </a:stretch>
      </xdr:blipFill>
      <xdr:spPr bwMode="auto">
        <a:xfrm>
          <a:off x="2914650" y="0"/>
          <a:ext cx="790575" cy="8382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hraihani\Desktop\Imprim&#233;s%20Fiscaux%202015\BILAN%20MODEL%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raihani\Desktop\Imprim&#233;s%20Fiscaux%202015\IBF%20GROUP%20COMPT\IBF%20GROUP%202011\BILAN%20IBF%20GROUP%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hraihani\Desktop\Imprim&#233;s%20Fiscaux%202015\MANALSYS%20COMPT\BILAN%20MANALSYS%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ntral\ibtissam\DOSSIERS%20CLES%20COMPTABILITE\COMPTABILITE%202008\Bilan%20MODEL_%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hraihani\Desktop\Imprim&#233;s%20Fiscaux%202015\GREEN%20INVEST%20GROUP%20COMPT\Bilan%20GREEN%20INVEST%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SSIERS%20CLES%20COMPTABILITE\TVA\TVA%202009\TVA%20MODEL%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WINDOWS\Bureau\bilans\CHENAN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SSIERS%20CLES%20COMPTABILITE\COMPTABILITE%202007\GREEN%20INVEST%20GROUP%202007\BILAN%20GIG%2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cation"/>
      <sheetName val="DECL RF "/>
      <sheetName val="DECL RF P2"/>
      <sheetName val="TIERS"/>
      <sheetName val="TIERS P2"/>
      <sheetName val="DEPOT"/>
      <sheetName val="ACOMPTE"/>
      <sheetName val="REGUL"/>
      <sheetName val="CM-IS"/>
      <sheetName val="BAL-N"/>
      <sheetName val="BAL-N-1"/>
      <sheetName val="BAL-N-2"/>
      <sheetName val="P_GARDE_F"/>
      <sheetName val="ACTIF _F"/>
      <sheetName val="PASSIF_F"/>
      <sheetName val="CPC_F"/>
      <sheetName val="TAB 3"/>
      <sheetName val="TAB 4"/>
      <sheetName val="ESG_F"/>
      <sheetName val="TAB 6"/>
      <sheetName val="TAB 7"/>
      <sheetName val="TAB 8"/>
      <sheetName val="TAB 9"/>
      <sheetName val="TAB 10"/>
      <sheetName val="TAB 11"/>
      <sheetName val="TAB 12"/>
      <sheetName val="TAB 13"/>
      <sheetName val="TAB 14"/>
      <sheetName val="TAB 15"/>
      <sheetName val="TAB 16"/>
      <sheetName val="TAB 17"/>
      <sheetName val="TAB 18"/>
      <sheetName val="TAB 19"/>
      <sheetName val="TAB 20"/>
      <sheetName val="P_GARDE_LC"/>
      <sheetName val="ACTIF_C"/>
      <sheetName val="PASSIF_C"/>
      <sheetName val="CPC_C"/>
      <sheetName val="ESG_C"/>
      <sheetName val="TF_C"/>
      <sheetName val="A0"/>
      <sheetName val="A1"/>
      <sheetName val="A2 "/>
      <sheetName val="A3"/>
      <sheetName val="B1"/>
      <sheetName val="B2"/>
      <sheetName val="B2 bis"/>
      <sheetName val="B3"/>
      <sheetName val="B4"/>
      <sheetName val="B5"/>
      <sheetName val="B6"/>
      <sheetName val="B7"/>
      <sheetName val="B8"/>
      <sheetName val="B9"/>
      <sheetName val="B10"/>
      <sheetName val="B11"/>
      <sheetName val="B12"/>
      <sheetName val="B13"/>
      <sheetName val="B14"/>
      <sheetName val="C1"/>
      <sheetName val="C2"/>
      <sheetName val="C3"/>
      <sheetName val="C4"/>
      <sheetName val="C5"/>
      <sheetName val="Journal de Clô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0">
          <cell r="F10">
            <v>0</v>
          </cell>
        </row>
        <row r="15">
          <cell r="F15">
            <v>0</v>
          </cell>
        </row>
        <row r="17">
          <cell r="F17">
            <v>0</v>
          </cell>
        </row>
        <row r="19">
          <cell r="F19">
            <v>0</v>
          </cell>
        </row>
        <row r="24">
          <cell r="F24">
            <v>0</v>
          </cell>
        </row>
        <row r="28">
          <cell r="F28">
            <v>0</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0</v>
          </cell>
        </row>
        <row r="173">
          <cell r="F173">
            <v>0</v>
          </cell>
        </row>
        <row r="177">
          <cell r="F177">
            <v>0</v>
          </cell>
        </row>
        <row r="179">
          <cell r="F179">
            <v>0</v>
          </cell>
        </row>
        <row r="181">
          <cell r="F181">
            <v>0</v>
          </cell>
        </row>
        <row r="259">
          <cell r="F259">
            <v>0</v>
          </cell>
        </row>
        <row r="278">
          <cell r="F278">
            <v>0</v>
          </cell>
        </row>
        <row r="289">
          <cell r="F289">
            <v>0</v>
          </cell>
        </row>
        <row r="299">
          <cell r="F299">
            <v>0</v>
          </cell>
        </row>
        <row r="305">
          <cell r="F305">
            <v>0</v>
          </cell>
        </row>
        <row r="311">
          <cell r="F311">
            <v>0</v>
          </cell>
        </row>
        <row r="323">
          <cell r="F323">
            <v>0</v>
          </cell>
        </row>
        <row r="327">
          <cell r="F327">
            <v>0</v>
          </cell>
        </row>
        <row r="339">
          <cell r="F339">
            <v>0</v>
          </cell>
        </row>
        <row r="346">
          <cell r="F346">
            <v>0</v>
          </cell>
        </row>
        <row r="352">
          <cell r="F352">
            <v>0</v>
          </cell>
        </row>
        <row r="358">
          <cell r="F358">
            <v>0</v>
          </cell>
        </row>
        <row r="367">
          <cell r="F367">
            <v>0</v>
          </cell>
        </row>
        <row r="371">
          <cell r="F371">
            <v>0</v>
          </cell>
        </row>
        <row r="387">
          <cell r="F387">
            <v>0</v>
          </cell>
        </row>
        <row r="396">
          <cell r="F396">
            <v>0</v>
          </cell>
        </row>
        <row r="402">
          <cell r="F402">
            <v>0</v>
          </cell>
        </row>
        <row r="409">
          <cell r="F409">
            <v>0</v>
          </cell>
        </row>
        <row r="416">
          <cell r="F416">
            <v>0</v>
          </cell>
        </row>
        <row r="427">
          <cell r="F427">
            <v>0</v>
          </cell>
        </row>
        <row r="435">
          <cell r="F435">
            <v>0</v>
          </cell>
        </row>
        <row r="443">
          <cell r="F443">
            <v>0</v>
          </cell>
        </row>
        <row r="449">
          <cell r="F449">
            <v>0</v>
          </cell>
        </row>
        <row r="457">
          <cell r="F457">
            <v>0</v>
          </cell>
        </row>
        <row r="461">
          <cell r="F461">
            <v>0</v>
          </cell>
        </row>
        <row r="471">
          <cell r="F471">
            <v>0</v>
          </cell>
        </row>
        <row r="477">
          <cell r="F477">
            <v>0</v>
          </cell>
        </row>
        <row r="484">
          <cell r="F484">
            <v>0</v>
          </cell>
        </row>
        <row r="486">
          <cell r="F486">
            <v>0</v>
          </cell>
        </row>
        <row r="488">
          <cell r="F488">
            <v>0</v>
          </cell>
        </row>
        <row r="492">
          <cell r="F492">
            <v>0</v>
          </cell>
        </row>
        <row r="508">
          <cell r="F508">
            <v>0</v>
          </cell>
        </row>
        <row r="546">
          <cell r="F546">
            <v>0</v>
          </cell>
        </row>
        <row r="579">
          <cell r="F579">
            <v>0</v>
          </cell>
        </row>
        <row r="616">
          <cell r="F616">
            <v>0</v>
          </cell>
        </row>
        <row r="628">
          <cell r="F628">
            <v>0</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10">
        <row r="10">
          <cell r="F10">
            <v>0</v>
          </cell>
        </row>
        <row r="15">
          <cell r="F15">
            <v>0</v>
          </cell>
        </row>
        <row r="17">
          <cell r="F17">
            <v>0</v>
          </cell>
        </row>
        <row r="19">
          <cell r="F19">
            <v>0</v>
          </cell>
        </row>
        <row r="24">
          <cell r="F24">
            <v>0</v>
          </cell>
        </row>
        <row r="28">
          <cell r="F28">
            <v>0</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0</v>
          </cell>
        </row>
        <row r="173">
          <cell r="F173">
            <v>0</v>
          </cell>
        </row>
        <row r="177">
          <cell r="F177">
            <v>0</v>
          </cell>
        </row>
        <row r="179">
          <cell r="F179">
            <v>0</v>
          </cell>
        </row>
        <row r="181">
          <cell r="F181">
            <v>0</v>
          </cell>
        </row>
        <row r="237">
          <cell r="F237">
            <v>0</v>
          </cell>
        </row>
        <row r="246">
          <cell r="F246">
            <v>0</v>
          </cell>
        </row>
        <row r="250">
          <cell r="F250">
            <v>0</v>
          </cell>
        </row>
        <row r="253">
          <cell r="F253">
            <v>0</v>
          </cell>
        </row>
        <row r="259">
          <cell r="F259">
            <v>0</v>
          </cell>
        </row>
        <row r="278">
          <cell r="F278">
            <v>0</v>
          </cell>
        </row>
        <row r="289">
          <cell r="F289">
            <v>0</v>
          </cell>
        </row>
        <row r="299">
          <cell r="F299">
            <v>0</v>
          </cell>
        </row>
        <row r="305">
          <cell r="F305">
            <v>0</v>
          </cell>
        </row>
        <row r="311">
          <cell r="F311">
            <v>0</v>
          </cell>
        </row>
        <row r="323">
          <cell r="F323">
            <v>0</v>
          </cell>
        </row>
        <row r="327">
          <cell r="F327">
            <v>0</v>
          </cell>
        </row>
        <row r="339">
          <cell r="F339">
            <v>0</v>
          </cell>
        </row>
        <row r="346">
          <cell r="F346">
            <v>0</v>
          </cell>
        </row>
        <row r="352">
          <cell r="F352">
            <v>0</v>
          </cell>
        </row>
        <row r="358">
          <cell r="F358">
            <v>0</v>
          </cell>
        </row>
        <row r="367">
          <cell r="F367">
            <v>0</v>
          </cell>
        </row>
        <row r="371">
          <cell r="F371">
            <v>0</v>
          </cell>
        </row>
        <row r="378">
          <cell r="F378">
            <v>0</v>
          </cell>
        </row>
        <row r="385">
          <cell r="F385">
            <v>0</v>
          </cell>
        </row>
        <row r="387">
          <cell r="F387">
            <v>0</v>
          </cell>
        </row>
        <row r="396">
          <cell r="F396">
            <v>0</v>
          </cell>
        </row>
        <row r="402">
          <cell r="F402">
            <v>0</v>
          </cell>
        </row>
        <row r="409">
          <cell r="F409">
            <v>0</v>
          </cell>
        </row>
        <row r="416">
          <cell r="F416">
            <v>0</v>
          </cell>
        </row>
        <row r="427">
          <cell r="F427">
            <v>0</v>
          </cell>
        </row>
        <row r="435">
          <cell r="F435">
            <v>0</v>
          </cell>
        </row>
        <row r="443">
          <cell r="F443">
            <v>0</v>
          </cell>
        </row>
        <row r="449">
          <cell r="F449">
            <v>0</v>
          </cell>
        </row>
        <row r="457">
          <cell r="F457">
            <v>0</v>
          </cell>
        </row>
        <row r="461">
          <cell r="F461">
            <v>0</v>
          </cell>
        </row>
        <row r="471">
          <cell r="F471">
            <v>0</v>
          </cell>
        </row>
        <row r="477">
          <cell r="F477">
            <v>0</v>
          </cell>
        </row>
        <row r="484">
          <cell r="F484">
            <v>0</v>
          </cell>
        </row>
        <row r="486">
          <cell r="F486">
            <v>0</v>
          </cell>
        </row>
        <row r="488">
          <cell r="F488">
            <v>0</v>
          </cell>
        </row>
        <row r="492">
          <cell r="F492">
            <v>0</v>
          </cell>
        </row>
        <row r="497">
          <cell r="F497">
            <v>0</v>
          </cell>
        </row>
        <row r="508">
          <cell r="F508">
            <v>0</v>
          </cell>
        </row>
        <row r="546">
          <cell r="F546">
            <v>0</v>
          </cell>
        </row>
        <row r="579">
          <cell r="F579">
            <v>0</v>
          </cell>
        </row>
        <row r="616">
          <cell r="F616">
            <v>0</v>
          </cell>
        </row>
        <row r="628">
          <cell r="F628">
            <v>0</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11">
        <row r="10">
          <cell r="F10">
            <v>0</v>
          </cell>
        </row>
        <row r="15">
          <cell r="F15">
            <v>0</v>
          </cell>
        </row>
        <row r="17">
          <cell r="F17">
            <v>0</v>
          </cell>
        </row>
        <row r="19">
          <cell r="F19">
            <v>0</v>
          </cell>
        </row>
        <row r="24">
          <cell r="F24">
            <v>0</v>
          </cell>
        </row>
        <row r="28">
          <cell r="F28">
            <v>0</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0</v>
          </cell>
        </row>
        <row r="173">
          <cell r="F173">
            <v>0</v>
          </cell>
        </row>
        <row r="177">
          <cell r="F177">
            <v>0</v>
          </cell>
        </row>
        <row r="179">
          <cell r="F179">
            <v>0</v>
          </cell>
        </row>
        <row r="181">
          <cell r="F181">
            <v>0</v>
          </cell>
        </row>
        <row r="237">
          <cell r="F237">
            <v>0</v>
          </cell>
        </row>
        <row r="246">
          <cell r="F246">
            <v>0</v>
          </cell>
        </row>
        <row r="250">
          <cell r="F250">
            <v>0</v>
          </cell>
        </row>
        <row r="253">
          <cell r="F253">
            <v>0</v>
          </cell>
        </row>
        <row r="259">
          <cell r="F259">
            <v>0</v>
          </cell>
        </row>
        <row r="278">
          <cell r="F278">
            <v>0</v>
          </cell>
        </row>
        <row r="289">
          <cell r="F289">
            <v>0</v>
          </cell>
        </row>
        <row r="299">
          <cell r="F299">
            <v>0</v>
          </cell>
        </row>
        <row r="305">
          <cell r="F305">
            <v>0</v>
          </cell>
        </row>
        <row r="311">
          <cell r="F311">
            <v>0</v>
          </cell>
        </row>
        <row r="323">
          <cell r="F323">
            <v>0</v>
          </cell>
        </row>
        <row r="327">
          <cell r="F327">
            <v>0</v>
          </cell>
        </row>
        <row r="339">
          <cell r="F339">
            <v>0</v>
          </cell>
        </row>
        <row r="346">
          <cell r="F346">
            <v>0</v>
          </cell>
        </row>
        <row r="352">
          <cell r="F352">
            <v>0</v>
          </cell>
        </row>
        <row r="358">
          <cell r="F358">
            <v>0</v>
          </cell>
        </row>
        <row r="367">
          <cell r="F367">
            <v>0</v>
          </cell>
        </row>
        <row r="371">
          <cell r="F371">
            <v>0</v>
          </cell>
        </row>
        <row r="378">
          <cell r="F378">
            <v>0</v>
          </cell>
        </row>
        <row r="385">
          <cell r="F385">
            <v>0</v>
          </cell>
        </row>
        <row r="387">
          <cell r="F387">
            <v>0</v>
          </cell>
        </row>
        <row r="396">
          <cell r="F396">
            <v>0</v>
          </cell>
        </row>
        <row r="402">
          <cell r="F402">
            <v>0</v>
          </cell>
        </row>
        <row r="409">
          <cell r="F409">
            <v>0</v>
          </cell>
        </row>
        <row r="416">
          <cell r="F416">
            <v>0</v>
          </cell>
        </row>
        <row r="427">
          <cell r="F427">
            <v>0</v>
          </cell>
        </row>
        <row r="435">
          <cell r="F435">
            <v>0</v>
          </cell>
        </row>
        <row r="443">
          <cell r="F443">
            <v>0</v>
          </cell>
        </row>
        <row r="449">
          <cell r="F449">
            <v>0</v>
          </cell>
        </row>
        <row r="457">
          <cell r="F457">
            <v>0</v>
          </cell>
        </row>
        <row r="461">
          <cell r="F461">
            <v>0</v>
          </cell>
        </row>
        <row r="471">
          <cell r="F471">
            <v>0</v>
          </cell>
        </row>
        <row r="477">
          <cell r="F477">
            <v>0</v>
          </cell>
        </row>
        <row r="484">
          <cell r="F484">
            <v>0</v>
          </cell>
        </row>
        <row r="486">
          <cell r="F486">
            <v>0</v>
          </cell>
        </row>
        <row r="488">
          <cell r="F488">
            <v>0</v>
          </cell>
        </row>
        <row r="492">
          <cell r="F492">
            <v>0</v>
          </cell>
        </row>
        <row r="497">
          <cell r="F497">
            <v>0</v>
          </cell>
        </row>
        <row r="508">
          <cell r="F508">
            <v>0</v>
          </cell>
        </row>
        <row r="546">
          <cell r="F546">
            <v>0</v>
          </cell>
        </row>
        <row r="579">
          <cell r="F579">
            <v>0</v>
          </cell>
        </row>
        <row r="616">
          <cell r="F616">
            <v>0</v>
          </cell>
        </row>
        <row r="628">
          <cell r="F628">
            <v>0</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GUL"/>
      <sheetName val="VERST "/>
      <sheetName val="TIERS"/>
      <sheetName val="P2"/>
      <sheetName val="DEPOT"/>
      <sheetName val="VERSO"/>
      <sheetName val="RCTO"/>
      <sheetName val="Identication"/>
      <sheetName val="BAL-N"/>
      <sheetName val="BAL-N-1"/>
      <sheetName val="BAL-N-2"/>
      <sheetName val="P_GARDE_F"/>
      <sheetName val="ACTIF _F"/>
      <sheetName val="PASSIF_F"/>
      <sheetName val="CPC_F"/>
      <sheetName val="TAB 3"/>
      <sheetName val="TAB 4"/>
      <sheetName val="ESG_F"/>
      <sheetName val="TAB 6"/>
      <sheetName val="TAB 7"/>
      <sheetName val="TAB 8"/>
      <sheetName val="TAB 9"/>
      <sheetName val="TAB 10"/>
      <sheetName val="TAB 11"/>
      <sheetName val="TAB 12"/>
      <sheetName val="TAB 13"/>
      <sheetName val="TAB 14"/>
      <sheetName val="TAB 15"/>
      <sheetName val="TAB 16"/>
      <sheetName val="TAB 17"/>
      <sheetName val="TAB 18"/>
      <sheetName val="TAB 19"/>
      <sheetName val="TAB 20"/>
      <sheetName val="P_GARDE_LC"/>
      <sheetName val="ACTIF_C"/>
      <sheetName val="PASSIF_C"/>
      <sheetName val="CPC_C"/>
      <sheetName val="ESG_C"/>
      <sheetName val="TF_C"/>
      <sheetName val="A0"/>
      <sheetName val="A1"/>
      <sheetName val="A2 "/>
      <sheetName val="A3"/>
      <sheetName val="B1"/>
      <sheetName val="B2"/>
      <sheetName val="B2 bis"/>
      <sheetName val="B3"/>
      <sheetName val="B4"/>
      <sheetName val="B5"/>
      <sheetName val="B6"/>
      <sheetName val="B7"/>
      <sheetName val="B8"/>
      <sheetName val="B9"/>
      <sheetName val="B10"/>
      <sheetName val="B11"/>
      <sheetName val="B12"/>
      <sheetName val="B13"/>
      <sheetName val="B14"/>
      <sheetName val="C1"/>
      <sheetName val="C2"/>
      <sheetName val="C3"/>
      <sheetName val="C4"/>
      <sheetName val="C5"/>
      <sheetName val="CM-IS"/>
      <sheetName val="simulation résultat+impot"/>
      <sheetName val="Journal de Clô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CLARATION TIERS"/>
      <sheetName val="DEPOT"/>
      <sheetName val="VERSO"/>
      <sheetName val="RCTO"/>
      <sheetName val="Identication"/>
      <sheetName val="BAL-N"/>
      <sheetName val="BAL-N-1"/>
      <sheetName val="BAL-N-2"/>
      <sheetName val="P_GARDE_F"/>
      <sheetName val="ACTIF _F"/>
      <sheetName val="PASSIF_F"/>
      <sheetName val="CPC_F"/>
      <sheetName val="TAB 3"/>
      <sheetName val="TAB 4"/>
      <sheetName val="ESG_F"/>
      <sheetName val="TAB 6"/>
      <sheetName val="TAB 7"/>
      <sheetName val="TAB 8"/>
      <sheetName val="TAB 9"/>
      <sheetName val="TAB 10"/>
      <sheetName val="TAB 11"/>
      <sheetName val="TAB 12"/>
      <sheetName val="TAB 13"/>
      <sheetName val="TAB 14"/>
      <sheetName val="TAB 15"/>
      <sheetName val="TAB 16"/>
      <sheetName val="TAB 17"/>
      <sheetName val="TAB 18"/>
      <sheetName val="TAB 19"/>
      <sheetName val="TAB 20"/>
      <sheetName val="ETAT"/>
      <sheetName val="P_GARDE_LC"/>
      <sheetName val="ACTIF_C"/>
      <sheetName val="PASSIF_C"/>
      <sheetName val="CPC_C"/>
      <sheetName val="ESG_C"/>
      <sheetName val="TF_C"/>
      <sheetName val="A0"/>
      <sheetName val="A1"/>
      <sheetName val="A2 "/>
      <sheetName val="A3"/>
      <sheetName val="B1"/>
      <sheetName val="B2"/>
      <sheetName val="B2 bis"/>
      <sheetName val="B3"/>
      <sheetName val="B4"/>
      <sheetName val="B5"/>
      <sheetName val="B6"/>
      <sheetName val="B7"/>
      <sheetName val="B8"/>
      <sheetName val="B9"/>
      <sheetName val="B10"/>
      <sheetName val="B11"/>
      <sheetName val="B12"/>
      <sheetName val="B13"/>
      <sheetName val="B14"/>
      <sheetName val="C1"/>
      <sheetName val="C2"/>
      <sheetName val="C3"/>
      <sheetName val="C4"/>
      <sheetName val="C5"/>
      <sheetName val="CM-IS"/>
      <sheetName val="simulation résultat+impot"/>
      <sheetName val="Journal de Clôture"/>
    </sheetNames>
    <sheetDataSet>
      <sheetData sheetId="0"/>
      <sheetData sheetId="1"/>
      <sheetData sheetId="2"/>
      <sheetData sheetId="3"/>
      <sheetData sheetId="4"/>
      <sheetData sheetId="5">
        <row r="10">
          <cell r="F10">
            <v>100000</v>
          </cell>
        </row>
        <row r="15">
          <cell r="F15">
            <v>0</v>
          </cell>
        </row>
        <row r="17">
          <cell r="F17">
            <v>0</v>
          </cell>
        </row>
        <row r="19">
          <cell r="F19">
            <v>0</v>
          </cell>
        </row>
        <row r="24">
          <cell r="F24">
            <v>0</v>
          </cell>
        </row>
        <row r="28">
          <cell r="F28">
            <v>-394751.38</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20973.75</v>
          </cell>
        </row>
        <row r="173">
          <cell r="F173">
            <v>0</v>
          </cell>
        </row>
        <row r="177">
          <cell r="F177">
            <v>0</v>
          </cell>
        </row>
        <row r="179">
          <cell r="F179">
            <v>0</v>
          </cell>
        </row>
        <row r="181">
          <cell r="F181">
            <v>0</v>
          </cell>
        </row>
        <row r="259">
          <cell r="F259">
            <v>0</v>
          </cell>
        </row>
        <row r="278">
          <cell r="F278">
            <v>0</v>
          </cell>
        </row>
        <row r="289">
          <cell r="F289">
            <v>180000</v>
          </cell>
        </row>
        <row r="299">
          <cell r="F299">
            <v>0</v>
          </cell>
        </row>
        <row r="305">
          <cell r="F305">
            <v>0</v>
          </cell>
        </row>
        <row r="311">
          <cell r="F311">
            <v>0</v>
          </cell>
        </row>
        <row r="323">
          <cell r="F323">
            <v>0</v>
          </cell>
        </row>
        <row r="327">
          <cell r="F327">
            <v>0</v>
          </cell>
        </row>
        <row r="339">
          <cell r="F339">
            <v>2384.2800000000011</v>
          </cell>
        </row>
        <row r="346">
          <cell r="F346">
            <v>0</v>
          </cell>
        </row>
        <row r="352">
          <cell r="F352">
            <v>0</v>
          </cell>
        </row>
        <row r="358">
          <cell r="F358">
            <v>0</v>
          </cell>
        </row>
        <row r="367">
          <cell r="F367">
            <v>0</v>
          </cell>
        </row>
        <row r="371">
          <cell r="F371">
            <v>0</v>
          </cell>
        </row>
        <row r="387">
          <cell r="F387">
            <v>0</v>
          </cell>
        </row>
        <row r="396">
          <cell r="F396">
            <v>0</v>
          </cell>
        </row>
        <row r="402">
          <cell r="F402">
            <v>0</v>
          </cell>
        </row>
        <row r="409">
          <cell r="F409">
            <v>0</v>
          </cell>
        </row>
        <row r="416">
          <cell r="F416">
            <v>0</v>
          </cell>
        </row>
        <row r="427">
          <cell r="F427">
            <v>1500</v>
          </cell>
        </row>
        <row r="435">
          <cell r="F435">
            <v>428018</v>
          </cell>
        </row>
        <row r="443">
          <cell r="F443">
            <v>73644.19</v>
          </cell>
        </row>
        <row r="449">
          <cell r="F449">
            <v>0</v>
          </cell>
        </row>
        <row r="457">
          <cell r="F457">
            <v>0</v>
          </cell>
        </row>
        <row r="461">
          <cell r="F461">
            <v>0</v>
          </cell>
        </row>
        <row r="471">
          <cell r="F471">
            <v>0</v>
          </cell>
        </row>
        <row r="477">
          <cell r="F477">
            <v>73.910000000000025</v>
          </cell>
        </row>
        <row r="484">
          <cell r="F484">
            <v>727.28</v>
          </cell>
        </row>
        <row r="486">
          <cell r="F486">
            <v>0</v>
          </cell>
        </row>
        <row r="488">
          <cell r="F488">
            <v>0</v>
          </cell>
        </row>
        <row r="492">
          <cell r="F492">
            <v>250.41</v>
          </cell>
        </row>
        <row r="508">
          <cell r="F508">
            <v>0</v>
          </cell>
        </row>
        <row r="546">
          <cell r="F546">
            <v>0</v>
          </cell>
        </row>
        <row r="579">
          <cell r="F579">
            <v>0</v>
          </cell>
        </row>
        <row r="616">
          <cell r="F616">
            <v>0</v>
          </cell>
        </row>
        <row r="628">
          <cell r="F628">
            <v>3002</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1500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6">
        <row r="10">
          <cell r="F10">
            <v>100000</v>
          </cell>
        </row>
        <row r="15">
          <cell r="F15">
            <v>0</v>
          </cell>
        </row>
        <row r="17">
          <cell r="F17">
            <v>0</v>
          </cell>
        </row>
        <row r="19">
          <cell r="F19">
            <v>0</v>
          </cell>
        </row>
        <row r="24">
          <cell r="F24">
            <v>0</v>
          </cell>
        </row>
        <row r="28">
          <cell r="F28">
            <v>-390249.38</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20973.75</v>
          </cell>
        </row>
        <row r="173">
          <cell r="F173">
            <v>0</v>
          </cell>
        </row>
        <row r="177">
          <cell r="F177">
            <v>0</v>
          </cell>
        </row>
        <row r="179">
          <cell r="F179">
            <v>0</v>
          </cell>
        </row>
        <row r="181">
          <cell r="F181">
            <v>0</v>
          </cell>
        </row>
        <row r="237">
          <cell r="F237">
            <v>0</v>
          </cell>
        </row>
        <row r="246">
          <cell r="F246">
            <v>0</v>
          </cell>
        </row>
        <row r="250">
          <cell r="F250">
            <v>0</v>
          </cell>
        </row>
        <row r="253">
          <cell r="F253">
            <v>0</v>
          </cell>
        </row>
        <row r="259">
          <cell r="F259">
            <v>0</v>
          </cell>
        </row>
        <row r="278">
          <cell r="F278">
            <v>0</v>
          </cell>
        </row>
        <row r="289">
          <cell r="F289">
            <v>180000</v>
          </cell>
        </row>
        <row r="299">
          <cell r="F299">
            <v>0</v>
          </cell>
        </row>
        <row r="305">
          <cell r="F305">
            <v>0</v>
          </cell>
        </row>
        <row r="311">
          <cell r="F311">
            <v>0</v>
          </cell>
        </row>
        <row r="323">
          <cell r="F323">
            <v>0</v>
          </cell>
        </row>
        <row r="327">
          <cell r="F327">
            <v>0</v>
          </cell>
        </row>
        <row r="339">
          <cell r="F339">
            <v>2384.2800000000011</v>
          </cell>
        </row>
        <row r="346">
          <cell r="F346">
            <v>0</v>
          </cell>
        </row>
        <row r="352">
          <cell r="F352">
            <v>0</v>
          </cell>
        </row>
        <row r="358">
          <cell r="F358">
            <v>0</v>
          </cell>
        </row>
        <row r="367">
          <cell r="F367">
            <v>0</v>
          </cell>
        </row>
        <row r="371">
          <cell r="F371">
            <v>0</v>
          </cell>
        </row>
        <row r="378">
          <cell r="F378">
            <v>0</v>
          </cell>
        </row>
        <row r="385">
          <cell r="F385">
            <v>0</v>
          </cell>
        </row>
        <row r="387">
          <cell r="F387">
            <v>0</v>
          </cell>
        </row>
        <row r="396">
          <cell r="F396">
            <v>0</v>
          </cell>
        </row>
        <row r="402">
          <cell r="F402">
            <v>0</v>
          </cell>
        </row>
        <row r="409">
          <cell r="F409">
            <v>0</v>
          </cell>
        </row>
        <row r="416">
          <cell r="F416">
            <v>0</v>
          </cell>
        </row>
        <row r="427">
          <cell r="F427">
            <v>3526</v>
          </cell>
        </row>
        <row r="435">
          <cell r="F435">
            <v>421490</v>
          </cell>
        </row>
        <row r="443">
          <cell r="F443">
            <v>73644.19</v>
          </cell>
        </row>
        <row r="449">
          <cell r="F449">
            <v>0</v>
          </cell>
        </row>
        <row r="457">
          <cell r="F457">
            <v>0</v>
          </cell>
        </row>
        <row r="461">
          <cell r="F461">
            <v>0</v>
          </cell>
        </row>
        <row r="471">
          <cell r="F471">
            <v>0</v>
          </cell>
        </row>
        <row r="477">
          <cell r="F477">
            <v>73.910000000000025</v>
          </cell>
        </row>
        <row r="484">
          <cell r="F484">
            <v>727.28</v>
          </cell>
        </row>
        <row r="486">
          <cell r="F486">
            <v>0</v>
          </cell>
        </row>
        <row r="488">
          <cell r="F488">
            <v>0</v>
          </cell>
        </row>
        <row r="492">
          <cell r="F492">
            <v>250.41</v>
          </cell>
        </row>
        <row r="497">
          <cell r="F497">
            <v>0</v>
          </cell>
        </row>
        <row r="508">
          <cell r="F508">
            <v>0</v>
          </cell>
        </row>
        <row r="546">
          <cell r="F546">
            <v>0</v>
          </cell>
        </row>
        <row r="579">
          <cell r="F579">
            <v>0</v>
          </cell>
        </row>
        <row r="616">
          <cell r="F616">
            <v>0</v>
          </cell>
        </row>
        <row r="628">
          <cell r="F628">
            <v>3002</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1500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7">
        <row r="10">
          <cell r="F10">
            <v>100000</v>
          </cell>
        </row>
        <row r="15">
          <cell r="F15">
            <v>0</v>
          </cell>
        </row>
        <row r="17">
          <cell r="F17">
            <v>0</v>
          </cell>
        </row>
        <row r="19">
          <cell r="F19">
            <v>0</v>
          </cell>
        </row>
        <row r="24">
          <cell r="F24">
            <v>0</v>
          </cell>
        </row>
        <row r="28">
          <cell r="F28">
            <v>-385767.38</v>
          </cell>
        </row>
        <row r="32">
          <cell r="F32">
            <v>0</v>
          </cell>
        </row>
        <row r="40">
          <cell r="F40">
            <v>0</v>
          </cell>
        </row>
        <row r="48">
          <cell r="F48">
            <v>0</v>
          </cell>
        </row>
        <row r="50">
          <cell r="F50">
            <v>0</v>
          </cell>
        </row>
        <row r="60">
          <cell r="F60">
            <v>0</v>
          </cell>
        </row>
        <row r="69">
          <cell r="F69">
            <v>0</v>
          </cell>
        </row>
        <row r="75">
          <cell r="F75">
            <v>0</v>
          </cell>
        </row>
        <row r="81">
          <cell r="F81">
            <v>0</v>
          </cell>
        </row>
        <row r="83">
          <cell r="F83">
            <v>0</v>
          </cell>
        </row>
        <row r="92">
          <cell r="F92">
            <v>0</v>
          </cell>
        </row>
        <row r="97">
          <cell r="F97">
            <v>0</v>
          </cell>
        </row>
        <row r="99">
          <cell r="F99">
            <v>0</v>
          </cell>
        </row>
        <row r="101">
          <cell r="F101">
            <v>0</v>
          </cell>
        </row>
        <row r="103">
          <cell r="F103">
            <v>0</v>
          </cell>
        </row>
        <row r="105">
          <cell r="F105">
            <v>0</v>
          </cell>
        </row>
        <row r="108">
          <cell r="F108">
            <v>0</v>
          </cell>
        </row>
        <row r="116">
          <cell r="F116">
            <v>0</v>
          </cell>
        </row>
        <row r="126">
          <cell r="F126">
            <v>0</v>
          </cell>
        </row>
        <row r="134">
          <cell r="F134">
            <v>0</v>
          </cell>
        </row>
        <row r="136">
          <cell r="F136">
            <v>0</v>
          </cell>
        </row>
        <row r="143">
          <cell r="F143">
            <v>0</v>
          </cell>
        </row>
        <row r="145">
          <cell r="F145">
            <v>0</v>
          </cell>
        </row>
        <row r="153">
          <cell r="F153">
            <v>0</v>
          </cell>
        </row>
        <row r="159">
          <cell r="F159">
            <v>0</v>
          </cell>
        </row>
        <row r="171">
          <cell r="F171">
            <v>20973.75</v>
          </cell>
        </row>
        <row r="173">
          <cell r="F173">
            <v>0</v>
          </cell>
        </row>
        <row r="177">
          <cell r="F177">
            <v>0</v>
          </cell>
        </row>
        <row r="179">
          <cell r="F179">
            <v>0</v>
          </cell>
        </row>
        <row r="181">
          <cell r="F181">
            <v>0</v>
          </cell>
        </row>
        <row r="237">
          <cell r="F237">
            <v>0</v>
          </cell>
        </row>
        <row r="246">
          <cell r="F246">
            <v>0</v>
          </cell>
        </row>
        <row r="250">
          <cell r="F250">
            <v>0</v>
          </cell>
        </row>
        <row r="253">
          <cell r="F253">
            <v>0</v>
          </cell>
        </row>
        <row r="259">
          <cell r="F259">
            <v>0</v>
          </cell>
        </row>
        <row r="278">
          <cell r="F278">
            <v>0</v>
          </cell>
        </row>
        <row r="289">
          <cell r="F289">
            <v>180000</v>
          </cell>
        </row>
        <row r="299">
          <cell r="F299">
            <v>0</v>
          </cell>
        </row>
        <row r="305">
          <cell r="F305">
            <v>0</v>
          </cell>
        </row>
        <row r="311">
          <cell r="F311">
            <v>0</v>
          </cell>
        </row>
        <row r="323">
          <cell r="F323">
            <v>0</v>
          </cell>
        </row>
        <row r="327">
          <cell r="F327">
            <v>0</v>
          </cell>
        </row>
        <row r="339">
          <cell r="F339">
            <v>2384.2800000000011</v>
          </cell>
        </row>
        <row r="346">
          <cell r="F346">
            <v>0</v>
          </cell>
        </row>
        <row r="352">
          <cell r="F352">
            <v>0</v>
          </cell>
        </row>
        <row r="358">
          <cell r="F358">
            <v>0</v>
          </cell>
        </row>
        <row r="367">
          <cell r="F367">
            <v>0</v>
          </cell>
        </row>
        <row r="371">
          <cell r="F371">
            <v>0</v>
          </cell>
        </row>
        <row r="378">
          <cell r="F378">
            <v>0</v>
          </cell>
        </row>
        <row r="385">
          <cell r="F385">
            <v>0</v>
          </cell>
        </row>
        <row r="387">
          <cell r="F387">
            <v>0</v>
          </cell>
        </row>
        <row r="396">
          <cell r="F396">
            <v>0</v>
          </cell>
        </row>
        <row r="402">
          <cell r="F402">
            <v>0</v>
          </cell>
        </row>
        <row r="409">
          <cell r="F409">
            <v>0</v>
          </cell>
        </row>
        <row r="416">
          <cell r="F416">
            <v>0</v>
          </cell>
        </row>
        <row r="427">
          <cell r="F427">
            <v>2026</v>
          </cell>
        </row>
        <row r="435">
          <cell r="F435">
            <v>418488</v>
          </cell>
        </row>
        <row r="443">
          <cell r="F443">
            <v>73644.19</v>
          </cell>
        </row>
        <row r="449">
          <cell r="F449">
            <v>0</v>
          </cell>
        </row>
        <row r="457">
          <cell r="F457">
            <v>0</v>
          </cell>
        </row>
        <row r="461">
          <cell r="F461">
            <v>0</v>
          </cell>
        </row>
        <row r="471">
          <cell r="F471">
            <v>0</v>
          </cell>
        </row>
        <row r="477">
          <cell r="F477">
            <v>73.910000000000025</v>
          </cell>
        </row>
        <row r="484">
          <cell r="F484">
            <v>727.28</v>
          </cell>
        </row>
        <row r="486">
          <cell r="F486">
            <v>0</v>
          </cell>
        </row>
        <row r="488">
          <cell r="F488">
            <v>0</v>
          </cell>
        </row>
        <row r="492">
          <cell r="F492">
            <v>250.41</v>
          </cell>
        </row>
        <row r="497">
          <cell r="F497">
            <v>0</v>
          </cell>
        </row>
        <row r="508">
          <cell r="F508">
            <v>0</v>
          </cell>
        </row>
        <row r="546">
          <cell r="F546">
            <v>0</v>
          </cell>
        </row>
        <row r="579">
          <cell r="F579">
            <v>0</v>
          </cell>
        </row>
        <row r="616">
          <cell r="F616">
            <v>0</v>
          </cell>
        </row>
        <row r="628">
          <cell r="F628">
            <v>2982</v>
          </cell>
        </row>
        <row r="654">
          <cell r="F654">
            <v>0</v>
          </cell>
        </row>
        <row r="661">
          <cell r="F661">
            <v>0</v>
          </cell>
        </row>
        <row r="695">
          <cell r="F695">
            <v>0</v>
          </cell>
        </row>
        <row r="704">
          <cell r="F704">
            <v>0</v>
          </cell>
        </row>
        <row r="708">
          <cell r="F708">
            <v>0</v>
          </cell>
        </row>
        <row r="714">
          <cell r="F714">
            <v>0</v>
          </cell>
        </row>
        <row r="731">
          <cell r="F731">
            <v>0</v>
          </cell>
        </row>
        <row r="737">
          <cell r="F737">
            <v>0</v>
          </cell>
        </row>
        <row r="741">
          <cell r="F741">
            <v>0</v>
          </cell>
        </row>
        <row r="756">
          <cell r="F756">
            <v>0</v>
          </cell>
        </row>
        <row r="783">
          <cell r="F783">
            <v>0</v>
          </cell>
        </row>
        <row r="788">
          <cell r="F788">
            <v>1500</v>
          </cell>
        </row>
        <row r="796">
          <cell r="F796">
            <v>0</v>
          </cell>
        </row>
        <row r="828">
          <cell r="F828">
            <v>0</v>
          </cell>
        </row>
        <row r="842">
          <cell r="F842">
            <v>0</v>
          </cell>
        </row>
        <row r="848">
          <cell r="F848">
            <v>0</v>
          </cell>
        </row>
        <row r="852">
          <cell r="F852">
            <v>0</v>
          </cell>
        </row>
        <row r="859">
          <cell r="F859">
            <v>0</v>
          </cell>
        </row>
        <row r="882">
          <cell r="F882">
            <v>0</v>
          </cell>
        </row>
        <row r="887">
          <cell r="F887">
            <v>0</v>
          </cell>
        </row>
        <row r="891">
          <cell r="F891">
            <v>0</v>
          </cell>
        </row>
        <row r="901">
          <cell r="F901">
            <v>0</v>
          </cell>
        </row>
        <row r="920">
          <cell r="F920">
            <v>0</v>
          </cell>
        </row>
        <row r="929">
          <cell r="F929">
            <v>0</v>
          </cell>
        </row>
        <row r="933">
          <cell r="F933">
            <v>0</v>
          </cell>
        </row>
        <row r="937">
          <cell r="F937">
            <v>0</v>
          </cell>
        </row>
        <row r="949">
          <cell r="F949">
            <v>0</v>
          </cell>
        </row>
        <row r="977">
          <cell r="F977">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T1" t="str">
            <v>2000</v>
          </cell>
          <cell r="U1" t="str">
            <v>COMPTES D' ACTIF IMMOBILISE</v>
          </cell>
        </row>
        <row r="2">
          <cell r="T2" t="str">
            <v>2800</v>
          </cell>
          <cell r="U2" t="str">
            <v>IMMOBILISAT DES NON_VALEURS</v>
          </cell>
        </row>
        <row r="3">
          <cell r="T3" t="str">
            <v>2110</v>
          </cell>
          <cell r="U3" t="str">
            <v>FRAIS PRELIMINAIRES</v>
          </cell>
        </row>
        <row r="4">
          <cell r="T4" t="str">
            <v>2111</v>
          </cell>
          <cell r="U4" t="str">
            <v>.FRAIS CONSTITUTION</v>
          </cell>
        </row>
        <row r="5">
          <cell r="T5" t="str">
            <v>2112</v>
          </cell>
          <cell r="U5" t="str">
            <v>FRAIS PREL.AU DEMARRGE</v>
          </cell>
        </row>
        <row r="6">
          <cell r="T6" t="str">
            <v>2113</v>
          </cell>
          <cell r="U6" t="str">
            <v>FRAIS AUGMENTAT°CAPITAL</v>
          </cell>
        </row>
        <row r="7">
          <cell r="T7" t="str">
            <v>2114</v>
          </cell>
          <cell r="U7" t="str">
            <v>FRAIS OPRT°FUS.SCIS.TRSF</v>
          </cell>
        </row>
        <row r="8">
          <cell r="T8" t="str">
            <v>2116</v>
          </cell>
          <cell r="U8" t="str">
            <v>FRAIS PROSPECTION</v>
          </cell>
        </row>
        <row r="9">
          <cell r="T9" t="str">
            <v>2117</v>
          </cell>
          <cell r="U9" t="str">
            <v>FRAIS PUBLICITE</v>
          </cell>
        </row>
        <row r="10">
          <cell r="T10" t="str">
            <v>2118</v>
          </cell>
          <cell r="U10" t="str">
            <v>AUTRES FRAIS PRELIMINAIRES</v>
          </cell>
        </row>
        <row r="11">
          <cell r="T11" t="str">
            <v>2120</v>
          </cell>
          <cell r="U11" t="str">
            <v>CHARGES A REPARTIR</v>
          </cell>
        </row>
        <row r="12">
          <cell r="T12" t="str">
            <v>2121</v>
          </cell>
          <cell r="U12" t="str">
            <v>FRAIS ACQUIS.D'IMMO.</v>
          </cell>
        </row>
        <row r="13">
          <cell r="T13" t="str">
            <v>2125</v>
          </cell>
          <cell r="U13" t="str">
            <v>FRAIS EMISSION EMPRUNTS</v>
          </cell>
        </row>
        <row r="14">
          <cell r="T14" t="str">
            <v>2128</v>
          </cell>
          <cell r="U14" t="str">
            <v>AUTRES CHARGES A REPARTI</v>
          </cell>
        </row>
        <row r="15">
          <cell r="T15" t="str">
            <v>2130</v>
          </cell>
          <cell r="U15" t="str">
            <v>PRIMES REMB.OBLIGATIONS</v>
          </cell>
        </row>
        <row r="16">
          <cell r="T16" t="str">
            <v>2200</v>
          </cell>
          <cell r="U16" t="str">
            <v>IMMO INCORPORELLES</v>
          </cell>
        </row>
        <row r="17">
          <cell r="T17" t="str">
            <v>2210</v>
          </cell>
          <cell r="U17" t="str">
            <v>IMMO RECHERCHE &amp; DEVELOP</v>
          </cell>
        </row>
        <row r="18">
          <cell r="T18" t="str">
            <v>2220</v>
          </cell>
          <cell r="U18" t="str">
            <v>BREVET,MARQUE,DROIT,V.S</v>
          </cell>
        </row>
        <row r="20">
          <cell r="T20" t="str">
            <v>2285</v>
          </cell>
          <cell r="U20" t="str">
            <v>AUTRES IMMO INCORPORELLE EN COURS</v>
          </cell>
        </row>
        <row r="21">
          <cell r="T21" t="str">
            <v>2300</v>
          </cell>
          <cell r="U21" t="str">
            <v>IMMO CORPORELLES</v>
          </cell>
        </row>
        <row r="22">
          <cell r="T22" t="str">
            <v>2310</v>
          </cell>
          <cell r="U22" t="str">
            <v xml:space="preserve">TERRAINS </v>
          </cell>
        </row>
        <row r="23">
          <cell r="T23" t="str">
            <v>2311</v>
          </cell>
          <cell r="U23" t="str">
            <v>TERRAINS NUS</v>
          </cell>
        </row>
        <row r="24">
          <cell r="T24" t="str">
            <v>2312</v>
          </cell>
          <cell r="U24" t="str">
            <v>TERRAINS AMENAGES</v>
          </cell>
        </row>
        <row r="25">
          <cell r="T25" t="str">
            <v>2313</v>
          </cell>
          <cell r="U25" t="str">
            <v>TERRAINS BATIS</v>
          </cell>
        </row>
        <row r="26">
          <cell r="T26" t="str">
            <v>2314</v>
          </cell>
          <cell r="U26" t="str">
            <v>TERRAINS DE GISEMENT</v>
          </cell>
        </row>
        <row r="27">
          <cell r="T27" t="str">
            <v>2318</v>
          </cell>
          <cell r="U27" t="str">
            <v>AUTRES TERRAINS</v>
          </cell>
        </row>
        <row r="28">
          <cell r="T28" t="str">
            <v>2320</v>
          </cell>
          <cell r="U28" t="str">
            <v>CONSTRUCTIONS</v>
          </cell>
        </row>
        <row r="29">
          <cell r="T29" t="str">
            <v>2321</v>
          </cell>
          <cell r="U29" t="str">
            <v>BATIMENTS</v>
          </cell>
        </row>
        <row r="30">
          <cell r="T30" t="str">
            <v>2323</v>
          </cell>
          <cell r="U30" t="str">
            <v>CONST°/TERRAINS D'AUTRUI</v>
          </cell>
        </row>
        <row r="31">
          <cell r="T31" t="str">
            <v>2325</v>
          </cell>
          <cell r="U31" t="str">
            <v>OUVRAGES D'INFRASTRUCTUR</v>
          </cell>
        </row>
        <row r="32">
          <cell r="T32" t="str">
            <v>2327</v>
          </cell>
          <cell r="U32" t="str">
            <v>INST.AGENC.AMENAG.CONSTR</v>
          </cell>
        </row>
        <row r="33">
          <cell r="T33" t="str">
            <v>2328</v>
          </cell>
          <cell r="U33" t="str">
            <v>AUTRES CONSTRUCTIONS</v>
          </cell>
        </row>
        <row r="34">
          <cell r="T34" t="str">
            <v>2330</v>
          </cell>
          <cell r="U34" t="str">
            <v>INST.TECH  MAT.ET OUTILLAGE</v>
          </cell>
        </row>
        <row r="35">
          <cell r="T35" t="str">
            <v>2331</v>
          </cell>
          <cell r="U35" t="str">
            <v>INSTALATIONS.TECHNIQUES</v>
          </cell>
        </row>
        <row r="36">
          <cell r="T36" t="str">
            <v>2332</v>
          </cell>
          <cell r="U36" t="str">
            <v>MATERIEL ET OUTILLAGE</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ètres"/>
      <sheetName val="COUV"/>
      <sheetName val="PAGE DE GARDE"/>
      <sheetName val="plancpt"/>
      <sheetName val="ACTIF 1"/>
      <sheetName val="PASSIF 1"/>
      <sheetName val="CPC 2"/>
      <sheetName val="RF 3 "/>
      <sheetName val="RF 3  (2)"/>
      <sheetName val="IMMO 4"/>
      <sheetName val="ESG 5"/>
      <sheetName val="CPC DET 6"/>
      <sheetName val="LEASING"/>
      <sheetName val="AMT"/>
      <sheetName val="PROV"/>
      <sheetName val="+VAL"/>
      <sheetName val="ACTION"/>
      <sheetName val="TVA"/>
      <sheetName val="CAPITAL"/>
      <sheetName val="AFF RESULT"/>
      <sheetName val="CA EXO"/>
      <sheetName val="T16-DOT AMT "/>
      <sheetName val="+VAL FUSION"/>
      <sheetName val="EMPR PART"/>
      <sheetName val="LOCAT"/>
      <sheetName val="SK"/>
      <sheetName val="DETERMIN.IMPO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ètres"/>
      <sheetName val="PAGE GARDE"/>
      <sheetName val="etat"/>
      <sheetName val="plancpt"/>
      <sheetName val="ACTIF 1"/>
      <sheetName val="PASSIF 1"/>
      <sheetName val="CPC 1"/>
      <sheetName val="CPC 2"/>
      <sheetName val="RF 3 "/>
      <sheetName val="IMMO 4"/>
      <sheetName val="ESG 5"/>
      <sheetName val="CPC DET 6"/>
      <sheetName val="LEASING"/>
      <sheetName val="AMT"/>
      <sheetName val="PROV"/>
      <sheetName val="+VAL"/>
      <sheetName val="ACTION"/>
      <sheetName val="TVA"/>
      <sheetName val="CAPITAL"/>
      <sheetName val="AFF RESULT"/>
      <sheetName val="CA EXO"/>
      <sheetName val="T16 AMT 2009"/>
      <sheetName val="T16 AMT 2009 (2)"/>
      <sheetName val="+VAL FUSION"/>
      <sheetName val="EMPR PART"/>
      <sheetName val="LOCAT"/>
      <sheetName val="SK"/>
      <sheetName val="DETERMINATION IMPOT"/>
    </sheetNames>
    <sheetDataSet>
      <sheetData sheetId="0">
        <row r="2">
          <cell r="C2" t="str">
            <v xml:space="preserve">Société : Green Invest Group </v>
          </cell>
        </row>
      </sheetData>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amètres"/>
      <sheetName val="PAGE 1 "/>
      <sheetName val="PAGE 2"/>
      <sheetName val="RECAP"/>
      <sheetName val="1 TRIM 09"/>
    </sheetNames>
    <sheetDataSet>
      <sheetData sheetId="0">
        <row r="2">
          <cell r="B2" t="str">
            <v>Premier .Trimestre.2009</v>
          </cell>
        </row>
        <row r="3">
          <cell r="C3" t="str">
            <v>ou période  : du 01/01/2009 au 31/03/2009</v>
          </cell>
        </row>
      </sheetData>
      <sheetData sheetId="1"/>
      <sheetData sheetId="2"/>
      <sheetData sheetId="3"/>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ètres"/>
      <sheetName val="IS"/>
      <sheetName val="Balance"/>
      <sheetName val="Actif"/>
      <sheetName val="Passif"/>
      <sheetName val="CPC1"/>
      <sheetName val="CPC2"/>
      <sheetName val="Passage"/>
      <sheetName val="Immob"/>
      <sheetName val="ESG"/>
      <sheetName val="Détail1"/>
      <sheetName val="Détail2"/>
      <sheetName val="Bail"/>
      <sheetName val="Amortissements"/>
      <sheetName val="Provisions"/>
      <sheetName val="Cessions"/>
      <sheetName val="Titres"/>
      <sheetName val="Tva"/>
      <sheetName val="Capital"/>
      <sheetName val="Résultat"/>
      <sheetName val="Encouragements"/>
      <sheetName val="Dot10_1"/>
      <sheetName val="Dot10_2"/>
      <sheetName val="Dot10_3"/>
      <sheetName val="Dot10_4"/>
      <sheetName val="Dot15"/>
      <sheetName val="Dot20"/>
      <sheetName val="Dot5"/>
      <sheetName val="Dot"/>
      <sheetName val="Fusion"/>
      <sheetName val="Intérêts"/>
      <sheetName val="Locations"/>
      <sheetName val="Stock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ETAT SYNT"/>
      <sheetName val="COUV"/>
      <sheetName val="T1 ACTIF"/>
      <sheetName val="T1 PASSIF"/>
      <sheetName val="T02-C.P.C.1"/>
      <sheetName val="T02-C.P.C.2"/>
      <sheetName val="T03-PASSAGE"/>
      <sheetName val="T04-IMMOB"/>
      <sheetName val="T05-ESG"/>
      <sheetName val="T06-DETAIL 1#CPC"/>
      <sheetName val="T06-DETAIL  2#CPC"/>
      <sheetName val="T07-CDB"/>
      <sheetName val="T08-AMORTS"/>
      <sheetName val="T09-PROVS"/>
      <sheetName val="T10-PLV#CESSION"/>
      <sheetName val="T11-TITRES"/>
      <sheetName val="T12-TVA"/>
      <sheetName val="T13-CAPITAL"/>
      <sheetName val="T13-REP.KS"/>
      <sheetName val="T14-AFFECT°"/>
      <sheetName val="T15-EXO#IS"/>
      <sheetName val="T16 AMT 2007"/>
      <sheetName val="T16 AMT 2007 (2)"/>
      <sheetName val="T17-PLV#FUSION"/>
      <sheetName val="T18-INT.C#C"/>
      <sheetName val="T19-LOCAT°"/>
      <sheetName val="T20-STO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ocompta@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indexed="34"/>
  </sheetPr>
  <dimension ref="A2:C23"/>
  <sheetViews>
    <sheetView tabSelected="1" zoomScaleNormal="100" workbookViewId="0">
      <selection activeCell="E18" sqref="E18"/>
    </sheetView>
  </sheetViews>
  <sheetFormatPr baseColWidth="10" defaultRowHeight="16.5" customHeight="1"/>
  <cols>
    <col min="1" max="1" width="48.140625" style="496" bestFit="1" customWidth="1"/>
    <col min="2" max="2" width="1.85546875" style="496" bestFit="1" customWidth="1"/>
    <col min="3" max="3" width="61.7109375" style="496" customWidth="1"/>
    <col min="4" max="16384" width="11.42578125" style="496"/>
  </cols>
  <sheetData>
    <row r="2" spans="1:3" ht="16.5" customHeight="1">
      <c r="A2" s="524" t="s">
        <v>0</v>
      </c>
      <c r="B2" s="525"/>
      <c r="C2" s="525"/>
    </row>
    <row r="4" spans="1:3" s="499" customFormat="1" ht="16.5" customHeight="1">
      <c r="A4" s="493" t="s">
        <v>1</v>
      </c>
      <c r="B4" s="497" t="s">
        <v>2</v>
      </c>
      <c r="C4" s="498" t="s">
        <v>338</v>
      </c>
    </row>
    <row r="5" spans="1:3" s="499" customFormat="1" ht="16.5" customHeight="1">
      <c r="A5" s="493" t="s">
        <v>3</v>
      </c>
      <c r="B5" s="497" t="s">
        <v>2</v>
      </c>
      <c r="C5" s="498" t="s">
        <v>4</v>
      </c>
    </row>
    <row r="6" spans="1:3" s="499" customFormat="1" ht="16.5" customHeight="1">
      <c r="A6" s="493" t="s">
        <v>5</v>
      </c>
      <c r="B6" s="497" t="s">
        <v>2</v>
      </c>
      <c r="C6" s="498" t="s">
        <v>339</v>
      </c>
    </row>
    <row r="7" spans="1:3" s="499" customFormat="1" ht="16.5" customHeight="1">
      <c r="A7" s="493" t="s">
        <v>325</v>
      </c>
      <c r="B7" s="497" t="s">
        <v>2</v>
      </c>
      <c r="C7" s="498" t="s">
        <v>340</v>
      </c>
    </row>
    <row r="8" spans="1:3" s="499" customFormat="1" ht="16.5" customHeight="1">
      <c r="A8" s="493" t="s">
        <v>6</v>
      </c>
      <c r="B8" s="497" t="s">
        <v>2</v>
      </c>
      <c r="C8" s="498" t="s">
        <v>341</v>
      </c>
    </row>
    <row r="9" spans="1:3" s="499" customFormat="1" ht="16.5" customHeight="1">
      <c r="A9" s="493" t="s">
        <v>7</v>
      </c>
      <c r="B9" s="497"/>
      <c r="C9" s="498" t="s">
        <v>342</v>
      </c>
    </row>
    <row r="10" spans="1:3" s="499" customFormat="1" ht="16.5" customHeight="1">
      <c r="A10" s="493" t="s">
        <v>8</v>
      </c>
      <c r="B10" s="497" t="s">
        <v>2</v>
      </c>
      <c r="C10" s="504" t="s">
        <v>343</v>
      </c>
    </row>
    <row r="11" spans="1:3" s="499" customFormat="1" ht="16.5" customHeight="1">
      <c r="A11" s="493" t="s">
        <v>9</v>
      </c>
      <c r="B11" s="497" t="s">
        <v>2</v>
      </c>
      <c r="C11" s="498" t="s">
        <v>344</v>
      </c>
    </row>
    <row r="12" spans="1:3" s="499" customFormat="1" ht="16.5" customHeight="1">
      <c r="A12" s="493" t="s">
        <v>10</v>
      </c>
      <c r="B12" s="497" t="s">
        <v>2</v>
      </c>
      <c r="C12" s="500">
        <v>2015</v>
      </c>
    </row>
    <row r="13" spans="1:3" s="499" customFormat="1" ht="16.5" customHeight="1">
      <c r="A13" s="493" t="s">
        <v>11</v>
      </c>
      <c r="B13" s="497" t="s">
        <v>2</v>
      </c>
      <c r="C13" s="501">
        <v>42005</v>
      </c>
    </row>
    <row r="14" spans="1:3" s="499" customFormat="1" ht="16.5" customHeight="1">
      <c r="A14" s="493" t="s">
        <v>12</v>
      </c>
      <c r="B14" s="497" t="s">
        <v>2</v>
      </c>
      <c r="C14" s="501">
        <v>42369</v>
      </c>
    </row>
    <row r="15" spans="1:3" s="499" customFormat="1" ht="16.5" customHeight="1">
      <c r="A15" s="493" t="s">
        <v>13</v>
      </c>
      <c r="B15" s="497" t="s">
        <v>2</v>
      </c>
      <c r="C15" s="501">
        <f ca="1">TODAY()</f>
        <v>42434</v>
      </c>
    </row>
    <row r="16" spans="1:3" ht="16.5" customHeight="1">
      <c r="A16" s="502"/>
      <c r="B16" s="502"/>
      <c r="C16" s="503"/>
    </row>
    <row r="17" spans="1:3" s="499" customFormat="1" ht="16.5" customHeight="1">
      <c r="A17" s="493" t="s">
        <v>14</v>
      </c>
      <c r="B17" s="497" t="s">
        <v>2</v>
      </c>
      <c r="C17" s="494" t="s">
        <v>314</v>
      </c>
    </row>
    <row r="18" spans="1:3" s="499" customFormat="1" ht="16.5" customHeight="1">
      <c r="A18" s="493" t="s">
        <v>15</v>
      </c>
      <c r="B18" s="497" t="s">
        <v>2</v>
      </c>
      <c r="C18" s="505" t="s">
        <v>345</v>
      </c>
    </row>
    <row r="19" spans="1:3" s="499" customFormat="1" ht="16.5" customHeight="1">
      <c r="A19" s="493" t="s">
        <v>16</v>
      </c>
      <c r="B19" s="497" t="s">
        <v>2</v>
      </c>
      <c r="C19" s="666" t="s">
        <v>346</v>
      </c>
    </row>
    <row r="20" spans="1:3" s="499" customFormat="1" ht="16.5" customHeight="1">
      <c r="A20" s="493" t="s">
        <v>17</v>
      </c>
      <c r="B20" s="497" t="s">
        <v>2</v>
      </c>
      <c r="C20" s="666" t="s">
        <v>347</v>
      </c>
    </row>
    <row r="21" spans="1:3" s="499" customFormat="1" ht="16.5" customHeight="1">
      <c r="A21" s="493" t="s">
        <v>18</v>
      </c>
      <c r="B21" s="497" t="s">
        <v>2</v>
      </c>
      <c r="C21" s="667" t="s">
        <v>348</v>
      </c>
    </row>
    <row r="22" spans="1:3" s="499" customFormat="1" ht="16.5" customHeight="1">
      <c r="A22" s="493" t="s">
        <v>19</v>
      </c>
      <c r="B22" s="497" t="s">
        <v>2</v>
      </c>
      <c r="C22" s="494" t="s">
        <v>349</v>
      </c>
    </row>
    <row r="23" spans="1:3" s="499" customFormat="1" ht="16.5" customHeight="1">
      <c r="A23" s="493" t="s">
        <v>20</v>
      </c>
      <c r="B23" s="497" t="s">
        <v>2</v>
      </c>
      <c r="C23" s="668" t="s">
        <v>350</v>
      </c>
    </row>
  </sheetData>
  <mergeCells count="1">
    <mergeCell ref="A2:C2"/>
  </mergeCells>
  <hyperlinks>
    <hyperlink ref="C21" r:id="rId1"/>
  </hyperlinks>
  <printOptions horizontalCentered="1"/>
  <pageMargins left="0.78740157480314965" right="0.78740157480314965" top="0.98425196850393704" bottom="0.98425196850393704" header="0.51181102362204722" footer="0.51181102362204722"/>
  <pageSetup paperSize="9"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sheetPr>
    <tabColor theme="5" tint="-0.499984740745262"/>
  </sheetPr>
  <dimension ref="A1:AW53"/>
  <sheetViews>
    <sheetView zoomScale="75" zoomScaleNormal="75" workbookViewId="0">
      <selection activeCell="A26" sqref="A26:AG26"/>
    </sheetView>
  </sheetViews>
  <sheetFormatPr baseColWidth="10" defaultRowHeight="12.75"/>
  <cols>
    <col min="1" max="1" width="2.85546875" style="351" customWidth="1"/>
    <col min="2" max="32" width="3.140625" style="351" customWidth="1"/>
    <col min="33" max="33" width="2.5703125" style="351" customWidth="1"/>
    <col min="34" max="34" width="11.42578125" style="351"/>
    <col min="35" max="35" width="2.7109375" style="351" bestFit="1" customWidth="1"/>
    <col min="36" max="36" width="13" style="351" bestFit="1" customWidth="1"/>
    <col min="37" max="16384" width="11.42578125" style="351"/>
  </cols>
  <sheetData>
    <row r="1" spans="1:49" ht="18.75">
      <c r="C1" s="352"/>
      <c r="D1" s="3" t="s">
        <v>21</v>
      </c>
      <c r="E1" s="353"/>
      <c r="F1" s="353"/>
      <c r="G1" s="353"/>
      <c r="H1" s="354"/>
      <c r="I1" s="354"/>
      <c r="J1" s="354"/>
      <c r="K1" s="354"/>
      <c r="L1" s="354"/>
      <c r="M1" s="354"/>
      <c r="N1" s="354"/>
      <c r="O1" s="354"/>
      <c r="P1" s="354"/>
      <c r="Q1" s="354"/>
      <c r="R1" s="354"/>
      <c r="S1" s="354"/>
      <c r="T1" s="354"/>
      <c r="U1" s="354"/>
      <c r="V1" s="354"/>
      <c r="W1" s="354"/>
      <c r="AD1" s="355"/>
      <c r="AE1" s="355"/>
      <c r="AF1" s="355"/>
      <c r="AG1" s="356" t="s">
        <v>212</v>
      </c>
    </row>
    <row r="2" spans="1: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49">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49">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49" ht="13.5" thickBot="1">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49" ht="21" customHeight="1">
      <c r="B7" s="354"/>
      <c r="C7" s="354"/>
      <c r="D7" s="354"/>
      <c r="H7" s="357"/>
      <c r="I7" s="358"/>
      <c r="J7" s="358"/>
      <c r="K7" s="358"/>
      <c r="L7" s="358"/>
      <c r="M7" s="358"/>
      <c r="N7" s="358"/>
      <c r="O7" s="358"/>
      <c r="P7" s="359" t="s">
        <v>141</v>
      </c>
      <c r="Q7" s="358"/>
      <c r="R7" s="358"/>
      <c r="S7" s="358"/>
      <c r="T7" s="358"/>
      <c r="U7" s="358"/>
      <c r="V7" s="358"/>
      <c r="W7" s="358"/>
      <c r="X7" s="360"/>
      <c r="Y7" s="354"/>
      <c r="Z7" s="354"/>
      <c r="AA7" s="354"/>
      <c r="AB7" s="354"/>
      <c r="AC7" s="354"/>
      <c r="AD7" s="354"/>
      <c r="AE7" s="354"/>
      <c r="AF7" s="354"/>
      <c r="AG7" s="354"/>
    </row>
    <row r="8" spans="1:49" ht="20.25" customHeight="1">
      <c r="B8" s="354"/>
      <c r="C8" s="354"/>
      <c r="D8" s="354"/>
      <c r="E8" s="354"/>
      <c r="F8" s="354"/>
      <c r="G8" s="354"/>
      <c r="H8" s="361"/>
      <c r="I8" s="362"/>
      <c r="J8" s="362"/>
      <c r="K8" s="362"/>
      <c r="L8" s="362"/>
      <c r="M8" s="362"/>
      <c r="N8" s="362"/>
      <c r="O8" s="362"/>
      <c r="P8" s="363" t="s">
        <v>213</v>
      </c>
      <c r="Q8" s="362"/>
      <c r="R8" s="362"/>
      <c r="S8" s="362"/>
      <c r="T8" s="362"/>
      <c r="U8" s="362"/>
      <c r="V8" s="362"/>
      <c r="W8" s="362"/>
      <c r="X8" s="364"/>
      <c r="Y8" s="354"/>
      <c r="Z8" s="354"/>
      <c r="AA8" s="354"/>
      <c r="AB8" s="354"/>
      <c r="AC8" s="354"/>
      <c r="AD8" s="354"/>
      <c r="AE8" s="354"/>
      <c r="AF8" s="354"/>
      <c r="AG8" s="354"/>
    </row>
    <row r="9" spans="1:49" ht="24.75" customHeight="1" thickBot="1">
      <c r="B9" s="354"/>
      <c r="C9" s="354"/>
      <c r="D9" s="354"/>
      <c r="E9" s="354"/>
      <c r="F9" s="354"/>
      <c r="G9" s="354"/>
      <c r="H9" s="365"/>
      <c r="I9" s="366"/>
      <c r="J9" s="366"/>
      <c r="K9" s="366"/>
      <c r="L9" s="366"/>
      <c r="M9" s="366"/>
      <c r="N9" s="366"/>
      <c r="O9" s="366"/>
      <c r="P9" s="367" t="s">
        <v>214</v>
      </c>
      <c r="Q9" s="366"/>
      <c r="R9" s="366"/>
      <c r="S9" s="366"/>
      <c r="T9" s="366"/>
      <c r="U9" s="366"/>
      <c r="V9" s="366"/>
      <c r="W9" s="366"/>
      <c r="X9" s="368"/>
      <c r="Y9" s="354"/>
      <c r="Z9" s="354"/>
      <c r="AA9" s="354"/>
      <c r="AB9" s="354"/>
      <c r="AC9" s="354"/>
      <c r="AD9" s="354"/>
      <c r="AE9" s="354"/>
      <c r="AF9" s="354"/>
      <c r="AG9" s="354"/>
    </row>
    <row r="10" spans="1:49" ht="21.75" customHeight="1">
      <c r="A10" s="661" t="s">
        <v>215</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row>
    <row r="11" spans="1:49" s="371" customFormat="1" ht="24" customHeight="1">
      <c r="A11" s="369"/>
      <c r="B11" s="370"/>
      <c r="C11" s="370"/>
      <c r="D11" s="370"/>
      <c r="I11" s="369"/>
      <c r="K11" s="372" t="s">
        <v>28</v>
      </c>
      <c r="L11" s="372"/>
      <c r="M11" s="662" t="str">
        <f>"01/01/"&amp;(YEAR(Identication!C13)+1)</f>
        <v>01/01/2016</v>
      </c>
      <c r="N11" s="662"/>
      <c r="O11" s="662"/>
      <c r="P11" s="662"/>
      <c r="Q11" s="372" t="s">
        <v>29</v>
      </c>
      <c r="S11" s="662" t="str">
        <f>"31/12/"&amp;(YEAR(Identication!C13)+1)</f>
        <v>31/12/2016</v>
      </c>
      <c r="T11" s="662"/>
      <c r="U11" s="662"/>
      <c r="V11" s="662"/>
      <c r="W11" s="369"/>
      <c r="X11" s="370"/>
      <c r="Y11" s="370"/>
      <c r="Z11" s="370"/>
      <c r="AA11" s="370"/>
      <c r="AB11" s="370"/>
      <c r="AC11" s="370"/>
      <c r="AD11" s="370"/>
      <c r="AE11" s="370"/>
      <c r="AF11" s="370"/>
      <c r="AG11" s="370"/>
      <c r="AJ11" s="373"/>
    </row>
    <row r="12" spans="1:49" s="79" customFormat="1" ht="15.75" customHeight="1">
      <c r="A12" s="374" t="s">
        <v>140</v>
      </c>
      <c r="B12" s="375" t="s">
        <v>216</v>
      </c>
      <c r="C12" s="375"/>
      <c r="D12" s="375"/>
      <c r="E12" s="375"/>
      <c r="F12" s="375"/>
      <c r="G12" s="375"/>
      <c r="H12" s="376"/>
      <c r="I12" s="377" t="s">
        <v>313</v>
      </c>
      <c r="J12" s="378" t="s">
        <v>142</v>
      </c>
      <c r="L12" s="379"/>
      <c r="M12" s="375" t="s">
        <v>217</v>
      </c>
      <c r="P12" s="376"/>
      <c r="Q12" s="376"/>
      <c r="R12" s="375"/>
      <c r="S12" s="375"/>
      <c r="U12" s="374"/>
      <c r="V12" s="375" t="s">
        <v>323</v>
      </c>
      <c r="W12" s="376"/>
      <c r="X12" s="376"/>
      <c r="Y12" s="376"/>
      <c r="Z12" s="375"/>
      <c r="AA12" s="375"/>
      <c r="AB12" s="375"/>
      <c r="AC12" s="375"/>
      <c r="AD12" s="376"/>
      <c r="AE12" s="375"/>
      <c r="AF12" s="380" t="s">
        <v>218</v>
      </c>
      <c r="AH12" s="351"/>
      <c r="AI12" s="351"/>
      <c r="AJ12" s="351"/>
      <c r="AK12" s="351"/>
    </row>
    <row r="13" spans="1:49" s="79" customFormat="1" ht="9.75" customHeight="1">
      <c r="A13" s="381"/>
      <c r="B13" s="375"/>
      <c r="C13" s="375"/>
      <c r="D13" s="375"/>
      <c r="E13" s="375"/>
      <c r="F13" s="375"/>
      <c r="G13" s="375"/>
      <c r="H13" s="376"/>
      <c r="I13" s="382"/>
      <c r="J13" s="378"/>
      <c r="L13" s="381"/>
      <c r="M13" s="375"/>
      <c r="P13" s="376"/>
      <c r="Q13" s="376"/>
      <c r="R13" s="375"/>
      <c r="S13" s="375"/>
      <c r="U13" s="381"/>
      <c r="V13" s="375"/>
      <c r="W13" s="376"/>
      <c r="X13" s="376"/>
      <c r="Y13" s="376"/>
      <c r="Z13" s="375"/>
      <c r="AA13" s="375"/>
      <c r="AB13" s="375"/>
      <c r="AC13" s="375"/>
      <c r="AD13" s="376"/>
      <c r="AE13" s="375"/>
      <c r="AF13" s="378"/>
      <c r="AH13" s="351"/>
      <c r="AI13" s="351"/>
      <c r="AJ13" s="351"/>
      <c r="AK13" s="351"/>
    </row>
    <row r="14" spans="1:49" s="79" customFormat="1" ht="15.75" customHeight="1">
      <c r="A14" s="375"/>
      <c r="B14" s="383" t="s">
        <v>219</v>
      </c>
      <c r="C14" s="376"/>
      <c r="E14" s="384"/>
      <c r="F14" s="376" t="s">
        <v>220</v>
      </c>
      <c r="G14" s="376"/>
      <c r="I14" s="384"/>
      <c r="J14" s="376" t="s">
        <v>221</v>
      </c>
      <c r="L14" s="376"/>
      <c r="M14" s="384"/>
      <c r="N14" s="376" t="s">
        <v>222</v>
      </c>
      <c r="Q14" s="384"/>
      <c r="R14" s="376" t="s">
        <v>223</v>
      </c>
      <c r="S14" s="376"/>
      <c r="U14" s="376"/>
      <c r="V14" s="376"/>
      <c r="W14" s="376" t="s">
        <v>224</v>
      </c>
      <c r="X14" s="376"/>
      <c r="Y14" s="385"/>
      <c r="AA14" s="386" t="s">
        <v>225</v>
      </c>
      <c r="AC14" s="386"/>
      <c r="AD14" s="376"/>
      <c r="AE14" s="387"/>
      <c r="AF14" s="388" t="s">
        <v>226</v>
      </c>
      <c r="AH14" s="351"/>
      <c r="AI14" s="351"/>
      <c r="AJ14" s="351"/>
      <c r="AK14" s="351"/>
    </row>
    <row r="15" spans="1:49" ht="7.5" customHeight="1">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row>
    <row r="16" spans="1:49" ht="18.75" customHeight="1">
      <c r="A16" s="663" t="s">
        <v>227</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5"/>
      <c r="AL16" s="354"/>
      <c r="AM16" s="354"/>
      <c r="AN16" s="354"/>
      <c r="AO16" s="354"/>
      <c r="AP16" s="354"/>
      <c r="AQ16" s="354"/>
      <c r="AR16" s="354"/>
      <c r="AS16" s="354"/>
      <c r="AT16" s="354"/>
      <c r="AU16" s="354"/>
      <c r="AV16" s="354"/>
      <c r="AW16" s="354"/>
    </row>
    <row r="17" spans="1:49" ht="15" customHeight="1">
      <c r="A17" s="490"/>
      <c r="B17" s="362"/>
      <c r="C17" s="362"/>
      <c r="D17" s="362"/>
      <c r="E17" s="362"/>
      <c r="F17" s="362"/>
      <c r="G17" s="362"/>
      <c r="H17" s="362"/>
      <c r="I17" s="354"/>
      <c r="J17" s="354"/>
      <c r="K17" s="354"/>
      <c r="L17" s="354"/>
      <c r="M17" s="354"/>
      <c r="N17" s="354"/>
      <c r="O17" s="354"/>
      <c r="P17" s="354"/>
      <c r="Q17" s="389" t="s">
        <v>228</v>
      </c>
      <c r="R17" s="390"/>
      <c r="S17" s="390"/>
      <c r="T17" s="390"/>
      <c r="U17" s="390"/>
      <c r="V17" s="390"/>
      <c r="W17" s="390"/>
      <c r="X17" s="354"/>
      <c r="Y17" s="354"/>
      <c r="Z17" s="354"/>
      <c r="AA17" s="354"/>
      <c r="AB17" s="354"/>
      <c r="AC17" s="354"/>
      <c r="AD17" s="354"/>
      <c r="AE17" s="354"/>
      <c r="AF17" s="354"/>
      <c r="AG17" s="391"/>
      <c r="AL17" s="392"/>
      <c r="AM17" s="392"/>
      <c r="AN17" s="392"/>
      <c r="AO17" s="392"/>
      <c r="AP17" s="392"/>
      <c r="AQ17" s="392"/>
      <c r="AR17" s="392"/>
      <c r="AS17" s="392"/>
      <c r="AT17" s="392"/>
      <c r="AU17" s="392"/>
      <c r="AV17" s="392"/>
      <c r="AW17" s="392"/>
    </row>
    <row r="18" spans="1:49" ht="16.5" customHeight="1">
      <c r="A18" s="393" t="s">
        <v>181</v>
      </c>
      <c r="B18" s="362"/>
      <c r="C18" s="362"/>
      <c r="D18" s="362"/>
      <c r="E18" s="362"/>
      <c r="F18" s="362"/>
      <c r="G18" s="362"/>
      <c r="H18" s="362"/>
      <c r="I18" s="56" t="str">
        <f>MID(Identication!C6,1,1)</f>
        <v>1</v>
      </c>
      <c r="J18" s="56" t="str">
        <f>MID(Identication!C6,2,1)</f>
        <v>2</v>
      </c>
      <c r="K18" s="56" t="str">
        <f>MID(Identication!C6,3,1)</f>
        <v>3</v>
      </c>
      <c r="L18" s="56" t="str">
        <f>MID(Identication!C6,4,1)</f>
        <v>4</v>
      </c>
      <c r="M18" s="56" t="str">
        <f>MID(Identication!C6,5,1)</f>
        <v>5</v>
      </c>
      <c r="N18" s="56" t="str">
        <f>MID(Identication!C6,6,1)</f>
        <v>6</v>
      </c>
      <c r="O18" s="56" t="str">
        <f>MID(Identication!C6,7,1)</f>
        <v>7</v>
      </c>
      <c r="P18" s="56" t="str">
        <f>MID(Identication!C6,8,1)</f>
        <v>8</v>
      </c>
      <c r="Q18" s="394" t="s">
        <v>185</v>
      </c>
      <c r="R18" s="389"/>
      <c r="S18" s="390"/>
      <c r="T18" s="390"/>
      <c r="U18" s="390"/>
      <c r="V18" s="390"/>
      <c r="W18" s="395"/>
      <c r="X18" s="56" t="str">
        <f>MID(Identication!C7,1,1)</f>
        <v>8</v>
      </c>
      <c r="Y18" s="56" t="str">
        <f>MID(Identication!C7,2,1)</f>
        <v>7</v>
      </c>
      <c r="Z18" s="56" t="str">
        <f>MID(Identication!C7,3,1)</f>
        <v>6</v>
      </c>
      <c r="AA18" s="56" t="str">
        <f>MID(Identication!C7,4,1)</f>
        <v>5</v>
      </c>
      <c r="AB18" s="56" t="str">
        <f>MID(Identication!C7,5,1)</f>
        <v>4</v>
      </c>
      <c r="AC18" s="56" t="str">
        <f>MID(Identication!C7,6,1)</f>
        <v>3</v>
      </c>
      <c r="AD18" s="56" t="str">
        <f>MID(Identication!C7,7,1)</f>
        <v>2</v>
      </c>
      <c r="AE18" s="56" t="str">
        <f>MID(Identication!C7,8,1)</f>
        <v>1</v>
      </c>
      <c r="AF18" s="56" t="str">
        <f>MID(Identication!C7,9,1)</f>
        <v/>
      </c>
      <c r="AG18" s="391"/>
      <c r="AL18" s="392"/>
      <c r="AM18" s="392"/>
      <c r="AN18" s="392"/>
      <c r="AO18" s="392"/>
      <c r="AP18" s="392"/>
      <c r="AQ18" s="392"/>
      <c r="AR18" s="392"/>
      <c r="AS18" s="392"/>
      <c r="AT18" s="392"/>
      <c r="AU18" s="392"/>
      <c r="AV18" s="392"/>
      <c r="AW18" s="392"/>
    </row>
    <row r="19" spans="1:49" ht="13.5" customHeight="1">
      <c r="A19" s="393"/>
      <c r="B19" s="362"/>
      <c r="C19" s="362"/>
      <c r="D19" s="362"/>
      <c r="E19" s="362"/>
      <c r="F19" s="362"/>
      <c r="G19" s="362"/>
      <c r="H19" s="362"/>
      <c r="I19" s="216"/>
      <c r="J19" s="216"/>
      <c r="K19" s="216"/>
      <c r="L19" s="216"/>
      <c r="M19" s="216"/>
      <c r="N19" s="216"/>
      <c r="O19" s="216"/>
      <c r="P19" s="216"/>
      <c r="Q19" s="389"/>
      <c r="R19" s="389"/>
      <c r="S19" s="390"/>
      <c r="T19" s="390"/>
      <c r="U19" s="390"/>
      <c r="V19" s="390"/>
      <c r="W19" s="390"/>
      <c r="X19" s="216"/>
      <c r="Y19" s="216"/>
      <c r="Z19" s="216"/>
      <c r="AA19" s="216"/>
      <c r="AB19" s="216"/>
      <c r="AC19" s="216"/>
      <c r="AD19" s="216"/>
      <c r="AE19" s="216"/>
      <c r="AF19" s="216"/>
      <c r="AG19" s="391"/>
      <c r="AL19" s="392"/>
      <c r="AM19" s="392"/>
      <c r="AN19" s="392"/>
      <c r="AO19" s="392"/>
      <c r="AP19" s="392"/>
      <c r="AQ19" s="392"/>
      <c r="AR19" s="392"/>
      <c r="AS19" s="392"/>
      <c r="AT19" s="392"/>
      <c r="AU19" s="392"/>
      <c r="AV19" s="392"/>
      <c r="AW19" s="392"/>
    </row>
    <row r="20" spans="1:49" ht="14.25" customHeight="1">
      <c r="A20" s="408" t="s">
        <v>324</v>
      </c>
      <c r="B20" s="488"/>
      <c r="C20" s="362"/>
      <c r="D20" s="362"/>
      <c r="E20" s="362"/>
      <c r="F20" s="362"/>
      <c r="G20" s="362"/>
      <c r="H20" s="362"/>
      <c r="I20" s="216"/>
      <c r="J20" s="216"/>
      <c r="K20" s="216"/>
      <c r="L20" s="216"/>
      <c r="M20" s="216"/>
      <c r="N20" s="216"/>
      <c r="O20" s="56" t="str">
        <f>MID(Identication!C3,1,1)</f>
        <v/>
      </c>
      <c r="P20" s="56" t="e">
        <f>MID(Identication!#REF!,1,1)</f>
        <v>#REF!</v>
      </c>
      <c r="Q20" s="56" t="e">
        <f>MID(Identication!#REF!,1,1)</f>
        <v>#REF!</v>
      </c>
      <c r="R20" s="56" t="e">
        <f>MID(Identication!#REF!,1,1)</f>
        <v>#REF!</v>
      </c>
      <c r="S20" s="56" t="e">
        <f>MID(Identication!#REF!,1,1)</f>
        <v>#REF!</v>
      </c>
      <c r="T20" s="56" t="e">
        <f>MID(Identication!#REF!,1,1)</f>
        <v>#REF!</v>
      </c>
      <c r="U20" s="56" t="str">
        <f>MID(Identication!D3,1,1)</f>
        <v/>
      </c>
      <c r="V20" s="56" t="str">
        <f>MID(Identication!E3,1,1)</f>
        <v/>
      </c>
      <c r="W20" s="56" t="str">
        <f>MID(Identication!F3,1,1)</f>
        <v/>
      </c>
      <c r="X20" s="216"/>
      <c r="Y20" s="56" t="str">
        <f>MID(Identication!H3,1,1)</f>
        <v/>
      </c>
      <c r="Z20" s="56" t="str">
        <f>MID(Identication!I3,1,1)</f>
        <v/>
      </c>
      <c r="AA20" s="56" t="str">
        <f>MID(Identication!J3,1,1)</f>
        <v/>
      </c>
      <c r="AB20" s="56" t="str">
        <f>MID(Identication!K3,1,1)</f>
        <v/>
      </c>
      <c r="AC20" s="216"/>
      <c r="AD20" s="56" t="str">
        <f>MID(Identication!M3,1,1)</f>
        <v/>
      </c>
      <c r="AE20" s="56" t="str">
        <f>MID(Identication!N3,1,1)</f>
        <v/>
      </c>
      <c r="AF20" s="216"/>
      <c r="AG20" s="391"/>
      <c r="AL20" s="392"/>
      <c r="AM20" s="392"/>
      <c r="AN20" s="392"/>
      <c r="AO20" s="392"/>
      <c r="AP20" s="392"/>
      <c r="AQ20" s="392"/>
      <c r="AR20" s="392"/>
      <c r="AS20" s="392"/>
      <c r="AT20" s="392"/>
      <c r="AU20" s="392"/>
      <c r="AV20" s="392"/>
      <c r="AW20" s="392"/>
    </row>
    <row r="21" spans="1:49" ht="21" customHeight="1">
      <c r="A21" s="393" t="s">
        <v>229</v>
      </c>
      <c r="B21" s="362"/>
      <c r="C21" s="362"/>
      <c r="D21" s="362"/>
      <c r="E21" s="354"/>
      <c r="F21" s="396" t="str">
        <f>+Identication!C4</f>
        <v>MAROC COMPTA</v>
      </c>
      <c r="G21" s="396"/>
      <c r="H21" s="362"/>
      <c r="I21" s="362"/>
      <c r="J21" s="354"/>
      <c r="K21" s="389"/>
      <c r="L21" s="389"/>
      <c r="M21" s="389"/>
      <c r="N21" s="389"/>
      <c r="O21" s="389"/>
      <c r="P21" s="389"/>
      <c r="Q21" s="389"/>
      <c r="R21" s="389"/>
      <c r="S21" s="389"/>
      <c r="T21" s="389"/>
      <c r="U21" s="389"/>
      <c r="V21" s="362"/>
      <c r="W21" s="389"/>
      <c r="X21" s="389"/>
      <c r="Y21" s="389"/>
      <c r="Z21" s="389"/>
      <c r="AA21" s="389"/>
      <c r="AB21" s="389"/>
      <c r="AC21" s="389"/>
      <c r="AD21" s="389"/>
      <c r="AE21" s="389"/>
      <c r="AF21" s="389"/>
      <c r="AG21" s="391"/>
      <c r="AJ21" s="392"/>
      <c r="AK21" s="392"/>
      <c r="AL21" s="392"/>
      <c r="AM21" s="392"/>
      <c r="AN21" s="392"/>
      <c r="AO21" s="392"/>
      <c r="AP21" s="392"/>
      <c r="AQ21" s="392"/>
      <c r="AR21" s="392"/>
      <c r="AS21" s="392"/>
      <c r="AT21" s="392"/>
      <c r="AU21" s="392"/>
      <c r="AV21" s="392"/>
      <c r="AW21" s="392"/>
    </row>
    <row r="22" spans="1:49" ht="21" customHeight="1">
      <c r="A22" s="393" t="s">
        <v>230</v>
      </c>
      <c r="B22" s="393"/>
      <c r="C22" s="362"/>
      <c r="D22" s="362"/>
      <c r="E22" s="362"/>
      <c r="F22" s="362"/>
      <c r="G22" s="362"/>
      <c r="H22" s="362"/>
      <c r="I22" s="362"/>
      <c r="J22" s="389"/>
      <c r="K22" s="389"/>
      <c r="L22" s="389"/>
      <c r="M22" s="389"/>
      <c r="N22" s="389"/>
      <c r="O22" s="389"/>
      <c r="P22" s="354"/>
      <c r="Q22" s="396" t="str">
        <f>+Identication!C10</f>
        <v>BOULEVARD MOHAMED V N° 01</v>
      </c>
      <c r="R22" s="354"/>
      <c r="S22" s="354"/>
      <c r="T22" s="389"/>
      <c r="U22" s="389"/>
      <c r="V22" s="389"/>
      <c r="W22" s="389"/>
      <c r="X22" s="389"/>
      <c r="Y22" s="389"/>
      <c r="Z22" s="389"/>
      <c r="AA22" s="389"/>
      <c r="AB22" s="389"/>
      <c r="AC22" s="389"/>
      <c r="AD22" s="389"/>
      <c r="AE22" s="389"/>
      <c r="AF22" s="389"/>
      <c r="AG22" s="397"/>
      <c r="AJ22" s="354"/>
      <c r="AK22" s="354"/>
      <c r="AL22" s="354"/>
      <c r="AM22" s="354"/>
      <c r="AN22" s="354"/>
      <c r="AO22" s="354"/>
      <c r="AP22" s="354"/>
      <c r="AQ22" s="354"/>
      <c r="AR22" s="354"/>
      <c r="AS22" s="354"/>
      <c r="AT22" s="354"/>
      <c r="AU22" s="354"/>
      <c r="AV22" s="354"/>
      <c r="AW22" s="354"/>
    </row>
    <row r="23" spans="1:49" ht="21" customHeight="1">
      <c r="A23" s="398" t="s">
        <v>231</v>
      </c>
      <c r="B23" s="399"/>
      <c r="C23" s="399"/>
      <c r="D23" s="399"/>
      <c r="E23" s="399"/>
      <c r="F23" s="399"/>
      <c r="G23" s="399"/>
      <c r="H23" s="399"/>
      <c r="I23" s="399"/>
      <c r="J23" s="400"/>
      <c r="K23" s="400"/>
      <c r="L23" s="400"/>
      <c r="M23" s="400"/>
      <c r="N23" s="400"/>
      <c r="O23" s="400"/>
      <c r="P23" s="400"/>
      <c r="Q23" s="400"/>
      <c r="R23" s="400"/>
      <c r="S23" s="400"/>
      <c r="T23" s="400"/>
      <c r="U23" s="400"/>
      <c r="V23" s="491"/>
      <c r="W23" s="401" t="s">
        <v>58</v>
      </c>
      <c r="X23" s="402" t="str">
        <f>+Identication!C11</f>
        <v>CASABLANCA</v>
      </c>
      <c r="Y23" s="400"/>
      <c r="Z23" s="400"/>
      <c r="AA23" s="400"/>
      <c r="AB23" s="400"/>
      <c r="AC23" s="400"/>
      <c r="AD23" s="400"/>
      <c r="AE23" s="400"/>
      <c r="AF23" s="400"/>
      <c r="AG23" s="403"/>
    </row>
    <row r="24" spans="1:49">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row>
    <row r="25" spans="1:49" s="406" customFormat="1" ht="18.75" customHeight="1">
      <c r="A25" s="637" t="s">
        <v>232</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9"/>
      <c r="AH25" s="405"/>
      <c r="AI25" s="405"/>
      <c r="AJ25" s="405"/>
      <c r="AK25" s="405"/>
      <c r="AL25" s="405"/>
      <c r="AM25" s="405"/>
      <c r="AN25" s="405"/>
      <c r="AO25" s="405"/>
      <c r="AP25" s="405"/>
      <c r="AQ25" s="405"/>
      <c r="AR25" s="405"/>
      <c r="AS25" s="405"/>
    </row>
    <row r="26" spans="1:49" ht="18.75" customHeight="1">
      <c r="A26" s="637" t="s">
        <v>233</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9"/>
    </row>
    <row r="27" spans="1:49" ht="15.75" customHeight="1">
      <c r="A27" s="640" t="s">
        <v>234</v>
      </c>
      <c r="B27" s="641"/>
      <c r="C27" s="641"/>
      <c r="D27" s="641"/>
      <c r="E27" s="641"/>
      <c r="F27" s="641"/>
      <c r="G27" s="641"/>
      <c r="H27" s="642"/>
      <c r="I27" s="640" t="s">
        <v>235</v>
      </c>
      <c r="J27" s="641"/>
      <c r="K27" s="641"/>
      <c r="L27" s="641"/>
      <c r="M27" s="641"/>
      <c r="N27" s="641"/>
      <c r="O27" s="641"/>
      <c r="P27" s="642"/>
      <c r="Q27" s="640" t="s">
        <v>236</v>
      </c>
      <c r="R27" s="641"/>
      <c r="S27" s="641"/>
      <c r="T27" s="641"/>
      <c r="U27" s="641"/>
      <c r="V27" s="641"/>
      <c r="W27" s="641"/>
      <c r="X27" s="642"/>
      <c r="Y27" s="640" t="s">
        <v>237</v>
      </c>
      <c r="Z27" s="641"/>
      <c r="AA27" s="641"/>
      <c r="AB27" s="641"/>
      <c r="AC27" s="641"/>
      <c r="AD27" s="641"/>
      <c r="AE27" s="641"/>
      <c r="AF27" s="641"/>
      <c r="AG27" s="642"/>
    </row>
    <row r="28" spans="1:49" ht="12.75" customHeight="1">
      <c r="A28" s="655" t="s">
        <v>238</v>
      </c>
      <c r="B28" s="656"/>
      <c r="C28" s="656"/>
      <c r="D28" s="656"/>
      <c r="E28" s="656"/>
      <c r="F28" s="656"/>
      <c r="G28" s="656"/>
      <c r="H28" s="657"/>
      <c r="I28" s="408"/>
      <c r="J28" s="407"/>
      <c r="K28" s="407"/>
      <c r="L28" s="407"/>
      <c r="M28" s="407"/>
      <c r="N28" s="407"/>
      <c r="O28" s="407"/>
      <c r="P28" s="409"/>
      <c r="Q28" s="658" t="s">
        <v>239</v>
      </c>
      <c r="R28" s="659"/>
      <c r="S28" s="659"/>
      <c r="T28" s="659"/>
      <c r="U28" s="659"/>
      <c r="V28" s="659"/>
      <c r="W28" s="659"/>
      <c r="X28" s="660"/>
      <c r="Y28" s="658" t="s">
        <v>240</v>
      </c>
      <c r="Z28" s="659"/>
      <c r="AA28" s="659"/>
      <c r="AB28" s="659"/>
      <c r="AC28" s="659"/>
      <c r="AD28" s="659"/>
      <c r="AE28" s="659"/>
      <c r="AF28" s="659"/>
      <c r="AG28" s="660"/>
    </row>
    <row r="29" spans="1:49" ht="12.75" customHeight="1">
      <c r="A29" s="646" t="s">
        <v>241</v>
      </c>
      <c r="B29" s="647"/>
      <c r="C29" s="647"/>
      <c r="D29" s="647"/>
      <c r="E29" s="647"/>
      <c r="F29" s="647"/>
      <c r="G29" s="647"/>
      <c r="H29" s="648"/>
      <c r="I29" s="646" t="s">
        <v>242</v>
      </c>
      <c r="J29" s="647"/>
      <c r="K29" s="647"/>
      <c r="L29" s="647"/>
      <c r="M29" s="647"/>
      <c r="N29" s="647"/>
      <c r="O29" s="647"/>
      <c r="P29" s="648"/>
      <c r="Q29" s="646" t="s">
        <v>243</v>
      </c>
      <c r="R29" s="647"/>
      <c r="S29" s="647"/>
      <c r="T29" s="647"/>
      <c r="U29" s="647"/>
      <c r="V29" s="647"/>
      <c r="W29" s="647"/>
      <c r="X29" s="648"/>
      <c r="Y29" s="646" t="s">
        <v>244</v>
      </c>
      <c r="Z29" s="647"/>
      <c r="AA29" s="647"/>
      <c r="AB29" s="647"/>
      <c r="AC29" s="647"/>
      <c r="AD29" s="647"/>
      <c r="AE29" s="647"/>
      <c r="AF29" s="647"/>
      <c r="AG29" s="648"/>
    </row>
    <row r="30" spans="1:49" s="410" customFormat="1" ht="22.5" customHeight="1">
      <c r="A30" s="649">
        <f>+'CALCUL CM-IS'!H67</f>
        <v>652012</v>
      </c>
      <c r="B30" s="650"/>
      <c r="C30" s="650"/>
      <c r="D30" s="650"/>
      <c r="E30" s="650"/>
      <c r="F30" s="650"/>
      <c r="G30" s="650"/>
      <c r="H30" s="651"/>
      <c r="I30" s="652"/>
      <c r="J30" s="653"/>
      <c r="K30" s="653"/>
      <c r="L30" s="653"/>
      <c r="M30" s="653"/>
      <c r="N30" s="653"/>
      <c r="O30" s="653"/>
      <c r="P30" s="654"/>
      <c r="Q30" s="652"/>
      <c r="R30" s="653"/>
      <c r="S30" s="653"/>
      <c r="T30" s="653"/>
      <c r="U30" s="653"/>
      <c r="V30" s="653"/>
      <c r="W30" s="653"/>
      <c r="X30" s="654"/>
      <c r="Y30" s="649">
        <f>ROUNDUP(A30+I30+Q30,0)</f>
        <v>652012</v>
      </c>
      <c r="Z30" s="653"/>
      <c r="AA30" s="653"/>
      <c r="AB30" s="653"/>
      <c r="AC30" s="653"/>
      <c r="AD30" s="653"/>
      <c r="AE30" s="653"/>
      <c r="AF30" s="653"/>
      <c r="AG30" s="654"/>
    </row>
    <row r="31" spans="1:49" s="410" customFormat="1" ht="20.25" customHeight="1">
      <c r="A31" s="411" t="str">
        <f>ACOMPTE!A31</f>
        <v>Arrêté à la somme globale de (en toutes lettres) : Six cent soixante neuf mille trois cent quatre vingt quatre dh</v>
      </c>
      <c r="B31" s="412"/>
      <c r="C31" s="412"/>
      <c r="D31" s="412"/>
      <c r="E31" s="412"/>
      <c r="F31" s="412"/>
      <c r="G31" s="412"/>
      <c r="H31" s="412"/>
      <c r="I31" s="412"/>
      <c r="J31" s="412"/>
      <c r="K31" s="412"/>
      <c r="L31" s="412"/>
      <c r="M31" s="412"/>
      <c r="N31" s="412"/>
      <c r="O31" s="412"/>
      <c r="P31" s="412"/>
      <c r="Q31" s="389"/>
      <c r="R31" s="412"/>
      <c r="S31" s="412"/>
      <c r="T31" s="412"/>
      <c r="U31" s="412"/>
      <c r="V31" s="412"/>
      <c r="W31" s="412"/>
      <c r="X31" s="412"/>
      <c r="Y31" s="413"/>
      <c r="Z31" s="413"/>
      <c r="AA31" s="413"/>
      <c r="AB31" s="413"/>
      <c r="AC31" s="413"/>
      <c r="AD31" s="413"/>
      <c r="AE31" s="413"/>
      <c r="AF31" s="413"/>
      <c r="AG31" s="414"/>
    </row>
    <row r="32" spans="1:49" s="410" customFormat="1" ht="20.25" customHeight="1">
      <c r="A32" s="398" t="s">
        <v>247</v>
      </c>
      <c r="B32" s="400"/>
      <c r="C32" s="400"/>
      <c r="D32" s="400"/>
      <c r="E32" s="495"/>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3"/>
    </row>
    <row r="33" spans="1:41" ht="23.25" customHeight="1">
      <c r="B33" s="415" t="s">
        <v>248</v>
      </c>
      <c r="C33" s="351" t="s">
        <v>249</v>
      </c>
      <c r="H33" s="354" t="s">
        <v>250</v>
      </c>
      <c r="I33" s="354" t="s">
        <v>251</v>
      </c>
      <c r="J33" s="354"/>
      <c r="M33" s="354"/>
      <c r="N33" s="354"/>
      <c r="O33" s="354"/>
      <c r="P33" s="354"/>
      <c r="Q33" s="354"/>
      <c r="R33" s="354"/>
      <c r="S33" s="354"/>
      <c r="T33" s="354"/>
      <c r="U33" s="354"/>
      <c r="V33" s="354"/>
      <c r="W33" s="354"/>
      <c r="X33" s="354"/>
      <c r="Y33" s="416" t="s">
        <v>252</v>
      </c>
      <c r="Z33" s="417"/>
      <c r="AA33" s="417"/>
      <c r="AB33" s="417"/>
      <c r="AC33" s="417"/>
      <c r="AD33" s="354"/>
      <c r="AE33" s="354"/>
      <c r="AF33" s="354"/>
      <c r="AG33" s="354"/>
    </row>
    <row r="34" spans="1:41">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row>
    <row r="35" spans="1:41">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row>
    <row r="36" spans="1:41" ht="18.75" customHeight="1">
      <c r="A36" s="637" t="s">
        <v>254</v>
      </c>
      <c r="B36" s="638"/>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9"/>
    </row>
    <row r="37" spans="1:41" ht="15.75" customHeight="1">
      <c r="A37" s="640" t="s">
        <v>234</v>
      </c>
      <c r="B37" s="641"/>
      <c r="C37" s="641"/>
      <c r="D37" s="641"/>
      <c r="E37" s="641"/>
      <c r="F37" s="641"/>
      <c r="G37" s="641"/>
      <c r="H37" s="642"/>
      <c r="I37" s="640" t="s">
        <v>235</v>
      </c>
      <c r="J37" s="641"/>
      <c r="K37" s="641"/>
      <c r="L37" s="641"/>
      <c r="M37" s="641"/>
      <c r="N37" s="641"/>
      <c r="O37" s="641"/>
      <c r="P37" s="642"/>
      <c r="Q37" s="640" t="s">
        <v>255</v>
      </c>
      <c r="R37" s="641"/>
      <c r="S37" s="641"/>
      <c r="T37" s="641"/>
      <c r="U37" s="641"/>
      <c r="V37" s="641"/>
      <c r="W37" s="641"/>
      <c r="X37" s="642"/>
      <c r="Y37" s="640" t="s">
        <v>237</v>
      </c>
      <c r="Z37" s="641"/>
      <c r="AA37" s="641"/>
      <c r="AB37" s="641"/>
      <c r="AC37" s="641"/>
      <c r="AD37" s="641"/>
      <c r="AE37" s="641"/>
      <c r="AF37" s="641"/>
      <c r="AG37" s="642"/>
    </row>
    <row r="38" spans="1:41" s="410" customFormat="1" ht="21" customHeight="1">
      <c r="A38" s="643" t="s">
        <v>256</v>
      </c>
      <c r="B38" s="644"/>
      <c r="C38" s="644"/>
      <c r="D38" s="644"/>
      <c r="E38" s="644"/>
      <c r="F38" s="644"/>
      <c r="G38" s="644"/>
      <c r="H38" s="645"/>
      <c r="I38" s="643" t="s">
        <v>256</v>
      </c>
      <c r="J38" s="644"/>
      <c r="K38" s="644"/>
      <c r="L38" s="644"/>
      <c r="M38" s="644"/>
      <c r="N38" s="644"/>
      <c r="O38" s="644"/>
      <c r="P38" s="645"/>
      <c r="Q38" s="643" t="s">
        <v>256</v>
      </c>
      <c r="R38" s="644"/>
      <c r="S38" s="644"/>
      <c r="T38" s="644"/>
      <c r="U38" s="644"/>
      <c r="V38" s="644"/>
      <c r="W38" s="644"/>
      <c r="X38" s="645"/>
      <c r="Y38" s="643" t="s">
        <v>256</v>
      </c>
      <c r="Z38" s="644"/>
      <c r="AA38" s="644"/>
      <c r="AB38" s="644"/>
      <c r="AC38" s="644"/>
      <c r="AD38" s="644"/>
      <c r="AE38" s="644"/>
      <c r="AF38" s="644"/>
      <c r="AG38" s="645"/>
    </row>
    <row r="39" spans="1:41" ht="15">
      <c r="A39" s="419" t="s">
        <v>257</v>
      </c>
      <c r="B39" s="412"/>
      <c r="C39" s="412"/>
      <c r="D39" s="412"/>
      <c r="E39" s="412"/>
      <c r="F39" s="412"/>
      <c r="G39" s="412"/>
      <c r="H39" s="412"/>
      <c r="I39" s="412"/>
      <c r="J39" s="412"/>
      <c r="K39" s="412"/>
      <c r="L39" s="412"/>
      <c r="M39" s="412"/>
      <c r="N39" s="412"/>
      <c r="O39" s="412"/>
      <c r="P39" s="412"/>
      <c r="Q39" s="412" t="s">
        <v>258</v>
      </c>
      <c r="R39" s="412"/>
      <c r="S39" s="412"/>
      <c r="T39" s="412"/>
      <c r="U39" s="412"/>
      <c r="V39" s="412"/>
      <c r="W39" s="412"/>
      <c r="X39" s="412"/>
      <c r="Y39" s="412"/>
      <c r="Z39" s="412"/>
      <c r="AA39" s="412"/>
      <c r="AB39" s="412"/>
      <c r="AC39" s="412"/>
      <c r="AD39" s="412"/>
      <c r="AE39" s="412"/>
      <c r="AF39" s="412"/>
      <c r="AG39" s="414"/>
      <c r="AN39" s="410"/>
      <c r="AO39" s="410"/>
    </row>
    <row r="40" spans="1:41" s="410" customFormat="1" ht="19.5" customHeight="1">
      <c r="A40" s="420" t="s">
        <v>259</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3"/>
      <c r="AJ40" s="421"/>
      <c r="AK40" s="421"/>
      <c r="AL40" s="422"/>
      <c r="AM40" s="422"/>
    </row>
    <row r="41" spans="1:41" ht="18" customHeight="1">
      <c r="A41" s="419" t="s">
        <v>260</v>
      </c>
      <c r="B41" s="412"/>
      <c r="C41" s="412"/>
      <c r="D41" s="354"/>
      <c r="E41" s="412" t="s">
        <v>261</v>
      </c>
      <c r="F41" s="423"/>
      <c r="G41" s="423"/>
      <c r="H41" s="412"/>
      <c r="I41" s="412"/>
      <c r="J41" s="412"/>
      <c r="K41" s="412"/>
      <c r="L41" s="412"/>
      <c r="M41" s="412"/>
      <c r="N41" s="412"/>
      <c r="O41" s="412"/>
      <c r="P41" s="412"/>
      <c r="Q41" s="412"/>
      <c r="R41" s="412"/>
      <c r="S41" s="412"/>
      <c r="T41" s="412"/>
      <c r="U41" s="412"/>
      <c r="V41" s="412"/>
      <c r="W41" s="412"/>
      <c r="X41" s="423"/>
      <c r="Y41" s="423"/>
      <c r="Z41" s="423"/>
      <c r="AA41" s="423"/>
      <c r="AB41" s="423"/>
      <c r="AC41" s="423"/>
      <c r="AD41" s="423"/>
      <c r="AE41" s="423"/>
      <c r="AF41" s="423"/>
      <c r="AG41" s="424"/>
      <c r="AN41" s="410"/>
      <c r="AO41" s="410"/>
    </row>
    <row r="42" spans="1:41" ht="16.5" customHeight="1">
      <c r="A42" s="398" t="s">
        <v>262</v>
      </c>
      <c r="B42" s="400"/>
      <c r="C42" s="400"/>
      <c r="D42" s="400"/>
      <c r="E42" s="400"/>
      <c r="F42" s="400" t="s">
        <v>263</v>
      </c>
      <c r="G42" s="400"/>
      <c r="H42" s="400"/>
      <c r="I42" s="399"/>
      <c r="J42" s="400"/>
      <c r="K42" s="400"/>
      <c r="L42" s="400"/>
      <c r="M42" s="400"/>
      <c r="N42" s="400"/>
      <c r="O42" s="400"/>
      <c r="P42" s="400"/>
      <c r="Q42" s="400"/>
      <c r="R42" s="400"/>
      <c r="S42" s="400"/>
      <c r="T42" s="400"/>
      <c r="U42" s="400"/>
      <c r="V42" s="400"/>
      <c r="W42" s="400"/>
      <c r="X42" s="401" t="s">
        <v>264</v>
      </c>
      <c r="Y42" s="400" t="s">
        <v>265</v>
      </c>
      <c r="Z42" s="425"/>
      <c r="AA42" s="425"/>
      <c r="AB42" s="425"/>
      <c r="AC42" s="425"/>
      <c r="AD42" s="400"/>
      <c r="AE42" s="400"/>
      <c r="AF42" s="400"/>
      <c r="AG42" s="403"/>
      <c r="AN42" s="410"/>
      <c r="AO42" s="410"/>
    </row>
    <row r="43" spans="1:41" ht="16.5" customHeight="1">
      <c r="J43" s="354"/>
      <c r="K43" s="354"/>
      <c r="L43" s="354"/>
      <c r="M43" s="354"/>
      <c r="N43" s="354"/>
      <c r="O43" s="354"/>
      <c r="P43" s="354"/>
      <c r="Q43" s="354"/>
      <c r="R43" s="354"/>
      <c r="S43" s="354"/>
      <c r="T43" s="354"/>
      <c r="U43" s="354"/>
      <c r="V43" s="354"/>
      <c r="W43" s="354"/>
      <c r="X43" s="354"/>
      <c r="Y43" s="354"/>
      <c r="Z43" s="416" t="s">
        <v>252</v>
      </c>
      <c r="AA43" s="416"/>
      <c r="AB43" s="354"/>
      <c r="AC43" s="354"/>
      <c r="AD43" s="354"/>
      <c r="AE43" s="354"/>
      <c r="AF43" s="354"/>
      <c r="AG43" s="354"/>
      <c r="AN43" s="410"/>
      <c r="AO43" s="410"/>
    </row>
    <row r="44" spans="1:41" ht="21.75" customHeight="1">
      <c r="A44" s="489" t="s">
        <v>266</v>
      </c>
      <c r="B44" s="489"/>
      <c r="C44" s="489"/>
      <c r="D44" s="489"/>
      <c r="E44" s="489"/>
      <c r="F44" s="489"/>
      <c r="G44" s="489"/>
      <c r="H44" s="489"/>
      <c r="I44" s="489"/>
      <c r="J44" s="489"/>
      <c r="K44" s="489"/>
      <c r="L44" s="489"/>
      <c r="M44" s="489"/>
      <c r="N44" s="489"/>
      <c r="O44" s="489"/>
      <c r="P44" s="489"/>
      <c r="Q44" s="489"/>
      <c r="R44" s="489"/>
      <c r="S44" s="489"/>
      <c r="T44" s="489"/>
      <c r="U44" s="489"/>
      <c r="V44" s="489"/>
      <c r="X44" s="354"/>
      <c r="Y44" s="417"/>
      <c r="Z44" s="492" t="s">
        <v>267</v>
      </c>
      <c r="AA44" s="416"/>
      <c r="AB44" s="417"/>
      <c r="AC44" s="417"/>
      <c r="AG44" s="354"/>
    </row>
    <row r="45" spans="1:41" s="426" customFormat="1" ht="43.5" customHeight="1">
      <c r="A45" s="636" t="s">
        <v>268</v>
      </c>
      <c r="B45" s="636"/>
      <c r="C45" s="636"/>
      <c r="D45" s="636"/>
      <c r="E45" s="636"/>
      <c r="F45" s="636"/>
      <c r="G45" s="636"/>
      <c r="H45" s="636"/>
      <c r="I45" s="636"/>
      <c r="J45" s="636"/>
      <c r="K45" s="636"/>
      <c r="L45" s="636"/>
      <c r="M45" s="636"/>
      <c r="N45" s="636"/>
      <c r="O45" s="636"/>
      <c r="P45" s="636"/>
      <c r="Q45" s="636"/>
      <c r="R45" s="636"/>
      <c r="S45" s="636"/>
      <c r="T45" s="636"/>
      <c r="U45" s="636"/>
      <c r="V45" s="636"/>
      <c r="X45" s="427"/>
      <c r="Y45" s="428"/>
      <c r="Z45" s="428"/>
      <c r="AA45" s="428"/>
      <c r="AB45" s="428"/>
      <c r="AC45" s="428"/>
      <c r="AG45" s="427"/>
    </row>
    <row r="46" spans="1:41" s="426" customFormat="1" ht="39" customHeight="1">
      <c r="A46" s="636" t="s">
        <v>269</v>
      </c>
      <c r="B46" s="636"/>
      <c r="C46" s="636"/>
      <c r="D46" s="636"/>
      <c r="E46" s="636"/>
      <c r="F46" s="636"/>
      <c r="G46" s="636"/>
      <c r="H46" s="636"/>
      <c r="I46" s="636"/>
      <c r="J46" s="636"/>
      <c r="K46" s="636"/>
      <c r="L46" s="636"/>
      <c r="M46" s="636"/>
      <c r="N46" s="636"/>
      <c r="O46" s="636"/>
      <c r="P46" s="636"/>
      <c r="Q46" s="636"/>
      <c r="R46" s="636"/>
      <c r="S46" s="636"/>
      <c r="T46" s="636"/>
      <c r="U46" s="636"/>
      <c r="V46" s="636"/>
      <c r="W46" s="427"/>
      <c r="X46" s="427"/>
      <c r="Y46" s="427"/>
      <c r="Z46" s="427"/>
      <c r="AA46" s="427"/>
      <c r="AB46" s="427"/>
      <c r="AC46" s="427"/>
      <c r="AD46" s="427"/>
      <c r="AE46" s="427"/>
      <c r="AF46" s="427"/>
      <c r="AG46" s="427"/>
    </row>
    <row r="47" spans="1:41" s="426" customFormat="1" ht="54" customHeight="1">
      <c r="A47" s="636" t="s">
        <v>270</v>
      </c>
      <c r="B47" s="636"/>
      <c r="C47" s="636"/>
      <c r="D47" s="636"/>
      <c r="E47" s="636"/>
      <c r="F47" s="636"/>
      <c r="G47" s="636"/>
      <c r="H47" s="636"/>
      <c r="I47" s="636"/>
      <c r="J47" s="636"/>
      <c r="K47" s="636"/>
      <c r="L47" s="636"/>
      <c r="M47" s="636"/>
      <c r="N47" s="636"/>
      <c r="O47" s="636"/>
      <c r="P47" s="636"/>
      <c r="Q47" s="636"/>
      <c r="R47" s="636"/>
      <c r="S47" s="636"/>
      <c r="T47" s="636"/>
      <c r="U47" s="636"/>
      <c r="V47" s="636"/>
      <c r="W47" s="427"/>
      <c r="X47" s="427"/>
      <c r="Y47" s="427"/>
      <c r="Z47" s="427"/>
      <c r="AA47" s="427"/>
      <c r="AB47" s="427"/>
      <c r="AC47" s="427"/>
      <c r="AD47" s="427"/>
      <c r="AE47" s="427"/>
      <c r="AF47" s="427"/>
      <c r="AG47" s="427"/>
    </row>
    <row r="48" spans="1:41">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row>
    <row r="49" spans="2:33">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row>
    <row r="50" spans="2:3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3" spans="2:33">
      <c r="B53" s="354"/>
      <c r="C53" s="354"/>
      <c r="D53" s="354"/>
      <c r="E53" s="354"/>
      <c r="F53" s="354"/>
      <c r="G53" s="354"/>
      <c r="I53" s="354"/>
    </row>
  </sheetData>
  <mergeCells count="33">
    <mergeCell ref="A47:V47"/>
    <mergeCell ref="A38:H38"/>
    <mergeCell ref="I38:P38"/>
    <mergeCell ref="Q38:X38"/>
    <mergeCell ref="Y38:AG38"/>
    <mergeCell ref="A45:V45"/>
    <mergeCell ref="A46:V46"/>
    <mergeCell ref="A36:AG36"/>
    <mergeCell ref="A37:H37"/>
    <mergeCell ref="I37:P37"/>
    <mergeCell ref="Q37:X37"/>
    <mergeCell ref="Y37:AG37"/>
    <mergeCell ref="A29:H29"/>
    <mergeCell ref="I29:P29"/>
    <mergeCell ref="Q29:X29"/>
    <mergeCell ref="Y29:AG29"/>
    <mergeCell ref="A30:H30"/>
    <mergeCell ref="I30:P30"/>
    <mergeCell ref="Q30:X30"/>
    <mergeCell ref="Y30:AG30"/>
    <mergeCell ref="A27:H27"/>
    <mergeCell ref="I27:P27"/>
    <mergeCell ref="Q27:X27"/>
    <mergeCell ref="Y27:AG27"/>
    <mergeCell ref="A28:H28"/>
    <mergeCell ref="Q28:X28"/>
    <mergeCell ref="Y28:AG28"/>
    <mergeCell ref="A10:AG10"/>
    <mergeCell ref="M11:P11"/>
    <mergeCell ref="S11:V11"/>
    <mergeCell ref="A16:AG16"/>
    <mergeCell ref="A25:AG25"/>
    <mergeCell ref="A26:AG26"/>
  </mergeCells>
  <printOptions horizontalCentered="1"/>
  <pageMargins left="0.19685039370078741" right="0.19685039370078741" top="0.19685039370078741" bottom="0"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5" tint="-0.499984740745262"/>
  </sheetPr>
  <dimension ref="A1:AW53"/>
  <sheetViews>
    <sheetView zoomScale="75" zoomScaleNormal="75" workbookViewId="0">
      <selection activeCell="A26" sqref="A26:AG26"/>
    </sheetView>
  </sheetViews>
  <sheetFormatPr baseColWidth="10" defaultRowHeight="12.75"/>
  <cols>
    <col min="1" max="1" width="2.85546875" style="351" customWidth="1"/>
    <col min="2" max="32" width="3.140625" style="351" customWidth="1"/>
    <col min="33" max="33" width="2.5703125" style="351" customWidth="1"/>
    <col min="34" max="34" width="11.42578125" style="351"/>
    <col min="35" max="35" width="2.7109375" style="351" bestFit="1" customWidth="1"/>
    <col min="36" max="36" width="13" style="351" bestFit="1" customWidth="1"/>
    <col min="37" max="16384" width="11.42578125" style="351"/>
  </cols>
  <sheetData>
    <row r="1" spans="1:49" ht="18.75">
      <c r="C1" s="352"/>
      <c r="D1" s="3" t="s">
        <v>21</v>
      </c>
      <c r="E1" s="353"/>
      <c r="F1" s="353"/>
      <c r="G1" s="353"/>
      <c r="H1" s="354"/>
      <c r="I1" s="354"/>
      <c r="J1" s="354"/>
      <c r="K1" s="354"/>
      <c r="L1" s="354"/>
      <c r="M1" s="354"/>
      <c r="N1" s="354"/>
      <c r="O1" s="354"/>
      <c r="P1" s="354"/>
      <c r="Q1" s="354"/>
      <c r="R1" s="354"/>
      <c r="S1" s="354"/>
      <c r="T1" s="354"/>
      <c r="U1" s="354"/>
      <c r="V1" s="354"/>
      <c r="W1" s="354"/>
      <c r="AD1" s="355"/>
      <c r="AE1" s="355"/>
      <c r="AF1" s="355"/>
      <c r="AG1" s="356" t="s">
        <v>212</v>
      </c>
    </row>
    <row r="2" spans="1: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49">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49">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49" ht="13.5" thickBot="1">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49" ht="21" customHeight="1">
      <c r="B7" s="354"/>
      <c r="C7" s="354"/>
      <c r="D7" s="354"/>
      <c r="H7" s="357"/>
      <c r="I7" s="358"/>
      <c r="J7" s="358"/>
      <c r="K7" s="358"/>
      <c r="L7" s="358"/>
      <c r="M7" s="358"/>
      <c r="N7" s="358"/>
      <c r="O7" s="358"/>
      <c r="P7" s="359" t="s">
        <v>141</v>
      </c>
      <c r="Q7" s="358"/>
      <c r="R7" s="358"/>
      <c r="S7" s="358"/>
      <c r="T7" s="358"/>
      <c r="U7" s="358"/>
      <c r="V7" s="358"/>
      <c r="W7" s="358"/>
      <c r="X7" s="360"/>
      <c r="Y7" s="354"/>
      <c r="Z7" s="354"/>
      <c r="AA7" s="354"/>
      <c r="AB7" s="354"/>
      <c r="AC7" s="354"/>
      <c r="AD7" s="354"/>
      <c r="AE7" s="354"/>
      <c r="AF7" s="354"/>
      <c r="AG7" s="354"/>
    </row>
    <row r="8" spans="1:49" ht="20.25" customHeight="1">
      <c r="B8" s="354"/>
      <c r="C8" s="354"/>
      <c r="D8" s="354"/>
      <c r="E8" s="354"/>
      <c r="F8" s="354"/>
      <c r="G8" s="354"/>
      <c r="H8" s="361"/>
      <c r="I8" s="362"/>
      <c r="J8" s="362"/>
      <c r="K8" s="362"/>
      <c r="L8" s="362"/>
      <c r="M8" s="362"/>
      <c r="N8" s="362"/>
      <c r="O8" s="362"/>
      <c r="P8" s="363" t="s">
        <v>213</v>
      </c>
      <c r="Q8" s="362"/>
      <c r="R8" s="362"/>
      <c r="S8" s="362"/>
      <c r="T8" s="362"/>
      <c r="U8" s="362"/>
      <c r="V8" s="362"/>
      <c r="W8" s="362"/>
      <c r="X8" s="364"/>
      <c r="Y8" s="354"/>
      <c r="Z8" s="354"/>
      <c r="AA8" s="354"/>
      <c r="AB8" s="354"/>
      <c r="AC8" s="354"/>
      <c r="AD8" s="354"/>
      <c r="AE8" s="354"/>
      <c r="AF8" s="354"/>
      <c r="AG8" s="354"/>
    </row>
    <row r="9" spans="1:49" ht="24.75" customHeight="1" thickBot="1">
      <c r="B9" s="354"/>
      <c r="C9" s="354"/>
      <c r="D9" s="354"/>
      <c r="E9" s="354"/>
      <c r="F9" s="354"/>
      <c r="G9" s="354"/>
      <c r="H9" s="365"/>
      <c r="I9" s="366"/>
      <c r="J9" s="366"/>
      <c r="K9" s="366"/>
      <c r="L9" s="366"/>
      <c r="M9" s="366"/>
      <c r="N9" s="366"/>
      <c r="O9" s="366"/>
      <c r="P9" s="367" t="s">
        <v>214</v>
      </c>
      <c r="Q9" s="366"/>
      <c r="R9" s="366"/>
      <c r="S9" s="366"/>
      <c r="T9" s="366"/>
      <c r="U9" s="366"/>
      <c r="V9" s="366"/>
      <c r="W9" s="366"/>
      <c r="X9" s="368"/>
      <c r="Y9" s="354"/>
      <c r="Z9" s="354"/>
      <c r="AA9" s="354"/>
      <c r="AB9" s="354"/>
      <c r="AC9" s="354"/>
      <c r="AD9" s="354"/>
      <c r="AE9" s="354"/>
      <c r="AF9" s="354"/>
      <c r="AG9" s="354"/>
    </row>
    <row r="10" spans="1:49" ht="21.75" customHeight="1">
      <c r="A10" s="661" t="s">
        <v>215</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row>
    <row r="11" spans="1:49" s="371" customFormat="1" ht="24" customHeight="1">
      <c r="A11" s="369"/>
      <c r="B11" s="370"/>
      <c r="C11" s="370"/>
      <c r="D11" s="370"/>
      <c r="I11" s="369"/>
      <c r="K11" s="372" t="s">
        <v>28</v>
      </c>
      <c r="L11" s="372"/>
      <c r="M11" s="662" t="str">
        <f>"01/01/"&amp;(YEAR(Identication!C13)+1)</f>
        <v>01/01/2016</v>
      </c>
      <c r="N11" s="662"/>
      <c r="O11" s="662"/>
      <c r="P11" s="662"/>
      <c r="Q11" s="372" t="s">
        <v>29</v>
      </c>
      <c r="S11" s="662" t="str">
        <f>"31/12/"&amp;(YEAR(Identication!C13)+1)</f>
        <v>31/12/2016</v>
      </c>
      <c r="T11" s="662"/>
      <c r="U11" s="662"/>
      <c r="V11" s="662"/>
      <c r="W11" s="369"/>
      <c r="X11" s="370"/>
      <c r="Y11" s="370"/>
      <c r="Z11" s="370"/>
      <c r="AA11" s="370"/>
      <c r="AB11" s="370"/>
      <c r="AC11" s="370"/>
      <c r="AD11" s="370"/>
      <c r="AE11" s="370"/>
      <c r="AF11" s="370"/>
      <c r="AG11" s="370"/>
      <c r="AJ11" s="373"/>
    </row>
    <row r="12" spans="1:49" s="79" customFormat="1" ht="15.75" customHeight="1">
      <c r="A12" s="374" t="s">
        <v>140</v>
      </c>
      <c r="B12" s="375" t="s">
        <v>216</v>
      </c>
      <c r="C12" s="375"/>
      <c r="D12" s="375"/>
      <c r="E12" s="375"/>
      <c r="F12" s="375"/>
      <c r="G12" s="375"/>
      <c r="H12" s="376"/>
      <c r="I12" s="377">
        <v>3</v>
      </c>
      <c r="J12" s="378" t="s">
        <v>142</v>
      </c>
      <c r="L12" s="379"/>
      <c r="M12" s="375" t="s">
        <v>217</v>
      </c>
      <c r="P12" s="376"/>
      <c r="Q12" s="376"/>
      <c r="R12" s="375"/>
      <c r="S12" s="375"/>
      <c r="U12" s="374"/>
      <c r="V12" s="375" t="s">
        <v>323</v>
      </c>
      <c r="W12" s="376"/>
      <c r="X12" s="376"/>
      <c r="Y12" s="376"/>
      <c r="Z12" s="375"/>
      <c r="AA12" s="375"/>
      <c r="AB12" s="375"/>
      <c r="AC12" s="375"/>
      <c r="AD12" s="376"/>
      <c r="AE12" s="375"/>
      <c r="AF12" s="380" t="s">
        <v>218</v>
      </c>
      <c r="AH12" s="351"/>
      <c r="AI12" s="351"/>
      <c r="AJ12" s="351"/>
      <c r="AK12" s="351"/>
    </row>
    <row r="13" spans="1:49" s="79" customFormat="1" ht="9.75" customHeight="1">
      <c r="A13" s="381"/>
      <c r="B13" s="375"/>
      <c r="C13" s="375"/>
      <c r="D13" s="375"/>
      <c r="E13" s="375"/>
      <c r="F13" s="375"/>
      <c r="G13" s="375"/>
      <c r="H13" s="376"/>
      <c r="I13" s="382"/>
      <c r="J13" s="378"/>
      <c r="L13" s="381"/>
      <c r="M13" s="375"/>
      <c r="P13" s="376"/>
      <c r="Q13" s="376"/>
      <c r="R13" s="375"/>
      <c r="S13" s="375"/>
      <c r="U13" s="381"/>
      <c r="V13" s="375"/>
      <c r="W13" s="376"/>
      <c r="X13" s="376"/>
      <c r="Y13" s="376"/>
      <c r="Z13" s="375"/>
      <c r="AA13" s="375"/>
      <c r="AB13" s="375"/>
      <c r="AC13" s="375"/>
      <c r="AD13" s="376"/>
      <c r="AE13" s="375"/>
      <c r="AF13" s="378"/>
      <c r="AH13" s="351"/>
      <c r="AI13" s="351"/>
      <c r="AJ13" s="351"/>
      <c r="AK13" s="351"/>
    </row>
    <row r="14" spans="1:49" s="79" customFormat="1" ht="15.75" customHeight="1">
      <c r="A14" s="375"/>
      <c r="B14" s="383" t="s">
        <v>219</v>
      </c>
      <c r="C14" s="376"/>
      <c r="E14" s="384"/>
      <c r="F14" s="376" t="s">
        <v>220</v>
      </c>
      <c r="G14" s="376"/>
      <c r="I14" s="384"/>
      <c r="J14" s="376" t="s">
        <v>221</v>
      </c>
      <c r="L14" s="376"/>
      <c r="M14" s="384"/>
      <c r="N14" s="376" t="s">
        <v>222</v>
      </c>
      <c r="Q14" s="384"/>
      <c r="R14" s="376" t="s">
        <v>223</v>
      </c>
      <c r="S14" s="376"/>
      <c r="U14" s="376"/>
      <c r="V14" s="376"/>
      <c r="W14" s="376" t="s">
        <v>224</v>
      </c>
      <c r="X14" s="376"/>
      <c r="Y14" s="385"/>
      <c r="AA14" s="386" t="s">
        <v>225</v>
      </c>
      <c r="AC14" s="386"/>
      <c r="AD14" s="376"/>
      <c r="AE14" s="387"/>
      <c r="AF14" s="388" t="s">
        <v>226</v>
      </c>
      <c r="AH14" s="351"/>
      <c r="AI14" s="351"/>
      <c r="AJ14" s="351"/>
      <c r="AK14" s="351"/>
    </row>
    <row r="15" spans="1:49" ht="7.5" customHeight="1">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row>
    <row r="16" spans="1:49" ht="18.75" customHeight="1">
      <c r="A16" s="663" t="s">
        <v>227</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5"/>
      <c r="AL16" s="354"/>
      <c r="AM16" s="354"/>
      <c r="AN16" s="354"/>
      <c r="AO16" s="354"/>
      <c r="AP16" s="354"/>
      <c r="AQ16" s="354"/>
      <c r="AR16" s="354"/>
      <c r="AS16" s="354"/>
      <c r="AT16" s="354"/>
      <c r="AU16" s="354"/>
      <c r="AV16" s="354"/>
      <c r="AW16" s="354"/>
    </row>
    <row r="17" spans="1:49" ht="15" customHeight="1">
      <c r="A17" s="490"/>
      <c r="B17" s="362"/>
      <c r="C17" s="362"/>
      <c r="D17" s="362"/>
      <c r="E17" s="362"/>
      <c r="F17" s="362"/>
      <c r="G17" s="362"/>
      <c r="H17" s="362"/>
      <c r="I17" s="354"/>
      <c r="J17" s="354"/>
      <c r="K17" s="354"/>
      <c r="L17" s="354"/>
      <c r="M17" s="354"/>
      <c r="N17" s="354"/>
      <c r="O17" s="354"/>
      <c r="P17" s="354"/>
      <c r="Q17" s="389" t="s">
        <v>228</v>
      </c>
      <c r="R17" s="390"/>
      <c r="S17" s="390"/>
      <c r="T17" s="390"/>
      <c r="U17" s="390"/>
      <c r="V17" s="390"/>
      <c r="W17" s="390"/>
      <c r="X17" s="354"/>
      <c r="Y17" s="354"/>
      <c r="Z17" s="354"/>
      <c r="AA17" s="354"/>
      <c r="AB17" s="354"/>
      <c r="AC17" s="354"/>
      <c r="AD17" s="354"/>
      <c r="AE17" s="354"/>
      <c r="AF17" s="354"/>
      <c r="AG17" s="391"/>
      <c r="AL17" s="392"/>
      <c r="AM17" s="392"/>
      <c r="AN17" s="392"/>
      <c r="AO17" s="392"/>
      <c r="AP17" s="392"/>
      <c r="AQ17" s="392"/>
      <c r="AR17" s="392"/>
      <c r="AS17" s="392"/>
      <c r="AT17" s="392"/>
      <c r="AU17" s="392"/>
      <c r="AV17" s="392"/>
      <c r="AW17" s="392"/>
    </row>
    <row r="18" spans="1:49" ht="16.5" customHeight="1">
      <c r="A18" s="393" t="s">
        <v>181</v>
      </c>
      <c r="B18" s="362"/>
      <c r="C18" s="362"/>
      <c r="D18" s="362"/>
      <c r="E18" s="362"/>
      <c r="F18" s="362"/>
      <c r="G18" s="362"/>
      <c r="H18" s="362"/>
      <c r="I18" s="56" t="str">
        <f>MID(Identication!C6,1,1)</f>
        <v>1</v>
      </c>
      <c r="J18" s="56" t="str">
        <f>MID(Identication!C6,2,1)</f>
        <v>2</v>
      </c>
      <c r="K18" s="56" t="str">
        <f>MID(Identication!C6,3,1)</f>
        <v>3</v>
      </c>
      <c r="L18" s="56" t="str">
        <f>MID(Identication!C6,4,1)</f>
        <v>4</v>
      </c>
      <c r="M18" s="56" t="str">
        <f>MID(Identication!C6,5,1)</f>
        <v>5</v>
      </c>
      <c r="N18" s="56" t="str">
        <f>MID(Identication!C6,6,1)</f>
        <v>6</v>
      </c>
      <c r="O18" s="56" t="str">
        <f>MID(Identication!C6,7,1)</f>
        <v>7</v>
      </c>
      <c r="P18" s="56" t="str">
        <f>MID(Identication!C6,8,1)</f>
        <v>8</v>
      </c>
      <c r="Q18" s="394" t="s">
        <v>185</v>
      </c>
      <c r="R18" s="389"/>
      <c r="S18" s="390"/>
      <c r="T18" s="390"/>
      <c r="U18" s="390"/>
      <c r="V18" s="390"/>
      <c r="W18" s="395"/>
      <c r="X18" s="56" t="str">
        <f>MID(Identication!C7,1,1)</f>
        <v>8</v>
      </c>
      <c r="Y18" s="56" t="str">
        <f>MID(Identication!C7,2,1)</f>
        <v>7</v>
      </c>
      <c r="Z18" s="56" t="str">
        <f>MID(Identication!C7,3,1)</f>
        <v>6</v>
      </c>
      <c r="AA18" s="56" t="str">
        <f>MID(Identication!C7,4,1)</f>
        <v>5</v>
      </c>
      <c r="AB18" s="56" t="str">
        <f>MID(Identication!C7,5,1)</f>
        <v>4</v>
      </c>
      <c r="AC18" s="56" t="str">
        <f>MID(Identication!C7,6,1)</f>
        <v>3</v>
      </c>
      <c r="AD18" s="56" t="str">
        <f>MID(Identication!C7,7,1)</f>
        <v>2</v>
      </c>
      <c r="AE18" s="56" t="str">
        <f>MID(Identication!C7,8,1)</f>
        <v>1</v>
      </c>
      <c r="AF18" s="56" t="str">
        <f>MID(Identication!C7,9,1)</f>
        <v/>
      </c>
      <c r="AG18" s="391"/>
      <c r="AL18" s="392"/>
      <c r="AM18" s="392"/>
      <c r="AN18" s="392"/>
      <c r="AO18" s="392"/>
      <c r="AP18" s="392"/>
      <c r="AQ18" s="392"/>
      <c r="AR18" s="392"/>
      <c r="AS18" s="392"/>
      <c r="AT18" s="392"/>
      <c r="AU18" s="392"/>
      <c r="AV18" s="392"/>
      <c r="AW18" s="392"/>
    </row>
    <row r="19" spans="1:49" ht="13.5" customHeight="1">
      <c r="A19" s="393"/>
      <c r="B19" s="362"/>
      <c r="C19" s="362"/>
      <c r="D19" s="362"/>
      <c r="E19" s="362"/>
      <c r="F19" s="362"/>
      <c r="G19" s="362"/>
      <c r="H19" s="362"/>
      <c r="I19" s="216"/>
      <c r="J19" s="216"/>
      <c r="K19" s="216"/>
      <c r="L19" s="216"/>
      <c r="M19" s="216"/>
      <c r="N19" s="216"/>
      <c r="O19" s="216"/>
      <c r="P19" s="216"/>
      <c r="Q19" s="389"/>
      <c r="R19" s="389"/>
      <c r="S19" s="390"/>
      <c r="T19" s="390"/>
      <c r="U19" s="390"/>
      <c r="V19" s="390"/>
      <c r="W19" s="390"/>
      <c r="X19" s="216"/>
      <c r="Y19" s="216"/>
      <c r="Z19" s="216"/>
      <c r="AA19" s="216"/>
      <c r="AB19" s="216"/>
      <c r="AC19" s="216"/>
      <c r="AD19" s="216"/>
      <c r="AE19" s="216"/>
      <c r="AF19" s="216"/>
      <c r="AG19" s="391"/>
      <c r="AL19" s="392"/>
      <c r="AM19" s="392"/>
      <c r="AN19" s="392"/>
      <c r="AO19" s="392"/>
      <c r="AP19" s="392"/>
      <c r="AQ19" s="392"/>
      <c r="AR19" s="392"/>
      <c r="AS19" s="392"/>
      <c r="AT19" s="392"/>
      <c r="AU19" s="392"/>
      <c r="AV19" s="392"/>
      <c r="AW19" s="392"/>
    </row>
    <row r="20" spans="1:49" ht="14.25" customHeight="1">
      <c r="A20" s="408" t="s">
        <v>324</v>
      </c>
      <c r="B20" s="488"/>
      <c r="C20" s="362"/>
      <c r="D20" s="362"/>
      <c r="E20" s="362"/>
      <c r="F20" s="362"/>
      <c r="G20" s="362"/>
      <c r="H20" s="362"/>
      <c r="I20" s="216"/>
      <c r="J20" s="216"/>
      <c r="K20" s="216"/>
      <c r="L20" s="216"/>
      <c r="M20" s="216"/>
      <c r="N20" s="216"/>
      <c r="O20" s="56" t="str">
        <f>MID(Identication!C3,1,1)</f>
        <v/>
      </c>
      <c r="P20" s="56" t="e">
        <f>MID(Identication!#REF!,1,1)</f>
        <v>#REF!</v>
      </c>
      <c r="Q20" s="56" t="e">
        <f>MID(Identication!#REF!,1,1)</f>
        <v>#REF!</v>
      </c>
      <c r="R20" s="56" t="e">
        <f>MID(Identication!#REF!,1,1)</f>
        <v>#REF!</v>
      </c>
      <c r="S20" s="56" t="e">
        <f>MID(Identication!#REF!,1,1)</f>
        <v>#REF!</v>
      </c>
      <c r="T20" s="56" t="e">
        <f>MID(Identication!#REF!,1,1)</f>
        <v>#REF!</v>
      </c>
      <c r="U20" s="56" t="str">
        <f>MID(Identication!D3,1,1)</f>
        <v/>
      </c>
      <c r="V20" s="56" t="str">
        <f>MID(Identication!E3,1,1)</f>
        <v/>
      </c>
      <c r="W20" s="56" t="str">
        <f>MID(Identication!F3,1,1)</f>
        <v/>
      </c>
      <c r="X20" s="216"/>
      <c r="Y20" s="56" t="str">
        <f>MID(Identication!H3,1,1)</f>
        <v/>
      </c>
      <c r="Z20" s="56" t="str">
        <f>MID(Identication!I3,1,1)</f>
        <v/>
      </c>
      <c r="AA20" s="56" t="str">
        <f>MID(Identication!J3,1,1)</f>
        <v/>
      </c>
      <c r="AB20" s="56" t="str">
        <f>MID(Identication!K3,1,1)</f>
        <v/>
      </c>
      <c r="AC20" s="216"/>
      <c r="AD20" s="56" t="str">
        <f>MID(Identication!M3,1,1)</f>
        <v/>
      </c>
      <c r="AE20" s="56" t="str">
        <f>MID(Identication!N3,1,1)</f>
        <v/>
      </c>
      <c r="AF20" s="216"/>
      <c r="AG20" s="391"/>
      <c r="AL20" s="392"/>
      <c r="AM20" s="392"/>
      <c r="AN20" s="392"/>
      <c r="AO20" s="392"/>
      <c r="AP20" s="392"/>
      <c r="AQ20" s="392"/>
      <c r="AR20" s="392"/>
      <c r="AS20" s="392"/>
      <c r="AT20" s="392"/>
      <c r="AU20" s="392"/>
      <c r="AV20" s="392"/>
      <c r="AW20" s="392"/>
    </row>
    <row r="21" spans="1:49" ht="21" customHeight="1">
      <c r="A21" s="393" t="s">
        <v>229</v>
      </c>
      <c r="B21" s="362"/>
      <c r="C21" s="362"/>
      <c r="D21" s="362"/>
      <c r="E21" s="354"/>
      <c r="F21" s="396" t="str">
        <f>+Identication!C4</f>
        <v>MAROC COMPTA</v>
      </c>
      <c r="G21" s="396"/>
      <c r="H21" s="362"/>
      <c r="I21" s="362"/>
      <c r="J21" s="354"/>
      <c r="K21" s="389"/>
      <c r="L21" s="389"/>
      <c r="M21" s="389"/>
      <c r="N21" s="389"/>
      <c r="O21" s="389"/>
      <c r="P21" s="389"/>
      <c r="Q21" s="389"/>
      <c r="R21" s="389"/>
      <c r="S21" s="389"/>
      <c r="T21" s="389"/>
      <c r="U21" s="389"/>
      <c r="V21" s="362"/>
      <c r="W21" s="389"/>
      <c r="X21" s="389"/>
      <c r="Y21" s="389"/>
      <c r="Z21" s="389"/>
      <c r="AA21" s="389"/>
      <c r="AB21" s="389"/>
      <c r="AC21" s="389"/>
      <c r="AD21" s="389"/>
      <c r="AE21" s="389"/>
      <c r="AF21" s="389"/>
      <c r="AG21" s="391"/>
      <c r="AJ21" s="392"/>
      <c r="AK21" s="392"/>
      <c r="AL21" s="392"/>
      <c r="AM21" s="392"/>
      <c r="AN21" s="392"/>
      <c r="AO21" s="392"/>
      <c r="AP21" s="392"/>
      <c r="AQ21" s="392"/>
      <c r="AR21" s="392"/>
      <c r="AS21" s="392"/>
      <c r="AT21" s="392"/>
      <c r="AU21" s="392"/>
      <c r="AV21" s="392"/>
      <c r="AW21" s="392"/>
    </row>
    <row r="22" spans="1:49" ht="21" customHeight="1">
      <c r="A22" s="393" t="s">
        <v>230</v>
      </c>
      <c r="B22" s="393"/>
      <c r="C22" s="362"/>
      <c r="D22" s="362"/>
      <c r="E22" s="362"/>
      <c r="F22" s="362"/>
      <c r="G22" s="362"/>
      <c r="H22" s="362"/>
      <c r="I22" s="362"/>
      <c r="J22" s="389"/>
      <c r="K22" s="389"/>
      <c r="L22" s="389"/>
      <c r="M22" s="389"/>
      <c r="N22" s="389"/>
      <c r="O22" s="389"/>
      <c r="P22" s="354"/>
      <c r="Q22" s="396" t="str">
        <f>+Identication!C10</f>
        <v>BOULEVARD MOHAMED V N° 01</v>
      </c>
      <c r="R22" s="354"/>
      <c r="S22" s="354"/>
      <c r="T22" s="389"/>
      <c r="U22" s="389"/>
      <c r="V22" s="389"/>
      <c r="W22" s="389"/>
      <c r="X22" s="389"/>
      <c r="Y22" s="389"/>
      <c r="Z22" s="389"/>
      <c r="AA22" s="389"/>
      <c r="AB22" s="389"/>
      <c r="AC22" s="389"/>
      <c r="AD22" s="389"/>
      <c r="AE22" s="389"/>
      <c r="AF22" s="389"/>
      <c r="AG22" s="397"/>
      <c r="AJ22" s="354"/>
      <c r="AK22" s="354"/>
      <c r="AL22" s="354"/>
      <c r="AM22" s="354"/>
      <c r="AN22" s="354"/>
      <c r="AO22" s="354"/>
      <c r="AP22" s="354"/>
      <c r="AQ22" s="354"/>
      <c r="AR22" s="354"/>
      <c r="AS22" s="354"/>
      <c r="AT22" s="354"/>
      <c r="AU22" s="354"/>
      <c r="AV22" s="354"/>
      <c r="AW22" s="354"/>
    </row>
    <row r="23" spans="1:49" ht="21" customHeight="1">
      <c r="A23" s="398" t="s">
        <v>231</v>
      </c>
      <c r="B23" s="399"/>
      <c r="C23" s="399"/>
      <c r="D23" s="399"/>
      <c r="E23" s="399"/>
      <c r="F23" s="399"/>
      <c r="G23" s="399"/>
      <c r="H23" s="399"/>
      <c r="I23" s="399"/>
      <c r="J23" s="400"/>
      <c r="K23" s="400"/>
      <c r="L23" s="400"/>
      <c r="M23" s="400"/>
      <c r="N23" s="400"/>
      <c r="O23" s="400"/>
      <c r="P23" s="400"/>
      <c r="Q23" s="400"/>
      <c r="R23" s="400"/>
      <c r="S23" s="400"/>
      <c r="T23" s="400"/>
      <c r="U23" s="400"/>
      <c r="V23" s="491"/>
      <c r="W23" s="401" t="s">
        <v>58</v>
      </c>
      <c r="X23" s="402" t="str">
        <f>+Identication!C11</f>
        <v>CASABLANCA</v>
      </c>
      <c r="Y23" s="400"/>
      <c r="Z23" s="400"/>
      <c r="AA23" s="400"/>
      <c r="AB23" s="400"/>
      <c r="AC23" s="400"/>
      <c r="AD23" s="400"/>
      <c r="AE23" s="400"/>
      <c r="AF23" s="400"/>
      <c r="AG23" s="403"/>
    </row>
    <row r="24" spans="1:49">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row>
    <row r="25" spans="1:49" s="406" customFormat="1" ht="18.75" customHeight="1">
      <c r="A25" s="637" t="s">
        <v>232</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9"/>
      <c r="AH25" s="405"/>
      <c r="AI25" s="405"/>
      <c r="AJ25" s="405"/>
      <c r="AK25" s="405"/>
      <c r="AL25" s="405"/>
      <c r="AM25" s="405"/>
      <c r="AN25" s="405"/>
      <c r="AO25" s="405"/>
      <c r="AP25" s="405"/>
      <c r="AQ25" s="405"/>
      <c r="AR25" s="405"/>
      <c r="AS25" s="405"/>
    </row>
    <row r="26" spans="1:49" ht="18.75" customHeight="1">
      <c r="A26" s="637" t="s">
        <v>233</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9"/>
    </row>
    <row r="27" spans="1:49" ht="15.75" customHeight="1">
      <c r="A27" s="640" t="s">
        <v>234</v>
      </c>
      <c r="B27" s="641"/>
      <c r="C27" s="641"/>
      <c r="D27" s="641"/>
      <c r="E27" s="641"/>
      <c r="F27" s="641"/>
      <c r="G27" s="641"/>
      <c r="H27" s="642"/>
      <c r="I27" s="640" t="s">
        <v>235</v>
      </c>
      <c r="J27" s="641"/>
      <c r="K27" s="641"/>
      <c r="L27" s="641"/>
      <c r="M27" s="641"/>
      <c r="N27" s="641"/>
      <c r="O27" s="641"/>
      <c r="P27" s="642"/>
      <c r="Q27" s="640" t="s">
        <v>236</v>
      </c>
      <c r="R27" s="641"/>
      <c r="S27" s="641"/>
      <c r="T27" s="641"/>
      <c r="U27" s="641"/>
      <c r="V27" s="641"/>
      <c r="W27" s="641"/>
      <c r="X27" s="642"/>
      <c r="Y27" s="640" t="s">
        <v>237</v>
      </c>
      <c r="Z27" s="641"/>
      <c r="AA27" s="641"/>
      <c r="AB27" s="641"/>
      <c r="AC27" s="641"/>
      <c r="AD27" s="641"/>
      <c r="AE27" s="641"/>
      <c r="AF27" s="641"/>
      <c r="AG27" s="642"/>
    </row>
    <row r="28" spans="1:49" ht="12.75" customHeight="1">
      <c r="A28" s="655" t="s">
        <v>238</v>
      </c>
      <c r="B28" s="656"/>
      <c r="C28" s="656"/>
      <c r="D28" s="656"/>
      <c r="E28" s="656"/>
      <c r="F28" s="656"/>
      <c r="G28" s="656"/>
      <c r="H28" s="657"/>
      <c r="I28" s="408"/>
      <c r="J28" s="407"/>
      <c r="K28" s="407"/>
      <c r="L28" s="407"/>
      <c r="M28" s="407"/>
      <c r="N28" s="407"/>
      <c r="O28" s="407"/>
      <c r="P28" s="409"/>
      <c r="Q28" s="658" t="s">
        <v>239</v>
      </c>
      <c r="R28" s="659"/>
      <c r="S28" s="659"/>
      <c r="T28" s="659"/>
      <c r="U28" s="659"/>
      <c r="V28" s="659"/>
      <c r="W28" s="659"/>
      <c r="X28" s="660"/>
      <c r="Y28" s="658" t="s">
        <v>240</v>
      </c>
      <c r="Z28" s="659"/>
      <c r="AA28" s="659"/>
      <c r="AB28" s="659"/>
      <c r="AC28" s="659"/>
      <c r="AD28" s="659"/>
      <c r="AE28" s="659"/>
      <c r="AF28" s="659"/>
      <c r="AG28" s="660"/>
    </row>
    <row r="29" spans="1:49" ht="12.75" customHeight="1">
      <c r="A29" s="646" t="s">
        <v>241</v>
      </c>
      <c r="B29" s="647"/>
      <c r="C29" s="647"/>
      <c r="D29" s="647"/>
      <c r="E29" s="647"/>
      <c r="F29" s="647"/>
      <c r="G29" s="647"/>
      <c r="H29" s="648"/>
      <c r="I29" s="646" t="s">
        <v>242</v>
      </c>
      <c r="J29" s="647"/>
      <c r="K29" s="647"/>
      <c r="L29" s="647"/>
      <c r="M29" s="647"/>
      <c r="N29" s="647"/>
      <c r="O29" s="647"/>
      <c r="P29" s="648"/>
      <c r="Q29" s="646" t="s">
        <v>243</v>
      </c>
      <c r="R29" s="647"/>
      <c r="S29" s="647"/>
      <c r="T29" s="647"/>
      <c r="U29" s="647"/>
      <c r="V29" s="647"/>
      <c r="W29" s="647"/>
      <c r="X29" s="648"/>
      <c r="Y29" s="646" t="s">
        <v>244</v>
      </c>
      <c r="Z29" s="647"/>
      <c r="AA29" s="647"/>
      <c r="AB29" s="647"/>
      <c r="AC29" s="647"/>
      <c r="AD29" s="647"/>
      <c r="AE29" s="647"/>
      <c r="AF29" s="647"/>
      <c r="AG29" s="648"/>
    </row>
    <row r="30" spans="1:49" s="410" customFormat="1" ht="22.5" customHeight="1">
      <c r="A30" s="649">
        <f>+'CALCUL CM-IS'!H68</f>
        <v>652012</v>
      </c>
      <c r="B30" s="650"/>
      <c r="C30" s="650"/>
      <c r="D30" s="650"/>
      <c r="E30" s="650"/>
      <c r="F30" s="650"/>
      <c r="G30" s="650"/>
      <c r="H30" s="651"/>
      <c r="I30" s="652"/>
      <c r="J30" s="653"/>
      <c r="K30" s="653"/>
      <c r="L30" s="653"/>
      <c r="M30" s="653"/>
      <c r="N30" s="653"/>
      <c r="O30" s="653"/>
      <c r="P30" s="654"/>
      <c r="Q30" s="652"/>
      <c r="R30" s="653"/>
      <c r="S30" s="653"/>
      <c r="T30" s="653"/>
      <c r="U30" s="653"/>
      <c r="V30" s="653"/>
      <c r="W30" s="653"/>
      <c r="X30" s="654"/>
      <c r="Y30" s="649">
        <f>ROUNDUP(A30+I30+Q30,0)</f>
        <v>652012</v>
      </c>
      <c r="Z30" s="653"/>
      <c r="AA30" s="653"/>
      <c r="AB30" s="653"/>
      <c r="AC30" s="653"/>
      <c r="AD30" s="653"/>
      <c r="AE30" s="653"/>
      <c r="AF30" s="653"/>
      <c r="AG30" s="654"/>
    </row>
    <row r="31" spans="1:49" s="410" customFormat="1" ht="20.25" customHeight="1">
      <c r="A31" s="411" t="s">
        <v>245</v>
      </c>
      <c r="B31" s="412"/>
      <c r="C31" s="412"/>
      <c r="D31" s="412"/>
      <c r="E31" s="412"/>
      <c r="F31" s="412"/>
      <c r="G31" s="412"/>
      <c r="H31" s="412"/>
      <c r="I31" s="412"/>
      <c r="J31" s="412"/>
      <c r="K31" s="412"/>
      <c r="L31" s="412"/>
      <c r="M31" s="412"/>
      <c r="N31" s="412"/>
      <c r="O31" s="412"/>
      <c r="P31" s="412" t="s">
        <v>246</v>
      </c>
      <c r="Q31" s="389"/>
      <c r="R31" s="412"/>
      <c r="S31" s="412"/>
      <c r="T31" s="412"/>
      <c r="U31" s="412"/>
      <c r="V31" s="412"/>
      <c r="W31" s="412"/>
      <c r="X31" s="412"/>
      <c r="Y31" s="413"/>
      <c r="Z31" s="413"/>
      <c r="AA31" s="413"/>
      <c r="AB31" s="413"/>
      <c r="AC31" s="413"/>
      <c r="AD31" s="413"/>
      <c r="AE31" s="413"/>
      <c r="AF31" s="413"/>
      <c r="AG31" s="414"/>
    </row>
    <row r="32" spans="1:49" s="410" customFormat="1" ht="20.25" customHeight="1">
      <c r="A32" s="398" t="s">
        <v>247</v>
      </c>
      <c r="B32" s="400"/>
      <c r="C32" s="400"/>
      <c r="D32" s="400"/>
      <c r="E32" s="495"/>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3"/>
    </row>
    <row r="33" spans="1:41" ht="23.25" customHeight="1">
      <c r="B33" s="415" t="s">
        <v>248</v>
      </c>
      <c r="C33" s="351" t="s">
        <v>249</v>
      </c>
      <c r="H33" s="354" t="s">
        <v>250</v>
      </c>
      <c r="I33" s="354" t="s">
        <v>251</v>
      </c>
      <c r="J33" s="354"/>
      <c r="M33" s="354"/>
      <c r="N33" s="354"/>
      <c r="O33" s="354"/>
      <c r="P33" s="354"/>
      <c r="Q33" s="354"/>
      <c r="R33" s="354"/>
      <c r="S33" s="354"/>
      <c r="T33" s="354"/>
      <c r="U33" s="354"/>
      <c r="V33" s="354"/>
      <c r="W33" s="354"/>
      <c r="X33" s="354"/>
      <c r="Y33" s="416" t="s">
        <v>252</v>
      </c>
      <c r="Z33" s="417"/>
      <c r="AA33" s="417"/>
      <c r="AB33" s="417"/>
      <c r="AC33" s="417"/>
      <c r="AD33" s="354"/>
      <c r="AE33" s="354"/>
      <c r="AF33" s="354"/>
      <c r="AG33" s="354"/>
    </row>
    <row r="34" spans="1:41">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row>
    <row r="35" spans="1:41">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row>
    <row r="36" spans="1:41" ht="18.75" customHeight="1">
      <c r="A36" s="637" t="s">
        <v>254</v>
      </c>
      <c r="B36" s="638"/>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9"/>
    </row>
    <row r="37" spans="1:41" ht="15.75" customHeight="1">
      <c r="A37" s="640" t="s">
        <v>234</v>
      </c>
      <c r="B37" s="641"/>
      <c r="C37" s="641"/>
      <c r="D37" s="641"/>
      <c r="E37" s="641"/>
      <c r="F37" s="641"/>
      <c r="G37" s="641"/>
      <c r="H37" s="642"/>
      <c r="I37" s="640" t="s">
        <v>235</v>
      </c>
      <c r="J37" s="641"/>
      <c r="K37" s="641"/>
      <c r="L37" s="641"/>
      <c r="M37" s="641"/>
      <c r="N37" s="641"/>
      <c r="O37" s="641"/>
      <c r="P37" s="642"/>
      <c r="Q37" s="640" t="s">
        <v>255</v>
      </c>
      <c r="R37" s="641"/>
      <c r="S37" s="641"/>
      <c r="T37" s="641"/>
      <c r="U37" s="641"/>
      <c r="V37" s="641"/>
      <c r="W37" s="641"/>
      <c r="X37" s="642"/>
      <c r="Y37" s="640" t="s">
        <v>237</v>
      </c>
      <c r="Z37" s="641"/>
      <c r="AA37" s="641"/>
      <c r="AB37" s="641"/>
      <c r="AC37" s="641"/>
      <c r="AD37" s="641"/>
      <c r="AE37" s="641"/>
      <c r="AF37" s="641"/>
      <c r="AG37" s="642"/>
    </row>
    <row r="38" spans="1:41" s="410" customFormat="1" ht="21" customHeight="1">
      <c r="A38" s="643" t="s">
        <v>256</v>
      </c>
      <c r="B38" s="644"/>
      <c r="C38" s="644"/>
      <c r="D38" s="644"/>
      <c r="E38" s="644"/>
      <c r="F38" s="644"/>
      <c r="G38" s="644"/>
      <c r="H38" s="645"/>
      <c r="I38" s="643" t="s">
        <v>256</v>
      </c>
      <c r="J38" s="644"/>
      <c r="K38" s="644"/>
      <c r="L38" s="644"/>
      <c r="M38" s="644"/>
      <c r="N38" s="644"/>
      <c r="O38" s="644"/>
      <c r="P38" s="645"/>
      <c r="Q38" s="643" t="s">
        <v>256</v>
      </c>
      <c r="R38" s="644"/>
      <c r="S38" s="644"/>
      <c r="T38" s="644"/>
      <c r="U38" s="644"/>
      <c r="V38" s="644"/>
      <c r="W38" s="644"/>
      <c r="X38" s="645"/>
      <c r="Y38" s="643" t="s">
        <v>256</v>
      </c>
      <c r="Z38" s="644"/>
      <c r="AA38" s="644"/>
      <c r="AB38" s="644"/>
      <c r="AC38" s="644"/>
      <c r="AD38" s="644"/>
      <c r="AE38" s="644"/>
      <c r="AF38" s="644"/>
      <c r="AG38" s="645"/>
    </row>
    <row r="39" spans="1:41" ht="15">
      <c r="A39" s="419" t="s">
        <v>257</v>
      </c>
      <c r="B39" s="412"/>
      <c r="C39" s="412"/>
      <c r="D39" s="412"/>
      <c r="E39" s="412"/>
      <c r="F39" s="412"/>
      <c r="G39" s="412"/>
      <c r="H39" s="412"/>
      <c r="I39" s="412"/>
      <c r="J39" s="412"/>
      <c r="K39" s="412"/>
      <c r="L39" s="412"/>
      <c r="M39" s="412"/>
      <c r="N39" s="412"/>
      <c r="O39" s="412"/>
      <c r="P39" s="412"/>
      <c r="Q39" s="412" t="s">
        <v>258</v>
      </c>
      <c r="R39" s="412"/>
      <c r="S39" s="412"/>
      <c r="T39" s="412"/>
      <c r="U39" s="412"/>
      <c r="V39" s="412"/>
      <c r="W39" s="412"/>
      <c r="X39" s="412"/>
      <c r="Y39" s="412"/>
      <c r="Z39" s="412"/>
      <c r="AA39" s="412"/>
      <c r="AB39" s="412"/>
      <c r="AC39" s="412"/>
      <c r="AD39" s="412"/>
      <c r="AE39" s="412"/>
      <c r="AF39" s="412"/>
      <c r="AG39" s="414"/>
      <c r="AN39" s="410"/>
      <c r="AO39" s="410"/>
    </row>
    <row r="40" spans="1:41" s="410" customFormat="1" ht="19.5" customHeight="1">
      <c r="A40" s="420" t="s">
        <v>259</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3"/>
      <c r="AJ40" s="421"/>
      <c r="AK40" s="421"/>
      <c r="AL40" s="422"/>
      <c r="AM40" s="422"/>
    </row>
    <row r="41" spans="1:41" ht="18" customHeight="1">
      <c r="A41" s="419" t="s">
        <v>260</v>
      </c>
      <c r="B41" s="412"/>
      <c r="C41" s="412"/>
      <c r="D41" s="354"/>
      <c r="E41" s="412" t="s">
        <v>261</v>
      </c>
      <c r="F41" s="423"/>
      <c r="G41" s="423"/>
      <c r="H41" s="412"/>
      <c r="I41" s="412"/>
      <c r="J41" s="412"/>
      <c r="K41" s="412"/>
      <c r="L41" s="412"/>
      <c r="M41" s="412"/>
      <c r="N41" s="412"/>
      <c r="O41" s="412"/>
      <c r="P41" s="412"/>
      <c r="Q41" s="412"/>
      <c r="R41" s="412"/>
      <c r="S41" s="412"/>
      <c r="T41" s="412"/>
      <c r="U41" s="412"/>
      <c r="V41" s="412"/>
      <c r="W41" s="412"/>
      <c r="X41" s="423"/>
      <c r="Y41" s="423"/>
      <c r="Z41" s="423"/>
      <c r="AA41" s="423"/>
      <c r="AB41" s="423"/>
      <c r="AC41" s="423"/>
      <c r="AD41" s="423"/>
      <c r="AE41" s="423"/>
      <c r="AF41" s="423"/>
      <c r="AG41" s="424"/>
      <c r="AN41" s="410"/>
      <c r="AO41" s="410"/>
    </row>
    <row r="42" spans="1:41" ht="16.5" customHeight="1">
      <c r="A42" s="398" t="s">
        <v>262</v>
      </c>
      <c r="B42" s="400"/>
      <c r="C42" s="400"/>
      <c r="D42" s="400"/>
      <c r="E42" s="400"/>
      <c r="F42" s="400" t="s">
        <v>263</v>
      </c>
      <c r="G42" s="400"/>
      <c r="H42" s="400"/>
      <c r="I42" s="399"/>
      <c r="J42" s="400"/>
      <c r="K42" s="400"/>
      <c r="L42" s="400"/>
      <c r="M42" s="400"/>
      <c r="N42" s="400"/>
      <c r="O42" s="400"/>
      <c r="P42" s="400"/>
      <c r="Q42" s="400"/>
      <c r="R42" s="400"/>
      <c r="S42" s="400"/>
      <c r="T42" s="400"/>
      <c r="U42" s="400"/>
      <c r="V42" s="400"/>
      <c r="W42" s="400"/>
      <c r="X42" s="401" t="s">
        <v>264</v>
      </c>
      <c r="Y42" s="400" t="s">
        <v>265</v>
      </c>
      <c r="Z42" s="425"/>
      <c r="AA42" s="425"/>
      <c r="AB42" s="425"/>
      <c r="AC42" s="425"/>
      <c r="AD42" s="400"/>
      <c r="AE42" s="400"/>
      <c r="AF42" s="400"/>
      <c r="AG42" s="403"/>
      <c r="AN42" s="410"/>
      <c r="AO42" s="410"/>
    </row>
    <row r="43" spans="1:41" ht="16.5" customHeight="1">
      <c r="J43" s="354"/>
      <c r="K43" s="354"/>
      <c r="L43" s="354"/>
      <c r="M43" s="354"/>
      <c r="N43" s="354"/>
      <c r="O43" s="354"/>
      <c r="P43" s="354"/>
      <c r="Q43" s="354"/>
      <c r="R43" s="354"/>
      <c r="S43" s="354"/>
      <c r="T43" s="354"/>
      <c r="U43" s="354"/>
      <c r="V43" s="354"/>
      <c r="W43" s="354"/>
      <c r="X43" s="354"/>
      <c r="Y43" s="354"/>
      <c r="Z43" s="416" t="s">
        <v>252</v>
      </c>
      <c r="AA43" s="416"/>
      <c r="AB43" s="354"/>
      <c r="AC43" s="354"/>
      <c r="AD43" s="354"/>
      <c r="AE43" s="354"/>
      <c r="AF43" s="354"/>
      <c r="AG43" s="354"/>
      <c r="AN43" s="410"/>
      <c r="AO43" s="410"/>
    </row>
    <row r="44" spans="1:41" ht="21.75" customHeight="1">
      <c r="A44" s="489" t="s">
        <v>266</v>
      </c>
      <c r="B44" s="489"/>
      <c r="C44" s="489"/>
      <c r="D44" s="489"/>
      <c r="E44" s="489"/>
      <c r="F44" s="489"/>
      <c r="G44" s="489"/>
      <c r="H44" s="489"/>
      <c r="I44" s="489"/>
      <c r="J44" s="489"/>
      <c r="K44" s="489"/>
      <c r="L44" s="489"/>
      <c r="M44" s="489"/>
      <c r="N44" s="489"/>
      <c r="O44" s="489"/>
      <c r="P44" s="489"/>
      <c r="Q44" s="489"/>
      <c r="R44" s="489"/>
      <c r="S44" s="489"/>
      <c r="T44" s="489"/>
      <c r="U44" s="489"/>
      <c r="V44" s="489"/>
      <c r="X44" s="354"/>
      <c r="Y44" s="417"/>
      <c r="Z44" s="492" t="s">
        <v>267</v>
      </c>
      <c r="AA44" s="416"/>
      <c r="AB44" s="417"/>
      <c r="AC44" s="417"/>
      <c r="AG44" s="354"/>
    </row>
    <row r="45" spans="1:41" s="426" customFormat="1" ht="43.5" customHeight="1">
      <c r="A45" s="636" t="s">
        <v>268</v>
      </c>
      <c r="B45" s="636"/>
      <c r="C45" s="636"/>
      <c r="D45" s="636"/>
      <c r="E45" s="636"/>
      <c r="F45" s="636"/>
      <c r="G45" s="636"/>
      <c r="H45" s="636"/>
      <c r="I45" s="636"/>
      <c r="J45" s="636"/>
      <c r="K45" s="636"/>
      <c r="L45" s="636"/>
      <c r="M45" s="636"/>
      <c r="N45" s="636"/>
      <c r="O45" s="636"/>
      <c r="P45" s="636"/>
      <c r="Q45" s="636"/>
      <c r="R45" s="636"/>
      <c r="S45" s="636"/>
      <c r="T45" s="636"/>
      <c r="U45" s="636"/>
      <c r="V45" s="636"/>
      <c r="X45" s="427"/>
      <c r="Y45" s="428"/>
      <c r="Z45" s="428"/>
      <c r="AA45" s="428"/>
      <c r="AB45" s="428"/>
      <c r="AC45" s="428"/>
      <c r="AG45" s="427"/>
    </row>
    <row r="46" spans="1:41" s="426" customFormat="1" ht="39" customHeight="1">
      <c r="A46" s="636" t="s">
        <v>269</v>
      </c>
      <c r="B46" s="636"/>
      <c r="C46" s="636"/>
      <c r="D46" s="636"/>
      <c r="E46" s="636"/>
      <c r="F46" s="636"/>
      <c r="G46" s="636"/>
      <c r="H46" s="636"/>
      <c r="I46" s="636"/>
      <c r="J46" s="636"/>
      <c r="K46" s="636"/>
      <c r="L46" s="636"/>
      <c r="M46" s="636"/>
      <c r="N46" s="636"/>
      <c r="O46" s="636"/>
      <c r="P46" s="636"/>
      <c r="Q46" s="636"/>
      <c r="R46" s="636"/>
      <c r="S46" s="636"/>
      <c r="T46" s="636"/>
      <c r="U46" s="636"/>
      <c r="V46" s="636"/>
      <c r="W46" s="427"/>
      <c r="X46" s="427"/>
      <c r="Y46" s="427"/>
      <c r="Z46" s="427"/>
      <c r="AA46" s="427"/>
      <c r="AB46" s="427"/>
      <c r="AC46" s="427"/>
      <c r="AD46" s="427"/>
      <c r="AE46" s="427"/>
      <c r="AF46" s="427"/>
      <c r="AG46" s="427"/>
    </row>
    <row r="47" spans="1:41" s="426" customFormat="1" ht="54" customHeight="1">
      <c r="A47" s="636" t="s">
        <v>270</v>
      </c>
      <c r="B47" s="636"/>
      <c r="C47" s="636"/>
      <c r="D47" s="636"/>
      <c r="E47" s="636"/>
      <c r="F47" s="636"/>
      <c r="G47" s="636"/>
      <c r="H47" s="636"/>
      <c r="I47" s="636"/>
      <c r="J47" s="636"/>
      <c r="K47" s="636"/>
      <c r="L47" s="636"/>
      <c r="M47" s="636"/>
      <c r="N47" s="636"/>
      <c r="O47" s="636"/>
      <c r="P47" s="636"/>
      <c r="Q47" s="636"/>
      <c r="R47" s="636"/>
      <c r="S47" s="636"/>
      <c r="T47" s="636"/>
      <c r="U47" s="636"/>
      <c r="V47" s="636"/>
      <c r="W47" s="427"/>
      <c r="X47" s="427"/>
      <c r="Y47" s="427"/>
      <c r="Z47" s="427"/>
      <c r="AA47" s="427"/>
      <c r="AB47" s="427"/>
      <c r="AC47" s="427"/>
      <c r="AD47" s="427"/>
      <c r="AE47" s="427"/>
      <c r="AF47" s="427"/>
      <c r="AG47" s="427"/>
    </row>
    <row r="48" spans="1:41">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row>
    <row r="49" spans="2:33">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row>
    <row r="50" spans="2:3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3" spans="2:33">
      <c r="B53" s="354"/>
      <c r="C53" s="354"/>
      <c r="D53" s="354"/>
      <c r="E53" s="354"/>
      <c r="F53" s="354"/>
      <c r="G53" s="354"/>
      <c r="I53" s="354"/>
    </row>
  </sheetData>
  <mergeCells count="33">
    <mergeCell ref="A47:V47"/>
    <mergeCell ref="A38:H38"/>
    <mergeCell ref="I38:P38"/>
    <mergeCell ref="Q38:X38"/>
    <mergeCell ref="Y38:AG38"/>
    <mergeCell ref="A45:V45"/>
    <mergeCell ref="A46:V46"/>
    <mergeCell ref="A36:AG36"/>
    <mergeCell ref="A37:H37"/>
    <mergeCell ref="I37:P37"/>
    <mergeCell ref="Q37:X37"/>
    <mergeCell ref="Y37:AG37"/>
    <mergeCell ref="A29:H29"/>
    <mergeCell ref="I29:P29"/>
    <mergeCell ref="Q29:X29"/>
    <mergeCell ref="Y29:AG29"/>
    <mergeCell ref="A30:H30"/>
    <mergeCell ref="I30:P30"/>
    <mergeCell ref="Q30:X30"/>
    <mergeCell ref="Y30:AG30"/>
    <mergeCell ref="A27:H27"/>
    <mergeCell ref="I27:P27"/>
    <mergeCell ref="Q27:X27"/>
    <mergeCell ref="Y27:AG27"/>
    <mergeCell ref="A28:H28"/>
    <mergeCell ref="Q28:X28"/>
    <mergeCell ref="Y28:AG28"/>
    <mergeCell ref="A10:AG10"/>
    <mergeCell ref="M11:P11"/>
    <mergeCell ref="S11:V11"/>
    <mergeCell ref="A16:AG16"/>
    <mergeCell ref="A25:AG25"/>
    <mergeCell ref="A26:AG26"/>
  </mergeCells>
  <printOptions horizontalCentered="1"/>
  <pageMargins left="0.19685039370078741" right="0.19685039370078741" top="0.19685039370078741" bottom="0" header="0.51181102362204722" footer="0.51181102362204722"/>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tabColor theme="5" tint="-0.499984740745262"/>
  </sheetPr>
  <dimension ref="A1:AW53"/>
  <sheetViews>
    <sheetView zoomScale="75" zoomScaleNormal="75" workbookViewId="0">
      <selection activeCell="A25" sqref="A25:AG25"/>
    </sheetView>
  </sheetViews>
  <sheetFormatPr baseColWidth="10" defaultRowHeight="12.75"/>
  <cols>
    <col min="1" max="1" width="2.85546875" style="351" customWidth="1"/>
    <col min="2" max="32" width="3.140625" style="351" customWidth="1"/>
    <col min="33" max="33" width="2.5703125" style="351" customWidth="1"/>
    <col min="34" max="34" width="11.42578125" style="351"/>
    <col min="35" max="35" width="2.7109375" style="351" bestFit="1" customWidth="1"/>
    <col min="36" max="36" width="13" style="351" bestFit="1" customWidth="1"/>
    <col min="37" max="16384" width="11.42578125" style="351"/>
  </cols>
  <sheetData>
    <row r="1" spans="1:49" ht="18.75">
      <c r="C1" s="352"/>
      <c r="D1" s="3" t="s">
        <v>21</v>
      </c>
      <c r="E1" s="353"/>
      <c r="F1" s="353"/>
      <c r="G1" s="353"/>
      <c r="H1" s="354"/>
      <c r="I1" s="354"/>
      <c r="J1" s="354"/>
      <c r="K1" s="354"/>
      <c r="L1" s="354"/>
      <c r="M1" s="354"/>
      <c r="N1" s="354"/>
      <c r="O1" s="354"/>
      <c r="P1" s="354"/>
      <c r="Q1" s="354"/>
      <c r="R1" s="354"/>
      <c r="S1" s="354"/>
      <c r="T1" s="354"/>
      <c r="U1" s="354"/>
      <c r="V1" s="354"/>
      <c r="W1" s="354"/>
      <c r="AD1" s="355"/>
      <c r="AE1" s="355"/>
      <c r="AF1" s="355"/>
      <c r="AG1" s="356" t="s">
        <v>212</v>
      </c>
    </row>
    <row r="2" spans="1: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49">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49">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49" ht="13.5" thickBot="1">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49" ht="21" customHeight="1">
      <c r="B7" s="354"/>
      <c r="C7" s="354"/>
      <c r="D7" s="354"/>
      <c r="H7" s="357"/>
      <c r="I7" s="358"/>
      <c r="J7" s="358"/>
      <c r="K7" s="358"/>
      <c r="L7" s="358"/>
      <c r="M7" s="358"/>
      <c r="N7" s="358"/>
      <c r="O7" s="358"/>
      <c r="P7" s="359" t="s">
        <v>141</v>
      </c>
      <c r="Q7" s="358"/>
      <c r="R7" s="358"/>
      <c r="S7" s="358"/>
      <c r="T7" s="358"/>
      <c r="U7" s="358"/>
      <c r="V7" s="358"/>
      <c r="W7" s="358"/>
      <c r="X7" s="360"/>
      <c r="Y7" s="354"/>
      <c r="Z7" s="354"/>
      <c r="AA7" s="354"/>
      <c r="AB7" s="354"/>
      <c r="AC7" s="354"/>
      <c r="AD7" s="354"/>
      <c r="AE7" s="354"/>
      <c r="AF7" s="354"/>
      <c r="AG7" s="354"/>
    </row>
    <row r="8" spans="1:49" ht="20.25" customHeight="1">
      <c r="B8" s="354"/>
      <c r="C8" s="354"/>
      <c r="D8" s="354"/>
      <c r="E8" s="354"/>
      <c r="F8" s="354"/>
      <c r="G8" s="354"/>
      <c r="H8" s="361"/>
      <c r="I8" s="362"/>
      <c r="J8" s="362"/>
      <c r="K8" s="362"/>
      <c r="L8" s="362"/>
      <c r="M8" s="362"/>
      <c r="N8" s="362"/>
      <c r="O8" s="362"/>
      <c r="P8" s="363" t="s">
        <v>213</v>
      </c>
      <c r="Q8" s="362"/>
      <c r="R8" s="362"/>
      <c r="S8" s="362"/>
      <c r="T8" s="362"/>
      <c r="U8" s="362"/>
      <c r="V8" s="362"/>
      <c r="W8" s="362"/>
      <c r="X8" s="364"/>
      <c r="Y8" s="354"/>
      <c r="Z8" s="354"/>
      <c r="AA8" s="354"/>
      <c r="AB8" s="354"/>
      <c r="AC8" s="354"/>
      <c r="AD8" s="354"/>
      <c r="AE8" s="354"/>
      <c r="AF8" s="354"/>
      <c r="AG8" s="354"/>
    </row>
    <row r="9" spans="1:49" ht="24.75" customHeight="1" thickBot="1">
      <c r="B9" s="354"/>
      <c r="C9" s="354"/>
      <c r="D9" s="354"/>
      <c r="E9" s="354"/>
      <c r="F9" s="354"/>
      <c r="G9" s="354"/>
      <c r="H9" s="365"/>
      <c r="I9" s="366"/>
      <c r="J9" s="366"/>
      <c r="K9" s="366"/>
      <c r="L9" s="366"/>
      <c r="M9" s="366"/>
      <c r="N9" s="366"/>
      <c r="O9" s="366"/>
      <c r="P9" s="367" t="s">
        <v>214</v>
      </c>
      <c r="Q9" s="366"/>
      <c r="R9" s="366"/>
      <c r="S9" s="366"/>
      <c r="T9" s="366"/>
      <c r="U9" s="366"/>
      <c r="V9" s="366"/>
      <c r="W9" s="366"/>
      <c r="X9" s="368"/>
      <c r="Y9" s="354"/>
      <c r="Z9" s="354"/>
      <c r="AA9" s="354"/>
      <c r="AB9" s="354"/>
      <c r="AC9" s="354"/>
      <c r="AD9" s="354"/>
      <c r="AE9" s="354"/>
      <c r="AF9" s="354"/>
      <c r="AG9" s="354"/>
    </row>
    <row r="10" spans="1:49" ht="21.75" customHeight="1">
      <c r="A10" s="661" t="s">
        <v>215</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row>
    <row r="11" spans="1:49" s="371" customFormat="1" ht="24" customHeight="1">
      <c r="A11" s="369"/>
      <c r="B11" s="370"/>
      <c r="C11" s="370"/>
      <c r="D11" s="370"/>
      <c r="I11" s="369"/>
      <c r="K11" s="372" t="s">
        <v>28</v>
      </c>
      <c r="L11" s="372"/>
      <c r="M11" s="662" t="str">
        <f>"01/01/"&amp;(YEAR(Identication!C13)+1)</f>
        <v>01/01/2016</v>
      </c>
      <c r="N11" s="662"/>
      <c r="O11" s="662"/>
      <c r="P11" s="662"/>
      <c r="Q11" s="372" t="s">
        <v>29</v>
      </c>
      <c r="S11" s="662" t="str">
        <f>"31/12/"&amp;(YEAR(Identication!C13)+1)</f>
        <v>31/12/2016</v>
      </c>
      <c r="T11" s="662"/>
      <c r="U11" s="662"/>
      <c r="V11" s="662"/>
      <c r="W11" s="369"/>
      <c r="X11" s="370"/>
      <c r="Y11" s="370"/>
      <c r="Z11" s="370"/>
      <c r="AA11" s="370"/>
      <c r="AB11" s="370"/>
      <c r="AC11" s="370"/>
      <c r="AD11" s="370"/>
      <c r="AE11" s="370"/>
      <c r="AF11" s="370"/>
      <c r="AG11" s="370"/>
      <c r="AJ11" s="373"/>
    </row>
    <row r="12" spans="1:49" s="79" customFormat="1" ht="15.75" customHeight="1">
      <c r="A12" s="374" t="s">
        <v>140</v>
      </c>
      <c r="B12" s="375" t="s">
        <v>216</v>
      </c>
      <c r="C12" s="375"/>
      <c r="D12" s="375"/>
      <c r="E12" s="375"/>
      <c r="F12" s="375"/>
      <c r="G12" s="375"/>
      <c r="H12" s="376"/>
      <c r="I12" s="482">
        <v>4</v>
      </c>
      <c r="J12" s="378" t="s">
        <v>142</v>
      </c>
      <c r="L12" s="379"/>
      <c r="M12" s="375" t="s">
        <v>217</v>
      </c>
      <c r="P12" s="376"/>
      <c r="Q12" s="376"/>
      <c r="R12" s="375"/>
      <c r="S12" s="375"/>
      <c r="U12" s="374"/>
      <c r="V12" s="375" t="s">
        <v>323</v>
      </c>
      <c r="W12" s="376"/>
      <c r="X12" s="376"/>
      <c r="Y12" s="376"/>
      <c r="Z12" s="375"/>
      <c r="AA12" s="375"/>
      <c r="AB12" s="375"/>
      <c r="AC12" s="375"/>
      <c r="AD12" s="376"/>
      <c r="AE12" s="375"/>
      <c r="AF12" s="380" t="s">
        <v>218</v>
      </c>
      <c r="AH12" s="351"/>
      <c r="AI12" s="351"/>
      <c r="AJ12" s="351"/>
      <c r="AK12" s="351"/>
    </row>
    <row r="13" spans="1:49" s="79" customFormat="1" ht="9.75" customHeight="1">
      <c r="A13" s="381"/>
      <c r="B13" s="375"/>
      <c r="C13" s="375"/>
      <c r="D13" s="375"/>
      <c r="E13" s="375"/>
      <c r="F13" s="375"/>
      <c r="G13" s="375"/>
      <c r="H13" s="376"/>
      <c r="I13" s="382"/>
      <c r="J13" s="378"/>
      <c r="L13" s="381"/>
      <c r="M13" s="375"/>
      <c r="P13" s="376"/>
      <c r="Q13" s="376"/>
      <c r="R13" s="375"/>
      <c r="S13" s="375"/>
      <c r="U13" s="381"/>
      <c r="V13" s="375"/>
      <c r="W13" s="376"/>
      <c r="X13" s="376"/>
      <c r="Y13" s="376"/>
      <c r="Z13" s="375"/>
      <c r="AA13" s="375"/>
      <c r="AB13" s="375"/>
      <c r="AC13" s="375"/>
      <c r="AD13" s="376"/>
      <c r="AE13" s="375"/>
      <c r="AF13" s="378"/>
      <c r="AH13" s="351"/>
      <c r="AI13" s="351"/>
      <c r="AJ13" s="351"/>
      <c r="AK13" s="351"/>
    </row>
    <row r="14" spans="1:49" s="79" customFormat="1" ht="15.75" customHeight="1">
      <c r="A14" s="375"/>
      <c r="B14" s="383" t="s">
        <v>219</v>
      </c>
      <c r="C14" s="376"/>
      <c r="E14" s="384"/>
      <c r="F14" s="376" t="s">
        <v>220</v>
      </c>
      <c r="G14" s="376"/>
      <c r="I14" s="384"/>
      <c r="J14" s="376" t="s">
        <v>221</v>
      </c>
      <c r="L14" s="376"/>
      <c r="M14" s="384"/>
      <c r="N14" s="376" t="s">
        <v>222</v>
      </c>
      <c r="Q14" s="384"/>
      <c r="R14" s="376" t="s">
        <v>223</v>
      </c>
      <c r="S14" s="376"/>
      <c r="U14" s="376"/>
      <c r="V14" s="376"/>
      <c r="W14" s="376" t="s">
        <v>224</v>
      </c>
      <c r="X14" s="376"/>
      <c r="Y14" s="385"/>
      <c r="AA14" s="386" t="s">
        <v>225</v>
      </c>
      <c r="AC14" s="386"/>
      <c r="AD14" s="376"/>
      <c r="AE14" s="387"/>
      <c r="AF14" s="388" t="s">
        <v>226</v>
      </c>
      <c r="AH14" s="351"/>
      <c r="AI14" s="351"/>
      <c r="AJ14" s="351"/>
      <c r="AK14" s="351"/>
    </row>
    <row r="15" spans="1:49" ht="7.5" customHeight="1">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row>
    <row r="16" spans="1:49" ht="18.75" customHeight="1">
      <c r="A16" s="663" t="s">
        <v>227</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5"/>
      <c r="AL16" s="354"/>
      <c r="AM16" s="354"/>
      <c r="AN16" s="354"/>
      <c r="AO16" s="354"/>
      <c r="AP16" s="354"/>
      <c r="AQ16" s="354"/>
      <c r="AR16" s="354"/>
      <c r="AS16" s="354"/>
      <c r="AT16" s="354"/>
      <c r="AU16" s="354"/>
      <c r="AV16" s="354"/>
      <c r="AW16" s="354"/>
    </row>
    <row r="17" spans="1:49" ht="15" customHeight="1">
      <c r="A17" s="490"/>
      <c r="B17" s="362"/>
      <c r="C17" s="362"/>
      <c r="D17" s="362"/>
      <c r="E17" s="362"/>
      <c r="F17" s="362"/>
      <c r="G17" s="362"/>
      <c r="H17" s="362"/>
      <c r="I17" s="354"/>
      <c r="J17" s="354"/>
      <c r="K17" s="354"/>
      <c r="L17" s="354"/>
      <c r="M17" s="354"/>
      <c r="N17" s="354"/>
      <c r="O17" s="354"/>
      <c r="P17" s="354"/>
      <c r="Q17" s="389" t="s">
        <v>228</v>
      </c>
      <c r="R17" s="390"/>
      <c r="S17" s="390"/>
      <c r="T17" s="390"/>
      <c r="U17" s="390"/>
      <c r="V17" s="390"/>
      <c r="W17" s="390"/>
      <c r="X17" s="354"/>
      <c r="Y17" s="354"/>
      <c r="Z17" s="354"/>
      <c r="AA17" s="354"/>
      <c r="AB17" s="354"/>
      <c r="AC17" s="354"/>
      <c r="AD17" s="354"/>
      <c r="AE17" s="354"/>
      <c r="AF17" s="354"/>
      <c r="AG17" s="391"/>
      <c r="AL17" s="392"/>
      <c r="AM17" s="392"/>
      <c r="AN17" s="392"/>
      <c r="AO17" s="392"/>
      <c r="AP17" s="392"/>
      <c r="AQ17" s="392"/>
      <c r="AR17" s="392"/>
      <c r="AS17" s="392"/>
      <c r="AT17" s="392"/>
      <c r="AU17" s="392"/>
      <c r="AV17" s="392"/>
      <c r="AW17" s="392"/>
    </row>
    <row r="18" spans="1:49" ht="16.5" customHeight="1">
      <c r="A18" s="393" t="s">
        <v>181</v>
      </c>
      <c r="B18" s="362"/>
      <c r="C18" s="362"/>
      <c r="D18" s="362"/>
      <c r="E18" s="362"/>
      <c r="F18" s="362"/>
      <c r="G18" s="362"/>
      <c r="H18" s="362"/>
      <c r="I18" s="56" t="str">
        <f>MID(Identication!C6,1,1)</f>
        <v>1</v>
      </c>
      <c r="J18" s="56" t="str">
        <f>MID(Identication!C6,2,1)</f>
        <v>2</v>
      </c>
      <c r="K18" s="56" t="str">
        <f>MID(Identication!C6,3,1)</f>
        <v>3</v>
      </c>
      <c r="L18" s="56" t="str">
        <f>MID(Identication!C6,4,1)</f>
        <v>4</v>
      </c>
      <c r="M18" s="56" t="str">
        <f>MID(Identication!C6,5,1)</f>
        <v>5</v>
      </c>
      <c r="N18" s="56" t="str">
        <f>MID(Identication!C6,6,1)</f>
        <v>6</v>
      </c>
      <c r="O18" s="56" t="str">
        <f>MID(Identication!C6,7,1)</f>
        <v>7</v>
      </c>
      <c r="P18" s="56" t="str">
        <f>MID(Identication!C6,8,1)</f>
        <v>8</v>
      </c>
      <c r="Q18" s="394" t="s">
        <v>185</v>
      </c>
      <c r="R18" s="389"/>
      <c r="S18" s="390"/>
      <c r="T18" s="390"/>
      <c r="U18" s="390"/>
      <c r="V18" s="390"/>
      <c r="W18" s="395"/>
      <c r="X18" s="56" t="str">
        <f>MID(Identication!C7,1,1)</f>
        <v>8</v>
      </c>
      <c r="Y18" s="56" t="str">
        <f>MID(Identication!C7,2,1)</f>
        <v>7</v>
      </c>
      <c r="Z18" s="56" t="str">
        <f>MID(Identication!C7,3,1)</f>
        <v>6</v>
      </c>
      <c r="AA18" s="56" t="str">
        <f>MID(Identication!C7,4,1)</f>
        <v>5</v>
      </c>
      <c r="AB18" s="56" t="str">
        <f>MID(Identication!C7,5,1)</f>
        <v>4</v>
      </c>
      <c r="AC18" s="56" t="str">
        <f>MID(Identication!C7,6,1)</f>
        <v>3</v>
      </c>
      <c r="AD18" s="56" t="str">
        <f>MID(Identication!C7,7,1)</f>
        <v>2</v>
      </c>
      <c r="AE18" s="56" t="str">
        <f>MID(Identication!C7,8,1)</f>
        <v>1</v>
      </c>
      <c r="AF18" s="56" t="str">
        <f>MID(Identication!C7,9,1)</f>
        <v/>
      </c>
      <c r="AG18" s="391"/>
      <c r="AL18" s="392"/>
      <c r="AM18" s="392"/>
      <c r="AN18" s="392"/>
      <c r="AO18" s="392"/>
      <c r="AP18" s="392"/>
      <c r="AQ18" s="392"/>
      <c r="AR18" s="392"/>
      <c r="AS18" s="392"/>
      <c r="AT18" s="392"/>
      <c r="AU18" s="392"/>
      <c r="AV18" s="392"/>
      <c r="AW18" s="392"/>
    </row>
    <row r="19" spans="1:49" ht="13.5" customHeight="1">
      <c r="A19" s="393"/>
      <c r="B19" s="362"/>
      <c r="C19" s="362"/>
      <c r="D19" s="362"/>
      <c r="E19" s="362"/>
      <c r="F19" s="362"/>
      <c r="G19" s="362"/>
      <c r="H19" s="362"/>
      <c r="I19" s="216"/>
      <c r="J19" s="216"/>
      <c r="K19" s="216"/>
      <c r="L19" s="216"/>
      <c r="M19" s="216"/>
      <c r="N19" s="216"/>
      <c r="O19" s="216"/>
      <c r="P19" s="216"/>
      <c r="Q19" s="389"/>
      <c r="R19" s="389"/>
      <c r="S19" s="390"/>
      <c r="T19" s="390"/>
      <c r="U19" s="390"/>
      <c r="V19" s="390"/>
      <c r="W19" s="390"/>
      <c r="X19" s="216"/>
      <c r="Y19" s="216"/>
      <c r="Z19" s="216"/>
      <c r="AA19" s="216"/>
      <c r="AB19" s="216"/>
      <c r="AC19" s="216"/>
      <c r="AD19" s="216"/>
      <c r="AE19" s="216"/>
      <c r="AF19" s="216"/>
      <c r="AG19" s="391"/>
      <c r="AL19" s="392"/>
      <c r="AM19" s="392"/>
      <c r="AN19" s="392"/>
      <c r="AO19" s="392"/>
      <c r="AP19" s="392"/>
      <c r="AQ19" s="392"/>
      <c r="AR19" s="392"/>
      <c r="AS19" s="392"/>
      <c r="AT19" s="392"/>
      <c r="AU19" s="392"/>
      <c r="AV19" s="392"/>
      <c r="AW19" s="392"/>
    </row>
    <row r="20" spans="1:49" ht="14.25" customHeight="1">
      <c r="A20" s="408" t="s">
        <v>324</v>
      </c>
      <c r="B20" s="488"/>
      <c r="C20" s="362"/>
      <c r="D20" s="362"/>
      <c r="E20" s="362"/>
      <c r="F20" s="362"/>
      <c r="G20" s="362"/>
      <c r="H20" s="362"/>
      <c r="I20" s="216"/>
      <c r="J20" s="216"/>
      <c r="K20" s="216"/>
      <c r="L20" s="216"/>
      <c r="M20" s="216"/>
      <c r="N20" s="216"/>
      <c r="O20" s="56" t="str">
        <f>MID(Identication!C3,1,1)</f>
        <v/>
      </c>
      <c r="P20" s="56" t="e">
        <f>MID(Identication!#REF!,1,1)</f>
        <v>#REF!</v>
      </c>
      <c r="Q20" s="56" t="e">
        <f>MID(Identication!#REF!,1,1)</f>
        <v>#REF!</v>
      </c>
      <c r="R20" s="56" t="e">
        <f>MID(Identication!#REF!,1,1)</f>
        <v>#REF!</v>
      </c>
      <c r="S20" s="56" t="e">
        <f>MID(Identication!#REF!,1,1)</f>
        <v>#REF!</v>
      </c>
      <c r="T20" s="56" t="e">
        <f>MID(Identication!#REF!,1,1)</f>
        <v>#REF!</v>
      </c>
      <c r="U20" s="56" t="str">
        <f>MID(Identication!D3,1,1)</f>
        <v/>
      </c>
      <c r="V20" s="56" t="str">
        <f>MID(Identication!E3,1,1)</f>
        <v/>
      </c>
      <c r="W20" s="56" t="str">
        <f>MID(Identication!F3,1,1)</f>
        <v/>
      </c>
      <c r="X20" s="216"/>
      <c r="Y20" s="56" t="str">
        <f>MID(Identication!H3,1,1)</f>
        <v/>
      </c>
      <c r="Z20" s="56" t="str">
        <f>MID(Identication!I3,1,1)</f>
        <v/>
      </c>
      <c r="AA20" s="56" t="str">
        <f>MID(Identication!J3,1,1)</f>
        <v/>
      </c>
      <c r="AB20" s="56" t="str">
        <f>MID(Identication!K3,1,1)</f>
        <v/>
      </c>
      <c r="AC20" s="216"/>
      <c r="AD20" s="56" t="str">
        <f>MID(Identication!M3,1,1)</f>
        <v/>
      </c>
      <c r="AE20" s="56" t="str">
        <f>MID(Identication!N3,1,1)</f>
        <v/>
      </c>
      <c r="AF20" s="216"/>
      <c r="AG20" s="391"/>
      <c r="AL20" s="392"/>
      <c r="AM20" s="392"/>
      <c r="AN20" s="392"/>
      <c r="AO20" s="392"/>
      <c r="AP20" s="392"/>
      <c r="AQ20" s="392"/>
      <c r="AR20" s="392"/>
      <c r="AS20" s="392"/>
      <c r="AT20" s="392"/>
      <c r="AU20" s="392"/>
      <c r="AV20" s="392"/>
      <c r="AW20" s="392"/>
    </row>
    <row r="21" spans="1:49" ht="21" customHeight="1">
      <c r="A21" s="393" t="s">
        <v>229</v>
      </c>
      <c r="B21" s="362"/>
      <c r="C21" s="362"/>
      <c r="D21" s="362"/>
      <c r="E21" s="354"/>
      <c r="F21" s="396" t="str">
        <f>+Identication!C4</f>
        <v>MAROC COMPTA</v>
      </c>
      <c r="G21" s="396"/>
      <c r="H21" s="362"/>
      <c r="I21" s="362"/>
      <c r="J21" s="354"/>
      <c r="K21" s="389"/>
      <c r="L21" s="389"/>
      <c r="M21" s="389"/>
      <c r="N21" s="389"/>
      <c r="O21" s="389"/>
      <c r="P21" s="389"/>
      <c r="Q21" s="389"/>
      <c r="R21" s="389"/>
      <c r="S21" s="389"/>
      <c r="T21" s="389"/>
      <c r="U21" s="389"/>
      <c r="V21" s="362"/>
      <c r="W21" s="389"/>
      <c r="X21" s="389"/>
      <c r="Y21" s="389"/>
      <c r="Z21" s="389"/>
      <c r="AA21" s="389"/>
      <c r="AB21" s="389"/>
      <c r="AC21" s="389"/>
      <c r="AD21" s="389"/>
      <c r="AE21" s="389"/>
      <c r="AF21" s="389"/>
      <c r="AG21" s="391"/>
      <c r="AJ21" s="392"/>
      <c r="AK21" s="392"/>
      <c r="AL21" s="392"/>
      <c r="AM21" s="392"/>
      <c r="AN21" s="392"/>
      <c r="AO21" s="392"/>
      <c r="AP21" s="392"/>
      <c r="AQ21" s="392"/>
      <c r="AR21" s="392"/>
      <c r="AS21" s="392"/>
      <c r="AT21" s="392"/>
      <c r="AU21" s="392"/>
      <c r="AV21" s="392"/>
      <c r="AW21" s="392"/>
    </row>
    <row r="22" spans="1:49" ht="21" customHeight="1">
      <c r="A22" s="393" t="s">
        <v>230</v>
      </c>
      <c r="B22" s="393"/>
      <c r="C22" s="362"/>
      <c r="D22" s="362"/>
      <c r="E22" s="362"/>
      <c r="F22" s="362"/>
      <c r="G22" s="362"/>
      <c r="H22" s="362"/>
      <c r="I22" s="362"/>
      <c r="J22" s="389"/>
      <c r="K22" s="389"/>
      <c r="L22" s="389"/>
      <c r="M22" s="389"/>
      <c r="N22" s="389"/>
      <c r="O22" s="389"/>
      <c r="P22" s="354"/>
      <c r="Q22" s="396" t="str">
        <f>+Identication!C10</f>
        <v>BOULEVARD MOHAMED V N° 01</v>
      </c>
      <c r="R22" s="354"/>
      <c r="S22" s="354"/>
      <c r="T22" s="389"/>
      <c r="U22" s="389"/>
      <c r="V22" s="389"/>
      <c r="W22" s="389"/>
      <c r="X22" s="389"/>
      <c r="Y22" s="389"/>
      <c r="Z22" s="389"/>
      <c r="AA22" s="389"/>
      <c r="AB22" s="389"/>
      <c r="AC22" s="389"/>
      <c r="AD22" s="389"/>
      <c r="AE22" s="389"/>
      <c r="AF22" s="389"/>
      <c r="AG22" s="397"/>
      <c r="AJ22" s="354"/>
      <c r="AK22" s="354"/>
      <c r="AL22" s="354"/>
      <c r="AM22" s="354"/>
      <c r="AN22" s="354"/>
      <c r="AO22" s="354"/>
      <c r="AP22" s="354"/>
      <c r="AQ22" s="354"/>
      <c r="AR22" s="354"/>
      <c r="AS22" s="354"/>
      <c r="AT22" s="354"/>
      <c r="AU22" s="354"/>
      <c r="AV22" s="354"/>
      <c r="AW22" s="354"/>
    </row>
    <row r="23" spans="1:49" ht="21" customHeight="1">
      <c r="A23" s="398" t="s">
        <v>231</v>
      </c>
      <c r="B23" s="399"/>
      <c r="C23" s="399"/>
      <c r="D23" s="399"/>
      <c r="E23" s="399"/>
      <c r="F23" s="399"/>
      <c r="G23" s="399"/>
      <c r="H23" s="399"/>
      <c r="I23" s="399"/>
      <c r="J23" s="400"/>
      <c r="K23" s="400"/>
      <c r="L23" s="400"/>
      <c r="M23" s="400"/>
      <c r="N23" s="400"/>
      <c r="O23" s="400"/>
      <c r="P23" s="400"/>
      <c r="Q23" s="400"/>
      <c r="R23" s="400"/>
      <c r="S23" s="400"/>
      <c r="T23" s="400"/>
      <c r="U23" s="400"/>
      <c r="V23" s="491"/>
      <c r="W23" s="401" t="s">
        <v>58</v>
      </c>
      <c r="X23" s="402" t="str">
        <f>+Identication!C11</f>
        <v>CASABLANCA</v>
      </c>
      <c r="Y23" s="400"/>
      <c r="Z23" s="400"/>
      <c r="AA23" s="400"/>
      <c r="AB23" s="400"/>
      <c r="AC23" s="400"/>
      <c r="AD23" s="400"/>
      <c r="AE23" s="400"/>
      <c r="AF23" s="400"/>
      <c r="AG23" s="403"/>
    </row>
    <row r="24" spans="1:49">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row>
    <row r="25" spans="1:49" s="406" customFormat="1" ht="18.75" customHeight="1">
      <c r="A25" s="637" t="s">
        <v>232</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9"/>
      <c r="AH25" s="405"/>
      <c r="AI25" s="405"/>
      <c r="AJ25" s="405"/>
      <c r="AK25" s="405"/>
      <c r="AL25" s="405"/>
      <c r="AM25" s="405"/>
      <c r="AN25" s="405"/>
      <c r="AO25" s="405"/>
      <c r="AP25" s="405"/>
      <c r="AQ25" s="405"/>
      <c r="AR25" s="405"/>
      <c r="AS25" s="405"/>
    </row>
    <row r="26" spans="1:49" ht="18.75" customHeight="1">
      <c r="A26" s="637" t="s">
        <v>233</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9"/>
    </row>
    <row r="27" spans="1:49" ht="15.75" customHeight="1">
      <c r="A27" s="640" t="s">
        <v>234</v>
      </c>
      <c r="B27" s="641"/>
      <c r="C27" s="641"/>
      <c r="D27" s="641"/>
      <c r="E27" s="641"/>
      <c r="F27" s="641"/>
      <c r="G27" s="641"/>
      <c r="H27" s="642"/>
      <c r="I27" s="640" t="s">
        <v>235</v>
      </c>
      <c r="J27" s="641"/>
      <c r="K27" s="641"/>
      <c r="L27" s="641"/>
      <c r="M27" s="641"/>
      <c r="N27" s="641"/>
      <c r="O27" s="641"/>
      <c r="P27" s="642"/>
      <c r="Q27" s="640" t="s">
        <v>236</v>
      </c>
      <c r="R27" s="641"/>
      <c r="S27" s="641"/>
      <c r="T27" s="641"/>
      <c r="U27" s="641"/>
      <c r="V27" s="641"/>
      <c r="W27" s="641"/>
      <c r="X27" s="642"/>
      <c r="Y27" s="640" t="s">
        <v>237</v>
      </c>
      <c r="Z27" s="641"/>
      <c r="AA27" s="641"/>
      <c r="AB27" s="641"/>
      <c r="AC27" s="641"/>
      <c r="AD27" s="641"/>
      <c r="AE27" s="641"/>
      <c r="AF27" s="641"/>
      <c r="AG27" s="642"/>
    </row>
    <row r="28" spans="1:49" ht="12.75" customHeight="1">
      <c r="A28" s="655" t="s">
        <v>238</v>
      </c>
      <c r="B28" s="656"/>
      <c r="C28" s="656"/>
      <c r="D28" s="656"/>
      <c r="E28" s="656"/>
      <c r="F28" s="656"/>
      <c r="G28" s="656"/>
      <c r="H28" s="657"/>
      <c r="I28" s="408"/>
      <c r="J28" s="407"/>
      <c r="K28" s="407"/>
      <c r="L28" s="407"/>
      <c r="M28" s="407"/>
      <c r="N28" s="407"/>
      <c r="O28" s="407"/>
      <c r="P28" s="409"/>
      <c r="Q28" s="658" t="s">
        <v>239</v>
      </c>
      <c r="R28" s="659"/>
      <c r="S28" s="659"/>
      <c r="T28" s="659"/>
      <c r="U28" s="659"/>
      <c r="V28" s="659"/>
      <c r="W28" s="659"/>
      <c r="X28" s="660"/>
      <c r="Y28" s="658" t="s">
        <v>240</v>
      </c>
      <c r="Z28" s="659"/>
      <c r="AA28" s="659"/>
      <c r="AB28" s="659"/>
      <c r="AC28" s="659"/>
      <c r="AD28" s="659"/>
      <c r="AE28" s="659"/>
      <c r="AF28" s="659"/>
      <c r="AG28" s="660"/>
    </row>
    <row r="29" spans="1:49" ht="12.75" customHeight="1">
      <c r="A29" s="646" t="s">
        <v>241</v>
      </c>
      <c r="B29" s="647"/>
      <c r="C29" s="647"/>
      <c r="D29" s="647"/>
      <c r="E29" s="647"/>
      <c r="F29" s="647"/>
      <c r="G29" s="647"/>
      <c r="H29" s="648"/>
      <c r="I29" s="646" t="s">
        <v>242</v>
      </c>
      <c r="J29" s="647"/>
      <c r="K29" s="647"/>
      <c r="L29" s="647"/>
      <c r="M29" s="647"/>
      <c r="N29" s="647"/>
      <c r="O29" s="647"/>
      <c r="P29" s="648"/>
      <c r="Q29" s="646" t="s">
        <v>243</v>
      </c>
      <c r="R29" s="647"/>
      <c r="S29" s="647"/>
      <c r="T29" s="647"/>
      <c r="U29" s="647"/>
      <c r="V29" s="647"/>
      <c r="W29" s="647"/>
      <c r="X29" s="648"/>
      <c r="Y29" s="646" t="s">
        <v>244</v>
      </c>
      <c r="Z29" s="647"/>
      <c r="AA29" s="647"/>
      <c r="AB29" s="647"/>
      <c r="AC29" s="647"/>
      <c r="AD29" s="647"/>
      <c r="AE29" s="647"/>
      <c r="AF29" s="647"/>
      <c r="AG29" s="648"/>
    </row>
    <row r="30" spans="1:49" s="410" customFormat="1" ht="22.5" customHeight="1">
      <c r="A30" s="649">
        <f>+'CALCUL CM-IS'!H69</f>
        <v>652012</v>
      </c>
      <c r="B30" s="650"/>
      <c r="C30" s="650"/>
      <c r="D30" s="650"/>
      <c r="E30" s="650"/>
      <c r="F30" s="650"/>
      <c r="G30" s="650"/>
      <c r="H30" s="651"/>
      <c r="I30" s="652"/>
      <c r="J30" s="653"/>
      <c r="K30" s="653"/>
      <c r="L30" s="653"/>
      <c r="M30" s="653"/>
      <c r="N30" s="653"/>
      <c r="O30" s="653"/>
      <c r="P30" s="654"/>
      <c r="Q30" s="652"/>
      <c r="R30" s="653"/>
      <c r="S30" s="653"/>
      <c r="T30" s="653"/>
      <c r="U30" s="653"/>
      <c r="V30" s="653"/>
      <c r="W30" s="653"/>
      <c r="X30" s="654"/>
      <c r="Y30" s="649">
        <f>ROUNDUP(A30+I30+Q30,0)</f>
        <v>652012</v>
      </c>
      <c r="Z30" s="653"/>
      <c r="AA30" s="653"/>
      <c r="AB30" s="653"/>
      <c r="AC30" s="653"/>
      <c r="AD30" s="653"/>
      <c r="AE30" s="653"/>
      <c r="AF30" s="653"/>
      <c r="AG30" s="654"/>
    </row>
    <row r="31" spans="1:49" s="410" customFormat="1" ht="20.25" customHeight="1">
      <c r="A31" s="411" t="s">
        <v>245</v>
      </c>
      <c r="B31" s="412"/>
      <c r="C31" s="412"/>
      <c r="D31" s="412"/>
      <c r="E31" s="412"/>
      <c r="F31" s="412"/>
      <c r="G31" s="412"/>
      <c r="H31" s="412"/>
      <c r="I31" s="412"/>
      <c r="J31" s="412"/>
      <c r="K31" s="412"/>
      <c r="L31" s="412"/>
      <c r="M31" s="412"/>
      <c r="N31" s="412"/>
      <c r="O31" s="412"/>
      <c r="P31" s="412" t="s">
        <v>246</v>
      </c>
      <c r="Q31" s="389"/>
      <c r="R31" s="412"/>
      <c r="S31" s="412"/>
      <c r="T31" s="412"/>
      <c r="U31" s="412"/>
      <c r="V31" s="412"/>
      <c r="W31" s="412"/>
      <c r="X31" s="412"/>
      <c r="Y31" s="413"/>
      <c r="Z31" s="413"/>
      <c r="AA31" s="413"/>
      <c r="AB31" s="413"/>
      <c r="AC31" s="413"/>
      <c r="AD31" s="413"/>
      <c r="AE31" s="413"/>
      <c r="AF31" s="413"/>
      <c r="AG31" s="414"/>
    </row>
    <row r="32" spans="1:49" s="410" customFormat="1" ht="20.25" customHeight="1">
      <c r="A32" s="398" t="s">
        <v>247</v>
      </c>
      <c r="B32" s="400"/>
      <c r="C32" s="400"/>
      <c r="D32" s="400"/>
      <c r="E32" s="495"/>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3"/>
    </row>
    <row r="33" spans="1:41" ht="23.25" customHeight="1">
      <c r="B33" s="415" t="s">
        <v>248</v>
      </c>
      <c r="C33" s="351" t="s">
        <v>249</v>
      </c>
      <c r="H33" s="354" t="s">
        <v>250</v>
      </c>
      <c r="I33" s="354" t="s">
        <v>251</v>
      </c>
      <c r="J33" s="354"/>
      <c r="M33" s="354"/>
      <c r="N33" s="354"/>
      <c r="O33" s="354"/>
      <c r="P33" s="354"/>
      <c r="Q33" s="354"/>
      <c r="R33" s="354"/>
      <c r="S33" s="354"/>
      <c r="T33" s="354"/>
      <c r="U33" s="354"/>
      <c r="V33" s="354"/>
      <c r="W33" s="354"/>
      <c r="X33" s="354"/>
      <c r="Y33" s="416" t="s">
        <v>252</v>
      </c>
      <c r="Z33" s="417"/>
      <c r="AA33" s="417"/>
      <c r="AB33" s="417"/>
      <c r="AC33" s="417"/>
      <c r="AD33" s="354"/>
      <c r="AE33" s="354"/>
      <c r="AF33" s="354"/>
      <c r="AG33" s="354"/>
    </row>
    <row r="34" spans="1:41">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row>
    <row r="35" spans="1:41">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row>
    <row r="36" spans="1:41" ht="18.75" customHeight="1">
      <c r="A36" s="637" t="s">
        <v>254</v>
      </c>
      <c r="B36" s="638"/>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9"/>
    </row>
    <row r="37" spans="1:41" ht="15.75" customHeight="1">
      <c r="A37" s="640" t="s">
        <v>234</v>
      </c>
      <c r="B37" s="641"/>
      <c r="C37" s="641"/>
      <c r="D37" s="641"/>
      <c r="E37" s="641"/>
      <c r="F37" s="641"/>
      <c r="G37" s="641"/>
      <c r="H37" s="642"/>
      <c r="I37" s="640" t="s">
        <v>235</v>
      </c>
      <c r="J37" s="641"/>
      <c r="K37" s="641"/>
      <c r="L37" s="641"/>
      <c r="M37" s="641"/>
      <c r="N37" s="641"/>
      <c r="O37" s="641"/>
      <c r="P37" s="642"/>
      <c r="Q37" s="640" t="s">
        <v>255</v>
      </c>
      <c r="R37" s="641"/>
      <c r="S37" s="641"/>
      <c r="T37" s="641"/>
      <c r="U37" s="641"/>
      <c r="V37" s="641"/>
      <c r="W37" s="641"/>
      <c r="X37" s="642"/>
      <c r="Y37" s="640" t="s">
        <v>237</v>
      </c>
      <c r="Z37" s="641"/>
      <c r="AA37" s="641"/>
      <c r="AB37" s="641"/>
      <c r="AC37" s="641"/>
      <c r="AD37" s="641"/>
      <c r="AE37" s="641"/>
      <c r="AF37" s="641"/>
      <c r="AG37" s="642"/>
    </row>
    <row r="38" spans="1:41" s="410" customFormat="1" ht="21" customHeight="1">
      <c r="A38" s="643" t="s">
        <v>256</v>
      </c>
      <c r="B38" s="644"/>
      <c r="C38" s="644"/>
      <c r="D38" s="644"/>
      <c r="E38" s="644"/>
      <c r="F38" s="644"/>
      <c r="G38" s="644"/>
      <c r="H38" s="645"/>
      <c r="I38" s="643" t="s">
        <v>256</v>
      </c>
      <c r="J38" s="644"/>
      <c r="K38" s="644"/>
      <c r="L38" s="644"/>
      <c r="M38" s="644"/>
      <c r="N38" s="644"/>
      <c r="O38" s="644"/>
      <c r="P38" s="645"/>
      <c r="Q38" s="643" t="s">
        <v>256</v>
      </c>
      <c r="R38" s="644"/>
      <c r="S38" s="644"/>
      <c r="T38" s="644"/>
      <c r="U38" s="644"/>
      <c r="V38" s="644"/>
      <c r="W38" s="644"/>
      <c r="X38" s="645"/>
      <c r="Y38" s="643" t="s">
        <v>256</v>
      </c>
      <c r="Z38" s="644"/>
      <c r="AA38" s="644"/>
      <c r="AB38" s="644"/>
      <c r="AC38" s="644"/>
      <c r="AD38" s="644"/>
      <c r="AE38" s="644"/>
      <c r="AF38" s="644"/>
      <c r="AG38" s="645"/>
    </row>
    <row r="39" spans="1:41" ht="15">
      <c r="A39" s="419" t="s">
        <v>257</v>
      </c>
      <c r="B39" s="412"/>
      <c r="C39" s="412"/>
      <c r="D39" s="412"/>
      <c r="E39" s="412"/>
      <c r="F39" s="412"/>
      <c r="G39" s="412"/>
      <c r="H39" s="412"/>
      <c r="I39" s="412"/>
      <c r="J39" s="412"/>
      <c r="K39" s="412"/>
      <c r="L39" s="412"/>
      <c r="M39" s="412"/>
      <c r="N39" s="412"/>
      <c r="O39" s="412"/>
      <c r="P39" s="412"/>
      <c r="Q39" s="412" t="s">
        <v>258</v>
      </c>
      <c r="R39" s="412"/>
      <c r="S39" s="412"/>
      <c r="T39" s="412"/>
      <c r="U39" s="412"/>
      <c r="V39" s="412"/>
      <c r="W39" s="412"/>
      <c r="X39" s="412"/>
      <c r="Y39" s="412"/>
      <c r="Z39" s="412"/>
      <c r="AA39" s="412"/>
      <c r="AB39" s="412"/>
      <c r="AC39" s="412"/>
      <c r="AD39" s="412"/>
      <c r="AE39" s="412"/>
      <c r="AF39" s="412"/>
      <c r="AG39" s="414"/>
      <c r="AN39" s="410"/>
      <c r="AO39" s="410"/>
    </row>
    <row r="40" spans="1:41" s="410" customFormat="1" ht="19.5" customHeight="1">
      <c r="A40" s="420" t="s">
        <v>259</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3"/>
      <c r="AJ40" s="421"/>
      <c r="AK40" s="421"/>
      <c r="AL40" s="422"/>
      <c r="AM40" s="422"/>
    </row>
    <row r="41" spans="1:41" ht="18" customHeight="1">
      <c r="A41" s="419" t="s">
        <v>260</v>
      </c>
      <c r="B41" s="412"/>
      <c r="C41" s="412"/>
      <c r="D41" s="354"/>
      <c r="E41" s="412" t="s">
        <v>261</v>
      </c>
      <c r="F41" s="423"/>
      <c r="G41" s="423"/>
      <c r="H41" s="412"/>
      <c r="I41" s="412"/>
      <c r="J41" s="412"/>
      <c r="K41" s="412"/>
      <c r="L41" s="412"/>
      <c r="M41" s="412"/>
      <c r="N41" s="412"/>
      <c r="O41" s="412"/>
      <c r="P41" s="412"/>
      <c r="Q41" s="412"/>
      <c r="R41" s="412"/>
      <c r="S41" s="412"/>
      <c r="T41" s="412"/>
      <c r="U41" s="412"/>
      <c r="V41" s="412"/>
      <c r="W41" s="412"/>
      <c r="X41" s="423"/>
      <c r="Y41" s="423"/>
      <c r="Z41" s="423"/>
      <c r="AA41" s="423"/>
      <c r="AB41" s="423"/>
      <c r="AC41" s="423"/>
      <c r="AD41" s="423"/>
      <c r="AE41" s="423"/>
      <c r="AF41" s="423"/>
      <c r="AG41" s="424"/>
      <c r="AN41" s="410"/>
      <c r="AO41" s="410"/>
    </row>
    <row r="42" spans="1:41" ht="16.5" customHeight="1">
      <c r="A42" s="398" t="s">
        <v>262</v>
      </c>
      <c r="B42" s="400"/>
      <c r="C42" s="400"/>
      <c r="D42" s="400"/>
      <c r="E42" s="400"/>
      <c r="F42" s="400" t="s">
        <v>263</v>
      </c>
      <c r="G42" s="400"/>
      <c r="H42" s="400"/>
      <c r="I42" s="399"/>
      <c r="J42" s="400"/>
      <c r="K42" s="400"/>
      <c r="L42" s="400"/>
      <c r="M42" s="400"/>
      <c r="N42" s="400"/>
      <c r="O42" s="400"/>
      <c r="P42" s="400"/>
      <c r="Q42" s="400"/>
      <c r="R42" s="400"/>
      <c r="S42" s="400"/>
      <c r="T42" s="400"/>
      <c r="U42" s="400"/>
      <c r="V42" s="400"/>
      <c r="W42" s="400"/>
      <c r="X42" s="401" t="s">
        <v>264</v>
      </c>
      <c r="Y42" s="400" t="s">
        <v>265</v>
      </c>
      <c r="Z42" s="425"/>
      <c r="AA42" s="425"/>
      <c r="AB42" s="425"/>
      <c r="AC42" s="425"/>
      <c r="AD42" s="400"/>
      <c r="AE42" s="400"/>
      <c r="AF42" s="400"/>
      <c r="AG42" s="403"/>
      <c r="AN42" s="410"/>
      <c r="AO42" s="410"/>
    </row>
    <row r="43" spans="1:41" ht="16.5" customHeight="1">
      <c r="J43" s="354"/>
      <c r="K43" s="354"/>
      <c r="L43" s="354"/>
      <c r="M43" s="354"/>
      <c r="N43" s="354"/>
      <c r="O43" s="354"/>
      <c r="P43" s="354"/>
      <c r="Q43" s="354"/>
      <c r="R43" s="354"/>
      <c r="S43" s="354"/>
      <c r="T43" s="354"/>
      <c r="U43" s="354"/>
      <c r="V43" s="354"/>
      <c r="W43" s="354"/>
      <c r="X43" s="354"/>
      <c r="Y43" s="354"/>
      <c r="Z43" s="416" t="s">
        <v>252</v>
      </c>
      <c r="AA43" s="416"/>
      <c r="AB43" s="354"/>
      <c r="AC43" s="354"/>
      <c r="AD43" s="354"/>
      <c r="AE43" s="354"/>
      <c r="AF43" s="354"/>
      <c r="AG43" s="354"/>
      <c r="AN43" s="410"/>
      <c r="AO43" s="410"/>
    </row>
    <row r="44" spans="1:41" ht="21.75" customHeight="1">
      <c r="A44" s="489" t="s">
        <v>266</v>
      </c>
      <c r="B44" s="489"/>
      <c r="C44" s="489"/>
      <c r="D44" s="489"/>
      <c r="E44" s="489"/>
      <c r="F44" s="489"/>
      <c r="G44" s="489"/>
      <c r="H44" s="489"/>
      <c r="I44" s="489"/>
      <c r="J44" s="489"/>
      <c r="K44" s="489"/>
      <c r="L44" s="489"/>
      <c r="M44" s="489"/>
      <c r="N44" s="489"/>
      <c r="O44" s="489"/>
      <c r="P44" s="489"/>
      <c r="Q44" s="489"/>
      <c r="R44" s="489"/>
      <c r="S44" s="489"/>
      <c r="T44" s="489"/>
      <c r="U44" s="489"/>
      <c r="V44" s="489"/>
      <c r="X44" s="354"/>
      <c r="Y44" s="417"/>
      <c r="Z44" s="492" t="s">
        <v>267</v>
      </c>
      <c r="AA44" s="416"/>
      <c r="AB44" s="417"/>
      <c r="AC44" s="417"/>
      <c r="AG44" s="354"/>
    </row>
    <row r="45" spans="1:41" s="426" customFormat="1" ht="43.5" customHeight="1">
      <c r="A45" s="636" t="s">
        <v>268</v>
      </c>
      <c r="B45" s="636"/>
      <c r="C45" s="636"/>
      <c r="D45" s="636"/>
      <c r="E45" s="636"/>
      <c r="F45" s="636"/>
      <c r="G45" s="636"/>
      <c r="H45" s="636"/>
      <c r="I45" s="636"/>
      <c r="J45" s="636"/>
      <c r="K45" s="636"/>
      <c r="L45" s="636"/>
      <c r="M45" s="636"/>
      <c r="N45" s="636"/>
      <c r="O45" s="636"/>
      <c r="P45" s="636"/>
      <c r="Q45" s="636"/>
      <c r="R45" s="636"/>
      <c r="S45" s="636"/>
      <c r="T45" s="636"/>
      <c r="U45" s="636"/>
      <c r="V45" s="636"/>
      <c r="X45" s="427"/>
      <c r="Y45" s="428"/>
      <c r="Z45" s="428"/>
      <c r="AA45" s="428"/>
      <c r="AB45" s="428"/>
      <c r="AC45" s="428"/>
      <c r="AG45" s="427"/>
    </row>
    <row r="46" spans="1:41" s="426" customFormat="1" ht="39" customHeight="1">
      <c r="A46" s="636" t="s">
        <v>269</v>
      </c>
      <c r="B46" s="636"/>
      <c r="C46" s="636"/>
      <c r="D46" s="636"/>
      <c r="E46" s="636"/>
      <c r="F46" s="636"/>
      <c r="G46" s="636"/>
      <c r="H46" s="636"/>
      <c r="I46" s="636"/>
      <c r="J46" s="636"/>
      <c r="K46" s="636"/>
      <c r="L46" s="636"/>
      <c r="M46" s="636"/>
      <c r="N46" s="636"/>
      <c r="O46" s="636"/>
      <c r="P46" s="636"/>
      <c r="Q46" s="636"/>
      <c r="R46" s="636"/>
      <c r="S46" s="636"/>
      <c r="T46" s="636"/>
      <c r="U46" s="636"/>
      <c r="V46" s="636"/>
      <c r="W46" s="427"/>
      <c r="X46" s="427"/>
      <c r="Y46" s="427"/>
      <c r="Z46" s="427"/>
      <c r="AA46" s="427"/>
      <c r="AB46" s="427"/>
      <c r="AC46" s="427"/>
      <c r="AD46" s="427"/>
      <c r="AE46" s="427"/>
      <c r="AF46" s="427"/>
      <c r="AG46" s="427"/>
    </row>
    <row r="47" spans="1:41" s="426" customFormat="1" ht="54" customHeight="1">
      <c r="A47" s="636" t="s">
        <v>270</v>
      </c>
      <c r="B47" s="636"/>
      <c r="C47" s="636"/>
      <c r="D47" s="636"/>
      <c r="E47" s="636"/>
      <c r="F47" s="636"/>
      <c r="G47" s="636"/>
      <c r="H47" s="636"/>
      <c r="I47" s="636"/>
      <c r="J47" s="636"/>
      <c r="K47" s="636"/>
      <c r="L47" s="636"/>
      <c r="M47" s="636"/>
      <c r="N47" s="636"/>
      <c r="O47" s="636"/>
      <c r="P47" s="636"/>
      <c r="Q47" s="636"/>
      <c r="R47" s="636"/>
      <c r="S47" s="636"/>
      <c r="T47" s="636"/>
      <c r="U47" s="636"/>
      <c r="V47" s="636"/>
      <c r="W47" s="427"/>
      <c r="X47" s="427"/>
      <c r="Y47" s="427"/>
      <c r="Z47" s="427"/>
      <c r="AA47" s="427"/>
      <c r="AB47" s="427"/>
      <c r="AC47" s="427"/>
      <c r="AD47" s="427"/>
      <c r="AE47" s="427"/>
      <c r="AF47" s="427"/>
      <c r="AG47" s="427"/>
    </row>
    <row r="48" spans="1:41">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row>
    <row r="49" spans="2:33">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row>
    <row r="50" spans="2:3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3" spans="2:33">
      <c r="B53" s="354"/>
      <c r="C53" s="354"/>
      <c r="D53" s="354"/>
      <c r="E53" s="354"/>
      <c r="F53" s="354"/>
      <c r="G53" s="354"/>
      <c r="I53" s="354"/>
    </row>
  </sheetData>
  <mergeCells count="33">
    <mergeCell ref="A47:V47"/>
    <mergeCell ref="A38:H38"/>
    <mergeCell ref="I38:P38"/>
    <mergeCell ref="Q38:X38"/>
    <mergeCell ref="Y38:AG38"/>
    <mergeCell ref="A45:V45"/>
    <mergeCell ref="A46:V46"/>
    <mergeCell ref="A36:AG36"/>
    <mergeCell ref="A37:H37"/>
    <mergeCell ref="I37:P37"/>
    <mergeCell ref="Q37:X37"/>
    <mergeCell ref="Y37:AG37"/>
    <mergeCell ref="A29:H29"/>
    <mergeCell ref="I29:P29"/>
    <mergeCell ref="Q29:X29"/>
    <mergeCell ref="Y29:AG29"/>
    <mergeCell ref="A30:H30"/>
    <mergeCell ref="I30:P30"/>
    <mergeCell ref="Q30:X30"/>
    <mergeCell ref="Y30:AG30"/>
    <mergeCell ref="A27:H27"/>
    <mergeCell ref="I27:P27"/>
    <mergeCell ref="Q27:X27"/>
    <mergeCell ref="Y27:AG27"/>
    <mergeCell ref="A28:H28"/>
    <mergeCell ref="Q28:X28"/>
    <mergeCell ref="Y28:AG28"/>
    <mergeCell ref="A10:AG10"/>
    <mergeCell ref="M11:P11"/>
    <mergeCell ref="S11:V11"/>
    <mergeCell ref="A16:AG16"/>
    <mergeCell ref="A25:AG25"/>
    <mergeCell ref="A26:AG26"/>
  </mergeCells>
  <printOptions horizontalCentered="1"/>
  <pageMargins left="0.19685039370078741" right="0.19685039370078741" top="0.19685039370078741" bottom="0"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tabColor rgb="FFFF0000"/>
  </sheetPr>
  <dimension ref="A1:I88"/>
  <sheetViews>
    <sheetView zoomScale="118" zoomScaleNormal="118" workbookViewId="0">
      <selection activeCell="B16" sqref="B16"/>
    </sheetView>
  </sheetViews>
  <sheetFormatPr baseColWidth="10" defaultRowHeight="12.75"/>
  <cols>
    <col min="1" max="1" width="1.85546875" customWidth="1"/>
    <col min="2" max="2" width="2.5703125" customWidth="1"/>
    <col min="3" max="3" width="3" customWidth="1"/>
    <col min="4" max="4" width="43.28515625" customWidth="1"/>
    <col min="5" max="5" width="4.140625" customWidth="1"/>
    <col min="6" max="6" width="19" style="450" bestFit="1" customWidth="1"/>
    <col min="7" max="7" width="16.28515625" style="450" bestFit="1" customWidth="1"/>
    <col min="8" max="8" width="11.28515625" bestFit="1" customWidth="1"/>
    <col min="9" max="9" width="1.5703125" customWidth="1"/>
    <col min="10" max="10" width="10.5703125" customWidth="1"/>
  </cols>
  <sheetData>
    <row r="1" spans="1:9" ht="18" customHeight="1">
      <c r="A1" s="526" t="s">
        <v>271</v>
      </c>
      <c r="B1" s="527"/>
      <c r="C1" s="527"/>
      <c r="D1" s="527"/>
      <c r="E1" s="527"/>
      <c r="F1" s="527"/>
      <c r="G1" s="527"/>
      <c r="H1" s="527"/>
      <c r="I1" s="453"/>
    </row>
    <row r="2" spans="1:9">
      <c r="A2" s="430"/>
      <c r="B2" s="429"/>
      <c r="C2" s="429"/>
      <c r="D2" s="429"/>
      <c r="E2" s="429"/>
      <c r="F2" s="431"/>
      <c r="G2" s="431"/>
      <c r="H2" s="429"/>
      <c r="I2" s="432"/>
    </row>
    <row r="3" spans="1:9">
      <c r="A3" s="430"/>
      <c r="B3" s="429">
        <v>1</v>
      </c>
      <c r="C3" s="433" t="s">
        <v>272</v>
      </c>
      <c r="D3" s="429"/>
      <c r="E3" s="429"/>
      <c r="F3" s="431"/>
      <c r="G3" s="434">
        <f>+F4+F5</f>
        <v>24646464</v>
      </c>
      <c r="H3" s="508">
        <f>G3/G3</f>
        <v>1</v>
      </c>
      <c r="I3" s="432"/>
    </row>
    <row r="4" spans="1:9">
      <c r="A4" s="430"/>
      <c r="B4" s="429"/>
      <c r="C4" s="429">
        <v>1</v>
      </c>
      <c r="D4" s="448" t="s">
        <v>326</v>
      </c>
      <c r="E4" s="429" t="s">
        <v>242</v>
      </c>
      <c r="F4" s="506">
        <v>21212121</v>
      </c>
      <c r="G4" s="431"/>
      <c r="H4" s="508">
        <f>F4/G3</f>
        <v>0.86065575167293773</v>
      </c>
      <c r="I4" s="432"/>
    </row>
    <row r="5" spans="1:9">
      <c r="A5" s="430"/>
      <c r="B5" s="429"/>
      <c r="C5" s="429">
        <v>2</v>
      </c>
      <c r="D5" s="448" t="s">
        <v>327</v>
      </c>
      <c r="E5" s="429" t="s">
        <v>242</v>
      </c>
      <c r="F5" s="523">
        <v>3434343</v>
      </c>
      <c r="G5" s="431"/>
      <c r="H5" s="508">
        <f>F5/G3</f>
        <v>0.13934424832706224</v>
      </c>
      <c r="I5" s="432"/>
    </row>
    <row r="6" spans="1:9" ht="8.25" customHeight="1">
      <c r="A6" s="430"/>
      <c r="B6" s="429"/>
      <c r="C6" s="429"/>
      <c r="D6" s="429"/>
      <c r="E6" s="429"/>
      <c r="F6" s="431"/>
      <c r="G6" s="431"/>
      <c r="H6" s="429"/>
      <c r="I6" s="432"/>
    </row>
    <row r="7" spans="1:9">
      <c r="A7" s="430"/>
      <c r="B7" s="429">
        <v>2</v>
      </c>
      <c r="C7" s="433" t="s">
        <v>273</v>
      </c>
      <c r="D7" s="429"/>
      <c r="E7" s="429" t="s">
        <v>242</v>
      </c>
      <c r="F7" s="431"/>
      <c r="G7" s="434">
        <v>0</v>
      </c>
      <c r="H7" s="429"/>
      <c r="I7" s="432"/>
    </row>
    <row r="8" spans="1:9" ht="8.25" customHeight="1">
      <c r="A8" s="430"/>
      <c r="B8" s="429"/>
      <c r="C8" s="429"/>
      <c r="D8" s="429"/>
      <c r="E8" s="429"/>
      <c r="F8" s="431"/>
      <c r="G8" s="431"/>
      <c r="H8" s="429"/>
      <c r="I8" s="432"/>
    </row>
    <row r="9" spans="1:9">
      <c r="A9" s="430"/>
      <c r="B9" s="429">
        <v>3</v>
      </c>
      <c r="C9" s="433" t="s">
        <v>274</v>
      </c>
      <c r="D9" s="429"/>
      <c r="E9" s="429"/>
      <c r="F9" s="431"/>
      <c r="G9" s="434">
        <f>+F11</f>
        <v>1234567</v>
      </c>
      <c r="H9" s="429"/>
      <c r="I9" s="432"/>
    </row>
    <row r="10" spans="1:9">
      <c r="A10" s="430"/>
      <c r="B10" s="429"/>
      <c r="C10" s="429">
        <v>1</v>
      </c>
      <c r="D10" s="429" t="s">
        <v>275</v>
      </c>
      <c r="E10" s="429" t="s">
        <v>276</v>
      </c>
      <c r="F10" s="431"/>
      <c r="G10" s="431"/>
      <c r="H10" s="429"/>
      <c r="I10" s="432"/>
    </row>
    <row r="11" spans="1:9">
      <c r="A11" s="430"/>
      <c r="B11" s="429"/>
      <c r="C11" s="429">
        <v>2</v>
      </c>
      <c r="D11" s="429" t="s">
        <v>277</v>
      </c>
      <c r="E11" s="429" t="s">
        <v>242</v>
      </c>
      <c r="F11" s="507">
        <v>1234567</v>
      </c>
      <c r="G11" s="431"/>
      <c r="H11" s="429"/>
      <c r="I11" s="432"/>
    </row>
    <row r="12" spans="1:9" ht="6.75" customHeight="1">
      <c r="A12" s="430"/>
      <c r="B12" s="429"/>
      <c r="C12" s="429"/>
      <c r="D12" s="429"/>
      <c r="E12" s="429"/>
      <c r="F12" s="431"/>
      <c r="G12" s="431"/>
      <c r="H12" s="429"/>
      <c r="I12" s="432"/>
    </row>
    <row r="13" spans="1:9">
      <c r="A13" s="430"/>
      <c r="B13" s="429" t="s">
        <v>278</v>
      </c>
      <c r="C13" s="433" t="s">
        <v>279</v>
      </c>
      <c r="D13" s="429"/>
      <c r="E13" s="429"/>
      <c r="F13" s="431"/>
      <c r="G13" s="434">
        <f>F4+G7+G9</f>
        <v>22446688</v>
      </c>
      <c r="H13" s="429"/>
      <c r="I13" s="432"/>
    </row>
    <row r="14" spans="1:9" ht="9.75" customHeight="1">
      <c r="A14" s="430"/>
      <c r="B14" s="429"/>
      <c r="C14" s="429"/>
      <c r="D14" s="429"/>
      <c r="E14" s="429"/>
      <c r="F14" s="431"/>
      <c r="G14" s="431"/>
      <c r="H14" s="429"/>
      <c r="I14" s="432"/>
    </row>
    <row r="15" spans="1:9">
      <c r="A15" s="430"/>
      <c r="B15" s="429"/>
      <c r="C15" s="435" t="s">
        <v>310</v>
      </c>
      <c r="D15" s="436"/>
      <c r="E15" s="437"/>
      <c r="F15" s="438"/>
      <c r="G15" s="439">
        <f>ROUNDUP(G13,-1)</f>
        <v>22446690</v>
      </c>
      <c r="H15" s="429"/>
      <c r="I15" s="432"/>
    </row>
    <row r="16" spans="1:9" ht="8.25" customHeight="1">
      <c r="A16" s="430"/>
      <c r="B16" s="429"/>
      <c r="C16" s="429"/>
      <c r="D16" s="429"/>
      <c r="E16" s="429"/>
      <c r="F16" s="431"/>
      <c r="G16" s="431"/>
      <c r="H16" s="429"/>
      <c r="I16" s="432"/>
    </row>
    <row r="17" spans="1:9">
      <c r="A17" s="430"/>
      <c r="B17" s="429"/>
      <c r="C17" s="429" t="s">
        <v>280</v>
      </c>
      <c r="D17" s="429"/>
      <c r="E17" s="429"/>
      <c r="F17" s="431"/>
      <c r="G17" s="440">
        <v>5.0000000000000001E-3</v>
      </c>
      <c r="H17" s="429"/>
      <c r="I17" s="432"/>
    </row>
    <row r="18" spans="1:9" ht="8.25" customHeight="1">
      <c r="A18" s="430"/>
      <c r="B18" s="429"/>
      <c r="C18" s="429"/>
      <c r="D18" s="429"/>
      <c r="E18" s="429"/>
      <c r="F18" s="431"/>
      <c r="G18" s="431"/>
      <c r="H18" s="429"/>
      <c r="I18" s="432"/>
    </row>
    <row r="19" spans="1:9">
      <c r="A19" s="430"/>
      <c r="B19" s="429"/>
      <c r="C19" s="429" t="s">
        <v>281</v>
      </c>
      <c r="D19" s="429"/>
      <c r="E19" s="429"/>
      <c r="F19" s="431"/>
      <c r="G19" s="431">
        <f>(G15*G17)</f>
        <v>112233.45</v>
      </c>
      <c r="H19" s="429"/>
      <c r="I19" s="432"/>
    </row>
    <row r="20" spans="1:9" ht="6.75" customHeight="1">
      <c r="A20" s="430"/>
      <c r="B20" s="429"/>
      <c r="C20" s="429"/>
      <c r="D20" s="429"/>
      <c r="E20" s="429"/>
      <c r="F20" s="431"/>
      <c r="G20" s="431"/>
      <c r="H20" s="429"/>
      <c r="I20" s="432"/>
    </row>
    <row r="21" spans="1:9">
      <c r="A21" s="430"/>
      <c r="B21" s="429"/>
      <c r="C21" s="468" t="s">
        <v>282</v>
      </c>
      <c r="D21" s="469"/>
      <c r="E21" s="469"/>
      <c r="F21" s="470"/>
      <c r="G21" s="471">
        <f>+ROUNDUP(IF(G19&lt;3000,3000,G19),0)</f>
        <v>112234</v>
      </c>
      <c r="H21" s="429"/>
      <c r="I21" s="432"/>
    </row>
    <row r="22" spans="1:9">
      <c r="A22" s="441"/>
      <c r="B22" s="442"/>
      <c r="C22" s="442"/>
      <c r="D22" s="442"/>
      <c r="E22" s="442"/>
      <c r="F22" s="443"/>
      <c r="G22" s="443"/>
      <c r="H22" s="442"/>
      <c r="I22" s="444"/>
    </row>
    <row r="23" spans="1:9">
      <c r="A23" s="430"/>
      <c r="B23" s="429"/>
      <c r="C23" s="429"/>
      <c r="D23" s="429"/>
      <c r="E23" s="429"/>
      <c r="F23" s="443"/>
      <c r="G23" s="443"/>
      <c r="H23" s="429"/>
      <c r="I23" s="432"/>
    </row>
    <row r="24" spans="1:9">
      <c r="A24" s="430"/>
      <c r="B24" s="429"/>
      <c r="C24" s="528" t="s">
        <v>328</v>
      </c>
      <c r="D24" s="529"/>
      <c r="E24" s="530"/>
      <c r="F24" s="459" t="s">
        <v>283</v>
      </c>
      <c r="G24" s="459" t="s">
        <v>284</v>
      </c>
      <c r="H24" s="429"/>
      <c r="I24" s="432"/>
    </row>
    <row r="25" spans="1:9" ht="15.75" customHeight="1">
      <c r="A25" s="430"/>
      <c r="B25" s="429"/>
      <c r="C25" s="531"/>
      <c r="D25" s="532"/>
      <c r="E25" s="533"/>
      <c r="F25" s="460"/>
      <c r="G25" s="509">
        <v>10101010</v>
      </c>
      <c r="H25" s="429"/>
      <c r="I25" s="432"/>
    </row>
    <row r="26" spans="1:9">
      <c r="A26" s="430"/>
      <c r="B26" s="429"/>
      <c r="C26" s="445"/>
      <c r="D26" s="429"/>
      <c r="E26" s="429"/>
      <c r="F26" s="431"/>
      <c r="G26" s="434"/>
      <c r="H26" s="429"/>
      <c r="I26" s="432"/>
    </row>
    <row r="27" spans="1:9" ht="26.25" customHeight="1">
      <c r="A27" s="456" t="s">
        <v>309</v>
      </c>
      <c r="C27" s="445"/>
      <c r="D27" s="429"/>
      <c r="E27" s="429"/>
      <c r="F27" s="457" t="s">
        <v>304</v>
      </c>
      <c r="G27" s="457" t="s">
        <v>305</v>
      </c>
      <c r="H27" s="461" t="s">
        <v>306</v>
      </c>
      <c r="I27" s="432"/>
    </row>
    <row r="28" spans="1:9" ht="12.75" customHeight="1">
      <c r="A28" s="430"/>
      <c r="B28" s="463" t="str">
        <f>+" * Exercice n - 4   C-A-D : Exercice comptable "&amp;(Identication!C12)-4</f>
        <v xml:space="preserve"> * Exercice n - 4   C-A-D : Exercice comptable 2011</v>
      </c>
      <c r="C28" s="445"/>
      <c r="D28" s="429"/>
      <c r="E28" s="429"/>
      <c r="F28" s="472"/>
      <c r="G28" s="475">
        <f>+IF(G25&gt;0,(IF(F28 &gt;G25,G25,F28)),0)</f>
        <v>0</v>
      </c>
      <c r="H28" s="475">
        <f>F28-G28</f>
        <v>0</v>
      </c>
      <c r="I28" s="432"/>
    </row>
    <row r="29" spans="1:9" ht="12.75" customHeight="1">
      <c r="A29" s="430"/>
      <c r="B29" s="463" t="str">
        <f>+" * Exercice n - 3   C-A-D : Exercice comptable "&amp;(Identication!C12)-3</f>
        <v xml:space="preserve"> * Exercice n - 3   C-A-D : Exercice comptable 2012</v>
      </c>
      <c r="C29" s="445"/>
      <c r="D29" s="429"/>
      <c r="E29" s="429"/>
      <c r="F29" s="474"/>
      <c r="G29" s="475">
        <f>+IF((G25-G28)&gt;0,(IF(F29 &gt;(G25-G28),G25-G28,F29)),0)</f>
        <v>0</v>
      </c>
      <c r="H29" s="475">
        <f>F29-G29</f>
        <v>0</v>
      </c>
      <c r="I29" s="432"/>
    </row>
    <row r="30" spans="1:9" ht="12.75" customHeight="1">
      <c r="A30" s="430"/>
      <c r="B30" s="464" t="str">
        <f>+" * Exercice n - 2   C-A-D : Exercice comptable "&amp;(Identication!C12)-2</f>
        <v xml:space="preserve"> * Exercice n - 2   C-A-D : Exercice comptable 2013</v>
      </c>
      <c r="C30" s="445"/>
      <c r="D30" s="429"/>
      <c r="E30" s="429"/>
      <c r="F30" s="474"/>
      <c r="G30" s="475">
        <f>+IF((G25-G28-G29)&gt;0,(IF(F30 &gt;(G25-G28-G29),G25-G28-G29,F30)),0)</f>
        <v>0</v>
      </c>
      <c r="H30" s="475">
        <f>F30-G30</f>
        <v>0</v>
      </c>
      <c r="I30" s="432"/>
    </row>
    <row r="31" spans="1:9" ht="12.75" customHeight="1">
      <c r="A31" s="430"/>
      <c r="B31" s="464" t="str">
        <f>+" * Exercice n - 1   C-A-D : Exercice comptable "&amp;(Identication!C12)-1</f>
        <v xml:space="preserve"> * Exercice n - 1   C-A-D : Exercice comptable 2014</v>
      </c>
      <c r="C31" s="445"/>
      <c r="D31" s="429"/>
      <c r="E31" s="429"/>
      <c r="F31" s="476"/>
      <c r="G31" s="477">
        <f>+IF((G25-G28-G29-G30)&gt;0,(IF(F31 &gt;(G25-G28-G29-G30),G25-G28-G29-G30,F31)),0)</f>
        <v>0</v>
      </c>
      <c r="H31" s="477">
        <f>F31-G31</f>
        <v>0</v>
      </c>
      <c r="I31" s="432"/>
    </row>
    <row r="32" spans="1:9" ht="12.75" customHeight="1">
      <c r="A32" s="429"/>
      <c r="B32" s="456" t="s">
        <v>307</v>
      </c>
      <c r="C32" s="445"/>
      <c r="D32" s="429"/>
      <c r="E32" s="429"/>
      <c r="F32" s="472"/>
      <c r="G32" s="478"/>
      <c r="H32" s="478"/>
      <c r="I32" s="432"/>
    </row>
    <row r="33" spans="1:9" ht="12.75" customHeight="1">
      <c r="B33" s="464" t="s">
        <v>303</v>
      </c>
      <c r="C33" s="445"/>
      <c r="D33" s="429"/>
      <c r="E33" s="429"/>
      <c r="F33" s="473"/>
      <c r="G33" s="479">
        <f>+IF((G25-G28-G29-G30-G31)&gt;0,(IF(F33 &gt;(G25-G28-G29-G30-G31),G25-G28-G29-G30-G31,F33)),0)</f>
        <v>0</v>
      </c>
      <c r="H33" s="479">
        <f>F33-G33</f>
        <v>0</v>
      </c>
      <c r="I33" s="432"/>
    </row>
    <row r="34" spans="1:9" ht="12.75" customHeight="1">
      <c r="A34" s="430"/>
      <c r="B34" s="463" t="str">
        <f>+" * Exercice n - 4   C-A-D : Exercice comptable "&amp;(Identication!C12)-4</f>
        <v xml:space="preserve"> * Exercice n - 4   C-A-D : Exercice comptable 2011</v>
      </c>
      <c r="C34" s="445"/>
      <c r="D34" s="429"/>
      <c r="E34" s="429"/>
      <c r="F34" s="474"/>
      <c r="G34" s="475">
        <f>+IF((G25-G28-G29-G30-G31-G33)&gt;0,(IF(F34 &gt;(G25-G28-G29-G30-G31-G33),G25-G28-G29-G30-G31-G33,F34)),0)</f>
        <v>0</v>
      </c>
      <c r="H34" s="475">
        <f>F34-G34</f>
        <v>0</v>
      </c>
      <c r="I34" s="432"/>
    </row>
    <row r="35" spans="1:9" ht="12.75" customHeight="1">
      <c r="A35" s="430"/>
      <c r="B35" s="463" t="str">
        <f>+" * Exercice n - 3   C-A-D : Exercice comptable "&amp;(Identication!C12)-3</f>
        <v xml:space="preserve"> * Exercice n - 3   C-A-D : Exercice comptable 2012</v>
      </c>
      <c r="C35" s="445"/>
      <c r="D35" s="429"/>
      <c r="E35" s="429"/>
      <c r="F35" s="474"/>
      <c r="G35" s="475">
        <f>+IF((G25-G28-G29-G30-G31-G33-G34)&gt;0,(IF(F35 &gt;(G25-G28-G29-G30-G31-G33-G34),G25-G28-G29-G30-G31-G33-G34,F35)),0)</f>
        <v>0</v>
      </c>
      <c r="H35" s="475">
        <f>F35-G35</f>
        <v>0</v>
      </c>
      <c r="I35" s="432"/>
    </row>
    <row r="36" spans="1:9" ht="12.75" customHeight="1">
      <c r="A36" s="430"/>
      <c r="B36" s="464" t="str">
        <f>+" * Exercice n - 2   C-A-D : Exercice comptable "&amp;(Identication!C12)-2</f>
        <v xml:space="preserve"> * Exercice n - 2   C-A-D : Exercice comptable 2013</v>
      </c>
      <c r="C36" s="445"/>
      <c r="D36" s="429"/>
      <c r="E36" s="429"/>
      <c r="F36" s="474"/>
      <c r="G36" s="475">
        <f>+IF((G25-G28-G29-G30-G31-G33-G34-G35)&gt;0,(IF(F36 &gt;(G25-G28-G29-G30-G31-G33-G34-G35),G25-G28-G29-G30-G31-G33-G34-G35,F36)),0)</f>
        <v>0</v>
      </c>
      <c r="H36" s="475">
        <f>F36-G36</f>
        <v>0</v>
      </c>
      <c r="I36" s="432"/>
    </row>
    <row r="37" spans="1:9" ht="12.75" customHeight="1">
      <c r="A37" s="430"/>
      <c r="B37" s="464" t="str">
        <f>+" * Exercice n - 1   C-A-D : Exercice comptable "&amp;(Identication!C12)-1</f>
        <v xml:space="preserve"> * Exercice n - 1   C-A-D : Exercice comptable 2014</v>
      </c>
      <c r="C37" s="445"/>
      <c r="D37" s="429"/>
      <c r="E37" s="429"/>
      <c r="F37" s="476"/>
      <c r="G37" s="477">
        <f>+IF((G25-G28-G29-G30-G31-G33-G34-G35-G36)&gt;0,(IF(F37 &gt;(G25-G28-G29-G30-G31-G33-G34-G35-G36),G25-G28-G29-G30-G31-G33-G34-G35-G36,F37)),0)</f>
        <v>0</v>
      </c>
      <c r="H37" s="477">
        <f>F37-G37</f>
        <v>0</v>
      </c>
      <c r="I37" s="432"/>
    </row>
    <row r="38" spans="1:9">
      <c r="A38" s="430"/>
      <c r="B38" s="454"/>
      <c r="C38" s="445"/>
      <c r="D38" s="429"/>
      <c r="E38" s="429"/>
      <c r="F38" s="458"/>
      <c r="G38" s="458"/>
      <c r="H38" s="458"/>
      <c r="I38" s="432"/>
    </row>
    <row r="39" spans="1:9">
      <c r="A39" s="430"/>
      <c r="B39" s="455" t="s">
        <v>308</v>
      </c>
      <c r="C39" s="445"/>
      <c r="D39" s="429"/>
      <c r="E39" s="429"/>
      <c r="F39" s="465">
        <f>SUM(F28:F38)</f>
        <v>0</v>
      </c>
      <c r="G39" s="465">
        <f>SUM(G28:G38)</f>
        <v>0</v>
      </c>
      <c r="H39" s="465">
        <f>SUM(H28:H38)</f>
        <v>0</v>
      </c>
      <c r="I39" s="432"/>
    </row>
    <row r="40" spans="1:9">
      <c r="A40" s="430"/>
      <c r="B40" s="429"/>
      <c r="C40" s="445"/>
      <c r="D40" s="429"/>
      <c r="E40" s="429"/>
      <c r="F40" s="431"/>
      <c r="G40" s="434"/>
      <c r="H40" s="429"/>
      <c r="I40" s="432"/>
    </row>
    <row r="41" spans="1:9" ht="15" customHeight="1">
      <c r="A41" s="430"/>
      <c r="B41" s="429"/>
      <c r="C41" s="429" t="s">
        <v>285</v>
      </c>
      <c r="D41" s="429"/>
      <c r="E41" s="429"/>
      <c r="F41" s="431"/>
      <c r="G41" s="431">
        <f>IF(G25&gt;0,G25,0)</f>
        <v>10101010</v>
      </c>
      <c r="H41" s="429"/>
      <c r="I41" s="432"/>
    </row>
    <row r="42" spans="1:9" ht="15" customHeight="1">
      <c r="A42" s="430"/>
      <c r="B42" s="429"/>
      <c r="C42" s="445" t="s">
        <v>286</v>
      </c>
      <c r="D42" s="429"/>
      <c r="E42" s="429"/>
      <c r="F42" s="431"/>
      <c r="G42" s="431">
        <f>IF(G41&gt;0,G39,0)</f>
        <v>0</v>
      </c>
      <c r="H42" s="429"/>
      <c r="I42" s="432"/>
    </row>
    <row r="43" spans="1:9">
      <c r="A43" s="430"/>
      <c r="B43" s="429"/>
      <c r="C43" s="446" t="s">
        <v>287</v>
      </c>
      <c r="D43" s="437"/>
      <c r="E43" s="437"/>
      <c r="F43" s="438"/>
      <c r="G43" s="439">
        <f>ROUNDUP(G41-G42,-1)</f>
        <v>10101010</v>
      </c>
      <c r="H43" s="429"/>
      <c r="I43" s="432"/>
    </row>
    <row r="44" spans="1:9">
      <c r="A44" s="430"/>
      <c r="B44" s="429"/>
      <c r="C44" s="510" t="s">
        <v>329</v>
      </c>
      <c r="D44" s="437"/>
      <c r="E44" s="429"/>
      <c r="F44" s="431"/>
      <c r="G44" s="434">
        <f>+G43*H4</f>
        <v>8693492.3542058598</v>
      </c>
      <c r="H44" s="429"/>
      <c r="I44" s="432"/>
    </row>
    <row r="45" spans="1:9">
      <c r="A45" s="430"/>
      <c r="B45" s="429"/>
      <c r="C45" s="445" t="s">
        <v>330</v>
      </c>
      <c r="D45" s="429"/>
      <c r="E45" s="429"/>
      <c r="F45" s="431"/>
      <c r="G45" s="434">
        <f>+G43*H5</f>
        <v>1407517.645794139</v>
      </c>
      <c r="H45" s="429"/>
      <c r="I45" s="432"/>
    </row>
    <row r="46" spans="1:9">
      <c r="A46" s="430"/>
      <c r="B46" s="429"/>
      <c r="C46" s="445"/>
      <c r="D46" s="429"/>
      <c r="E46" s="429"/>
      <c r="F46" s="431"/>
      <c r="G46" s="434"/>
      <c r="H46" s="429"/>
      <c r="I46" s="432"/>
    </row>
    <row r="47" spans="1:9">
      <c r="A47" s="430"/>
      <c r="B47" s="429"/>
      <c r="C47" s="511" t="s">
        <v>331</v>
      </c>
      <c r="D47" s="512"/>
      <c r="E47" s="512"/>
      <c r="F47" s="513">
        <f>+IF(G43&gt;300000,30%,10%)</f>
        <v>0.3</v>
      </c>
      <c r="G47" s="514">
        <f>ROUNDUP(G44*F47,0)</f>
        <v>2608048</v>
      </c>
      <c r="H47" s="429"/>
      <c r="I47" s="432"/>
    </row>
    <row r="48" spans="1:9">
      <c r="A48" s="430"/>
      <c r="B48" s="429"/>
      <c r="C48" s="511" t="s">
        <v>332</v>
      </c>
      <c r="D48" s="512"/>
      <c r="E48" s="512"/>
      <c r="F48" s="515">
        <v>0</v>
      </c>
      <c r="G48" s="514">
        <f>ROUNDUP(G45*F48,0)</f>
        <v>0</v>
      </c>
      <c r="H48" s="429"/>
      <c r="I48" s="432"/>
    </row>
    <row r="49" spans="1:9">
      <c r="A49" s="430"/>
      <c r="B49" s="429"/>
      <c r="C49" s="516" t="s">
        <v>334</v>
      </c>
      <c r="D49" s="517"/>
      <c r="E49" s="517"/>
      <c r="F49" s="518"/>
      <c r="G49" s="519">
        <f>SUM(G47:G48)</f>
        <v>2608048</v>
      </c>
      <c r="H49" s="429"/>
      <c r="I49" s="432"/>
    </row>
    <row r="50" spans="1:9">
      <c r="A50" s="441"/>
      <c r="B50" s="442"/>
      <c r="C50" s="442"/>
      <c r="D50" s="442"/>
      <c r="E50" s="442"/>
      <c r="F50" s="443"/>
      <c r="G50" s="443"/>
      <c r="H50" s="442"/>
      <c r="I50" s="444"/>
    </row>
    <row r="51" spans="1:9" s="447" customFormat="1" ht="24" customHeight="1">
      <c r="A51" s="534" t="s">
        <v>288</v>
      </c>
      <c r="B51" s="535"/>
      <c r="C51" s="535"/>
      <c r="D51" s="535"/>
      <c r="E51" s="535"/>
      <c r="F51" s="535"/>
      <c r="G51" s="535"/>
      <c r="H51" s="535"/>
      <c r="I51" s="462"/>
    </row>
    <row r="52" spans="1:9">
      <c r="A52" s="430"/>
      <c r="B52" s="429"/>
      <c r="C52" s="433"/>
      <c r="D52" s="429"/>
      <c r="E52" s="429"/>
      <c r="F52" s="431"/>
      <c r="G52" s="434"/>
      <c r="H52" s="429"/>
      <c r="I52" s="432"/>
    </row>
    <row r="53" spans="1:9">
      <c r="A53" s="430"/>
      <c r="B53" s="429"/>
      <c r="C53" s="433" t="str">
        <f>"CUMUL DES ACOMPTES PAYES EN "&amp;Identication!C12</f>
        <v>CUMUL DES ACOMPTES PAYES EN 2015</v>
      </c>
      <c r="D53" s="429"/>
      <c r="E53" s="429"/>
      <c r="F53" s="431"/>
      <c r="G53" s="434">
        <f>SUM(F54:F57)</f>
        <v>791959</v>
      </c>
      <c r="H53" s="429"/>
      <c r="I53" s="432"/>
    </row>
    <row r="54" spans="1:9">
      <c r="A54" s="430"/>
      <c r="B54" s="429"/>
      <c r="C54" s="429"/>
      <c r="D54" s="429" t="s">
        <v>289</v>
      </c>
      <c r="E54" s="429"/>
      <c r="F54" s="431">
        <v>124585</v>
      </c>
      <c r="G54" s="431"/>
      <c r="H54" s="429"/>
      <c r="I54" s="432"/>
    </row>
    <row r="55" spans="1:9">
      <c r="A55" s="430"/>
      <c r="B55" s="429"/>
      <c r="C55" s="429"/>
      <c r="D55" s="429" t="s">
        <v>290</v>
      </c>
      <c r="E55" s="429"/>
      <c r="F55" s="431">
        <v>222458</v>
      </c>
      <c r="G55" s="431"/>
      <c r="H55" s="429"/>
      <c r="I55" s="432"/>
    </row>
    <row r="56" spans="1:9">
      <c r="A56" s="430"/>
      <c r="B56" s="429"/>
      <c r="C56" s="429"/>
      <c r="D56" s="429" t="s">
        <v>291</v>
      </c>
      <c r="E56" s="429"/>
      <c r="F56" s="431">
        <v>222458</v>
      </c>
      <c r="G56" s="431"/>
      <c r="H56" s="429"/>
      <c r="I56" s="432"/>
    </row>
    <row r="57" spans="1:9">
      <c r="A57" s="430"/>
      <c r="B57" s="429"/>
      <c r="C57" s="429"/>
      <c r="D57" s="429" t="s">
        <v>292</v>
      </c>
      <c r="E57" s="429"/>
      <c r="F57" s="431">
        <v>222458</v>
      </c>
      <c r="G57" s="431"/>
      <c r="H57" s="429"/>
      <c r="I57" s="432"/>
    </row>
    <row r="58" spans="1:9">
      <c r="A58" s="430"/>
      <c r="B58" s="429"/>
      <c r="C58" s="429"/>
      <c r="D58" s="429"/>
      <c r="E58" s="429"/>
      <c r="F58" s="431"/>
      <c r="G58" s="431"/>
      <c r="H58" s="429"/>
      <c r="I58" s="432"/>
    </row>
    <row r="59" spans="1:9">
      <c r="A59" s="430"/>
      <c r="B59" s="429"/>
      <c r="C59" s="433" t="s">
        <v>333</v>
      </c>
      <c r="D59" s="429"/>
      <c r="E59" s="429"/>
      <c r="F59" s="431"/>
      <c r="G59" s="434">
        <v>97873</v>
      </c>
      <c r="H59" s="434"/>
      <c r="I59" s="432"/>
    </row>
    <row r="60" spans="1:9">
      <c r="A60" s="430"/>
      <c r="B60" s="429"/>
      <c r="C60" s="448" t="str">
        <f>+"RELIQUAT A PAYER au 31/03/"&amp;Identication!C12+1</f>
        <v>RELIQUAT A PAYER au 31/03/2016</v>
      </c>
      <c r="D60" s="429"/>
      <c r="E60" s="429"/>
      <c r="F60" s="449"/>
      <c r="G60" s="434">
        <f>IF(G49-G53-G59&gt;=0,G49-G53-G59,0)</f>
        <v>1718216</v>
      </c>
      <c r="H60" s="429"/>
      <c r="I60" s="432"/>
    </row>
    <row r="61" spans="1:9">
      <c r="A61" s="430"/>
      <c r="B61" s="429"/>
      <c r="C61" s="429" t="s">
        <v>293</v>
      </c>
      <c r="D61" s="429"/>
      <c r="E61" s="429"/>
      <c r="F61" s="481">
        <f>IF(G49-G53&lt;0,G49-G53,0)</f>
        <v>0</v>
      </c>
      <c r="G61" s="434"/>
      <c r="H61" s="429"/>
      <c r="I61" s="432"/>
    </row>
    <row r="62" spans="1:9">
      <c r="A62" s="430"/>
      <c r="B62" s="429"/>
      <c r="C62" s="429"/>
      <c r="D62" s="429"/>
      <c r="E62" s="429"/>
      <c r="F62" s="431"/>
      <c r="G62" s="431"/>
      <c r="H62" s="429"/>
      <c r="I62" s="432"/>
    </row>
    <row r="63" spans="1:9">
      <c r="A63" s="430"/>
      <c r="B63" s="429"/>
      <c r="C63" s="433" t="str">
        <f>+"VALEUR ACOMPTES PROVISIONNELS EN "&amp;Identication!C12+1</f>
        <v>VALEUR ACOMPTES PROVISIONNELS EN 2016</v>
      </c>
      <c r="D63" s="429"/>
      <c r="E63" s="429"/>
      <c r="F63" s="431"/>
      <c r="G63" s="431">
        <f>IF(G49=3000,3000,G49)</f>
        <v>2608048</v>
      </c>
      <c r="H63" s="429"/>
      <c r="I63" s="432"/>
    </row>
    <row r="64" spans="1:9">
      <c r="A64" s="430"/>
      <c r="B64" s="429"/>
      <c r="C64" s="429"/>
      <c r="D64" s="429"/>
      <c r="E64" s="429"/>
      <c r="F64" s="434" t="s">
        <v>294</v>
      </c>
      <c r="G64" s="434" t="s">
        <v>295</v>
      </c>
      <c r="H64" s="480" t="s">
        <v>311</v>
      </c>
      <c r="I64" s="432"/>
    </row>
    <row r="65" spans="1:9">
      <c r="A65" s="430"/>
      <c r="B65" s="429"/>
      <c r="C65" s="429"/>
      <c r="D65" s="429"/>
      <c r="E65" s="429"/>
      <c r="F65" s="431"/>
      <c r="G65" s="434">
        <f>IF(F61=0,0,-F61)</f>
        <v>0</v>
      </c>
      <c r="H65" s="429"/>
      <c r="I65" s="432"/>
    </row>
    <row r="66" spans="1:9">
      <c r="A66" s="430"/>
      <c r="B66" s="429"/>
      <c r="C66" s="429"/>
      <c r="D66" s="429" t="str">
        <f>+"1ER ACOMPTE (31/03/"&amp;Identication!C12+1&amp;")"</f>
        <v>1ER ACOMPTE (31/03/2016)</v>
      </c>
      <c r="E66" s="429"/>
      <c r="F66" s="451">
        <f>IF($G$63&gt;1500,$G$63/4,0)</f>
        <v>652012</v>
      </c>
      <c r="G66" s="434">
        <f>IF(G65-F66&gt;0,G65-F66,0)</f>
        <v>0</v>
      </c>
      <c r="H66" s="434">
        <f>IF(F66&lt;G65,0,ROUNDUP(F66-G65,0))</f>
        <v>652012</v>
      </c>
      <c r="I66" s="432"/>
    </row>
    <row r="67" spans="1:9">
      <c r="A67" s="430"/>
      <c r="B67" s="429"/>
      <c r="C67" s="429"/>
      <c r="D67" s="429" t="str">
        <f>"2EME ACOMPTE (30/06/"&amp;Identication!C12+1&amp;")"</f>
        <v>2EME ACOMPTE (30/06/2016)</v>
      </c>
      <c r="E67" s="429"/>
      <c r="F67" s="451">
        <f>IF($G$63&gt;1500,$G$63/4,0)</f>
        <v>652012</v>
      </c>
      <c r="G67" s="434">
        <f>IF(G66-F67&gt;0,G66-F67,0)</f>
        <v>0</v>
      </c>
      <c r="H67" s="434">
        <f>IF(F67&lt;G66,0,ROUNDUP(F67-G66,0))</f>
        <v>652012</v>
      </c>
      <c r="I67" s="432"/>
    </row>
    <row r="68" spans="1:9">
      <c r="A68" s="430"/>
      <c r="B68" s="429"/>
      <c r="C68" s="429"/>
      <c r="D68" s="429" t="str">
        <f>"3EME ACOMPTE (30/09/"&amp;Identication!C12+1&amp;")"</f>
        <v>3EME ACOMPTE (30/09/2016)</v>
      </c>
      <c r="E68" s="429"/>
      <c r="F68" s="451">
        <f>IF($G$63&gt;1500,$G$63/4,0)</f>
        <v>652012</v>
      </c>
      <c r="G68" s="434">
        <f>IF(G67-F68&gt;0,G67-F68,0)</f>
        <v>0</v>
      </c>
      <c r="H68" s="434">
        <f>IF(F68&lt;G67,0,ROUNDUP(F68-G67,0))</f>
        <v>652012</v>
      </c>
      <c r="I68" s="432"/>
    </row>
    <row r="69" spans="1:9">
      <c r="A69" s="430"/>
      <c r="B69" s="429"/>
      <c r="C69" s="429"/>
      <c r="D69" s="429" t="str">
        <f>"4EME ACOMPTE (31/12/"&amp;Identication!C12+1&amp;")"</f>
        <v>4EME ACOMPTE (31/12/2016)</v>
      </c>
      <c r="E69" s="429"/>
      <c r="F69" s="451">
        <f>IF($G$63&gt;1500,$G$63/4,0)</f>
        <v>652012</v>
      </c>
      <c r="G69" s="434">
        <f>IF(G68-F69&gt;0,G68-F69,0)</f>
        <v>0</v>
      </c>
      <c r="H69" s="434">
        <f>IF(F69&lt;G68,0,ROUNDUP(F69-G68,0))</f>
        <v>652012</v>
      </c>
      <c r="I69" s="432"/>
    </row>
    <row r="70" spans="1:9" ht="9" customHeight="1">
      <c r="A70" s="430"/>
      <c r="B70" s="429"/>
      <c r="C70" s="429"/>
      <c r="D70" s="433"/>
      <c r="E70" s="433"/>
      <c r="F70" s="434"/>
      <c r="G70" s="431"/>
      <c r="H70" s="429"/>
      <c r="I70" s="432"/>
    </row>
    <row r="71" spans="1:9" ht="9" customHeight="1">
      <c r="A71" s="466"/>
      <c r="B71" s="437"/>
      <c r="C71" s="437"/>
      <c r="D71" s="437"/>
      <c r="E71" s="437"/>
      <c r="F71" s="438"/>
      <c r="G71" s="438"/>
      <c r="H71" s="437"/>
      <c r="I71" s="467"/>
    </row>
    <row r="72" spans="1:9">
      <c r="A72" s="430"/>
      <c r="B72" s="429"/>
      <c r="C72" s="429" t="s">
        <v>296</v>
      </c>
      <c r="D72" s="429"/>
      <c r="E72" s="429"/>
      <c r="F72" s="431"/>
      <c r="G72" s="431"/>
      <c r="H72" s="429"/>
      <c r="I72" s="432"/>
    </row>
    <row r="73" spans="1:9">
      <c r="A73" s="430"/>
      <c r="B73" s="429"/>
      <c r="C73" s="429"/>
      <c r="D73" s="429" t="s">
        <v>297</v>
      </c>
      <c r="E73" s="429"/>
      <c r="F73" s="431">
        <f>SUM(H66:H69)</f>
        <v>2608048</v>
      </c>
      <c r="G73" s="431"/>
      <c r="H73" s="429"/>
      <c r="I73" s="432"/>
    </row>
    <row r="74" spans="1:9">
      <c r="A74" s="430"/>
      <c r="B74" s="429"/>
      <c r="C74" s="429"/>
      <c r="D74" s="429" t="s">
        <v>298</v>
      </c>
      <c r="E74" s="429"/>
      <c r="F74" s="431">
        <f>-F61</f>
        <v>0</v>
      </c>
      <c r="G74" s="431"/>
      <c r="H74" s="429"/>
      <c r="I74" s="432"/>
    </row>
    <row r="75" spans="1:9">
      <c r="A75" s="430"/>
      <c r="B75" s="429"/>
      <c r="C75" s="429"/>
      <c r="D75" s="429" t="s">
        <v>299</v>
      </c>
      <c r="E75" s="429"/>
      <c r="F75" s="431">
        <f>SUM(F73:F74)</f>
        <v>2608048</v>
      </c>
      <c r="G75" s="431"/>
      <c r="H75" s="429"/>
      <c r="I75" s="432"/>
    </row>
    <row r="76" spans="1:9">
      <c r="A76" s="430"/>
      <c r="B76" s="429"/>
      <c r="C76" s="429"/>
      <c r="D76" s="433" t="s">
        <v>300</v>
      </c>
      <c r="E76" s="429"/>
      <c r="F76" s="431">
        <f>G49</f>
        <v>2608048</v>
      </c>
      <c r="G76" s="431"/>
      <c r="H76" s="429"/>
      <c r="I76" s="432"/>
    </row>
    <row r="77" spans="1:9">
      <c r="A77" s="441"/>
      <c r="B77" s="442"/>
      <c r="C77" s="442"/>
      <c r="D77" s="442" t="s">
        <v>301</v>
      </c>
      <c r="E77" s="442"/>
      <c r="F77" s="452">
        <f>+F75-F76</f>
        <v>0</v>
      </c>
      <c r="G77" s="443" t="s">
        <v>302</v>
      </c>
      <c r="H77" s="442"/>
      <c r="I77" s="444"/>
    </row>
    <row r="79" spans="1:9">
      <c r="A79" s="429"/>
      <c r="C79" s="429"/>
    </row>
    <row r="80" spans="1:9" s="447" customFormat="1"/>
    <row r="81" spans="2:2" ht="18.75" customHeight="1"/>
    <row r="82" spans="2:2" ht="18.75" customHeight="1"/>
    <row r="83" spans="2:2" ht="18.75" customHeight="1"/>
    <row r="84" spans="2:2" ht="18.75" customHeight="1"/>
    <row r="85" spans="2:2" ht="18.75" customHeight="1"/>
    <row r="87" spans="2:2" ht="21" customHeight="1"/>
    <row r="88" spans="2:2">
      <c r="B88" s="433"/>
    </row>
  </sheetData>
  <mergeCells count="3">
    <mergeCell ref="A1:H1"/>
    <mergeCell ref="C24:E25"/>
    <mergeCell ref="A51:H51"/>
  </mergeCells>
  <printOptions horizontalCentered="1"/>
  <pageMargins left="0.39370078740157483" right="0.39370078740157483" top="0.39370078740157483" bottom="0.78740157480314965" header="0" footer="0"/>
  <pageSetup paperSize="9" scale="9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tabColor rgb="FF002060"/>
  </sheetPr>
  <dimension ref="A1:AL63"/>
  <sheetViews>
    <sheetView zoomScale="75" zoomScaleNormal="75" workbookViewId="0">
      <selection activeCell="AF27" sqref="AF27"/>
    </sheetView>
  </sheetViews>
  <sheetFormatPr baseColWidth="10" defaultRowHeight="15"/>
  <cols>
    <col min="1" max="1" width="2.140625" style="2" customWidth="1"/>
    <col min="2" max="23" width="3" style="2" customWidth="1"/>
    <col min="24" max="24" width="3.7109375" style="2" customWidth="1"/>
    <col min="25" max="25" width="3.5703125" style="2" customWidth="1"/>
    <col min="26" max="26" width="3.42578125" style="2" customWidth="1"/>
    <col min="27" max="28" width="3" style="2" customWidth="1"/>
    <col min="29" max="29" width="3.42578125" style="2" customWidth="1"/>
    <col min="30" max="30" width="4.140625" style="2" customWidth="1"/>
    <col min="31" max="35" width="3" style="2" customWidth="1"/>
    <col min="36" max="36" width="2.5703125" style="2" customWidth="1"/>
    <col min="37" max="37" width="11.42578125" style="2"/>
    <col min="38" max="42" width="2" style="2" bestFit="1" customWidth="1"/>
    <col min="43" max="16384" width="11.42578125" style="2"/>
  </cols>
  <sheetData>
    <row r="1" spans="1:36">
      <c r="E1" s="3" t="s">
        <v>21</v>
      </c>
      <c r="AJ1" s="4" t="s">
        <v>315</v>
      </c>
    </row>
    <row r="6" spans="1:36" ht="18" customHeight="1">
      <c r="A6" s="5" t="s">
        <v>22</v>
      </c>
      <c r="B6" s="6"/>
      <c r="R6" s="7"/>
      <c r="S6" s="7"/>
      <c r="T6" s="484" t="s">
        <v>23</v>
      </c>
    </row>
    <row r="7" spans="1:36" ht="24" customHeight="1">
      <c r="A7" s="8" t="s">
        <v>24</v>
      </c>
      <c r="B7" s="6"/>
      <c r="R7" s="7"/>
      <c r="S7" s="7"/>
      <c r="T7" s="484" t="s">
        <v>316</v>
      </c>
    </row>
    <row r="8" spans="1:36" ht="18.75" customHeight="1">
      <c r="A8" s="8" t="s">
        <v>25</v>
      </c>
      <c r="B8" s="6"/>
      <c r="R8" s="7"/>
      <c r="S8" s="7"/>
      <c r="T8" s="483" t="s">
        <v>26</v>
      </c>
    </row>
    <row r="9" spans="1:36" ht="12" customHeight="1">
      <c r="B9" s="9"/>
      <c r="C9" s="9"/>
      <c r="D9" s="9"/>
      <c r="E9" s="9"/>
      <c r="F9" s="9"/>
      <c r="G9" s="9"/>
      <c r="H9" s="9"/>
      <c r="I9" s="9"/>
      <c r="J9" s="9"/>
      <c r="K9" s="9"/>
      <c r="L9" s="9"/>
      <c r="M9" s="9"/>
      <c r="N9" s="9"/>
      <c r="O9" s="9"/>
      <c r="P9" s="9"/>
      <c r="Q9" s="9"/>
      <c r="R9" s="9"/>
      <c r="S9" s="9"/>
      <c r="U9" s="9"/>
      <c r="V9" s="9"/>
      <c r="W9" s="9"/>
      <c r="X9" s="9"/>
      <c r="Y9" s="9"/>
      <c r="Z9" s="9"/>
      <c r="AA9" s="9"/>
      <c r="AB9" s="9"/>
      <c r="AC9" s="9"/>
      <c r="AD9" s="9"/>
      <c r="AE9" s="9"/>
      <c r="AF9" s="9"/>
      <c r="AG9" s="9"/>
      <c r="AH9" s="9"/>
      <c r="AI9" s="9"/>
      <c r="AJ9" s="9"/>
    </row>
    <row r="10" spans="1:36" ht="14.25" customHeight="1">
      <c r="A10" s="10"/>
      <c r="B10" s="9"/>
      <c r="C10" s="9"/>
      <c r="D10" s="9"/>
      <c r="E10" s="9"/>
      <c r="F10" s="9"/>
      <c r="H10" s="9"/>
      <c r="J10" s="11" t="s">
        <v>27</v>
      </c>
      <c r="L10" s="9"/>
      <c r="M10" s="9"/>
      <c r="N10" s="9"/>
      <c r="O10" s="9"/>
      <c r="P10" s="9"/>
      <c r="Q10" s="9"/>
      <c r="R10" s="9"/>
      <c r="S10" s="9"/>
      <c r="W10" s="12" t="s">
        <v>28</v>
      </c>
      <c r="X10" s="542">
        <f>+Identication!C13</f>
        <v>42005</v>
      </c>
      <c r="Y10" s="542"/>
      <c r="Z10" s="542"/>
      <c r="AA10" s="12" t="s">
        <v>29</v>
      </c>
      <c r="AB10" s="542">
        <f>+Identication!C14</f>
        <v>42369</v>
      </c>
      <c r="AC10" s="542"/>
      <c r="AD10" s="542"/>
      <c r="AE10" s="9"/>
      <c r="AF10" s="9"/>
      <c r="AG10" s="9"/>
      <c r="AJ10" s="9"/>
    </row>
    <row r="11" spans="1:36" ht="10.5" customHeight="1">
      <c r="A11" s="10"/>
      <c r="B11" s="9"/>
      <c r="C11" s="9"/>
      <c r="D11" s="9"/>
      <c r="E11" s="9"/>
      <c r="F11" s="9"/>
      <c r="G11" s="9"/>
      <c r="H11" s="9"/>
      <c r="I11" s="10"/>
      <c r="J11" s="10"/>
      <c r="K11" s="10"/>
      <c r="L11" s="10"/>
      <c r="M11" s="10"/>
      <c r="N11" s="10"/>
      <c r="O11" s="10"/>
      <c r="P11" s="10"/>
      <c r="Q11" s="10"/>
      <c r="R11" s="10"/>
      <c r="S11" s="10"/>
      <c r="T11" s="10"/>
      <c r="U11" s="10"/>
      <c r="V11" s="10"/>
      <c r="W11" s="10"/>
      <c r="X11" s="10"/>
      <c r="Y11" s="10"/>
      <c r="Z11" s="10"/>
      <c r="AA11" s="10"/>
      <c r="AB11" s="10"/>
      <c r="AC11" s="10"/>
      <c r="AD11" s="9"/>
      <c r="AE11" s="9"/>
      <c r="AF11" s="9"/>
      <c r="AG11" s="9"/>
      <c r="AH11" s="9"/>
      <c r="AI11" s="9"/>
      <c r="AJ11" s="9"/>
    </row>
    <row r="12" spans="1:36" ht="6.75" customHeight="1">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5"/>
    </row>
    <row r="13" spans="1:36" ht="15" customHeight="1">
      <c r="A13" s="16"/>
      <c r="B13" s="17" t="s">
        <v>30</v>
      </c>
      <c r="C13" s="18"/>
      <c r="D13" s="18"/>
      <c r="E13" s="18"/>
      <c r="F13" s="18"/>
      <c r="G13" s="18"/>
      <c r="H13" s="18"/>
      <c r="I13" s="19"/>
      <c r="J13" s="20"/>
      <c r="K13" s="19"/>
      <c r="L13" s="17" t="s">
        <v>31</v>
      </c>
      <c r="M13" s="18"/>
      <c r="N13" s="18"/>
      <c r="O13" s="18"/>
      <c r="P13" s="21"/>
      <c r="Q13" s="19"/>
      <c r="R13" s="22"/>
      <c r="S13" s="18"/>
      <c r="T13" s="19"/>
      <c r="U13" s="19"/>
      <c r="V13" s="17" t="s">
        <v>32</v>
      </c>
      <c r="W13" s="18"/>
      <c r="X13" s="18"/>
      <c r="Y13" s="18"/>
      <c r="Z13" s="18"/>
      <c r="AA13" s="18"/>
      <c r="AB13" s="18"/>
      <c r="AC13" s="22" t="s">
        <v>140</v>
      </c>
      <c r="AD13" s="18"/>
      <c r="AE13" s="23"/>
      <c r="AF13" s="23"/>
      <c r="AG13" s="23"/>
      <c r="AH13" s="23"/>
      <c r="AI13" s="23"/>
      <c r="AJ13" s="24"/>
    </row>
    <row r="14" spans="1:36" ht="6.75" customHeight="1">
      <c r="A14" s="25"/>
      <c r="B14" s="26"/>
      <c r="C14" s="27"/>
      <c r="D14" s="27"/>
      <c r="E14" s="27"/>
      <c r="F14" s="27"/>
      <c r="G14" s="27"/>
      <c r="H14" s="27"/>
      <c r="I14" s="28"/>
      <c r="J14" s="29"/>
      <c r="K14" s="28"/>
      <c r="L14" s="26"/>
      <c r="M14" s="27"/>
      <c r="N14" s="27"/>
      <c r="O14" s="27"/>
      <c r="P14" s="30"/>
      <c r="Q14" s="28"/>
      <c r="R14" s="27"/>
      <c r="S14" s="27"/>
      <c r="T14" s="28"/>
      <c r="U14" s="28"/>
      <c r="V14" s="26"/>
      <c r="W14" s="27"/>
      <c r="X14" s="27"/>
      <c r="Y14" s="27"/>
      <c r="Z14" s="27"/>
      <c r="AA14" s="27"/>
      <c r="AB14" s="27"/>
      <c r="AC14" s="27"/>
      <c r="AD14" s="27"/>
      <c r="AE14" s="31"/>
      <c r="AF14" s="31"/>
      <c r="AG14" s="31"/>
      <c r="AH14" s="31"/>
      <c r="AI14" s="31"/>
      <c r="AJ14" s="32"/>
    </row>
    <row r="15" spans="1:36" ht="6.75" customHeight="1">
      <c r="A15" s="13"/>
      <c r="B15" s="33"/>
      <c r="C15" s="33"/>
      <c r="D15" s="33"/>
      <c r="E15" s="33"/>
      <c r="F15" s="33"/>
      <c r="G15" s="33"/>
      <c r="H15" s="33"/>
      <c r="I15" s="34"/>
      <c r="J15" s="33"/>
      <c r="K15" s="34"/>
      <c r="L15" s="33"/>
      <c r="M15" s="33"/>
      <c r="N15" s="33"/>
      <c r="O15" s="33"/>
      <c r="P15" s="33"/>
      <c r="Q15" s="34"/>
      <c r="R15" s="33"/>
      <c r="S15" s="33"/>
      <c r="T15" s="33"/>
      <c r="U15" s="33"/>
      <c r="V15" s="33"/>
      <c r="W15" s="33"/>
      <c r="X15" s="33"/>
      <c r="Y15" s="33"/>
      <c r="Z15" s="33"/>
      <c r="AA15" s="33"/>
      <c r="AB15" s="33"/>
      <c r="AC15" s="33"/>
      <c r="AD15" s="33"/>
      <c r="AE15" s="14"/>
      <c r="AF15" s="14"/>
      <c r="AG15" s="14"/>
      <c r="AH15" s="14"/>
      <c r="AI15" s="14"/>
      <c r="AJ15" s="15"/>
    </row>
    <row r="16" spans="1:36">
      <c r="A16" s="16"/>
      <c r="B16" s="17" t="s">
        <v>33</v>
      </c>
      <c r="C16" s="18"/>
      <c r="D16" s="18"/>
      <c r="E16" s="18"/>
      <c r="F16" s="18"/>
      <c r="G16" s="18"/>
      <c r="H16" s="18"/>
      <c r="I16" s="19"/>
      <c r="J16" s="20"/>
      <c r="K16" s="19"/>
      <c r="L16" s="17" t="s">
        <v>34</v>
      </c>
      <c r="M16" s="18"/>
      <c r="N16" s="21"/>
      <c r="O16" s="18"/>
      <c r="P16" s="21"/>
      <c r="Q16" s="19"/>
      <c r="R16" s="35" t="s">
        <v>35</v>
      </c>
      <c r="S16" s="35"/>
      <c r="T16" s="18"/>
      <c r="U16" s="21"/>
      <c r="V16" s="18"/>
      <c r="W16" s="18"/>
      <c r="X16" s="18"/>
      <c r="Y16" s="18"/>
      <c r="Z16" s="18"/>
      <c r="AA16" s="18"/>
      <c r="AB16" s="18"/>
      <c r="AC16" s="18"/>
      <c r="AD16" s="18"/>
      <c r="AE16" s="23"/>
      <c r="AF16" s="23"/>
      <c r="AG16" s="23"/>
      <c r="AH16" s="23"/>
      <c r="AI16" s="23"/>
      <c r="AJ16" s="24"/>
    </row>
    <row r="17" spans="1:36" ht="6.75" customHeight="1">
      <c r="A17" s="25"/>
      <c r="B17" s="26"/>
      <c r="C17" s="27"/>
      <c r="D17" s="27"/>
      <c r="E17" s="27"/>
      <c r="F17" s="27"/>
      <c r="G17" s="27"/>
      <c r="H17" s="27"/>
      <c r="I17" s="28"/>
      <c r="J17" s="29"/>
      <c r="K17" s="28"/>
      <c r="L17" s="26"/>
      <c r="M17" s="27"/>
      <c r="N17" s="30"/>
      <c r="O17" s="27"/>
      <c r="P17" s="30"/>
      <c r="Q17" s="28"/>
      <c r="R17" s="29"/>
      <c r="S17" s="29"/>
      <c r="T17" s="27"/>
      <c r="U17" s="30"/>
      <c r="V17" s="27"/>
      <c r="W17" s="27"/>
      <c r="X17" s="27"/>
      <c r="Y17" s="27"/>
      <c r="Z17" s="27"/>
      <c r="AA17" s="27"/>
      <c r="AB17" s="27"/>
      <c r="AC17" s="27"/>
      <c r="AD17" s="27"/>
      <c r="AE17" s="31"/>
      <c r="AF17" s="31"/>
      <c r="AG17" s="31"/>
      <c r="AH17" s="31"/>
      <c r="AI17" s="31"/>
      <c r="AJ17" s="32"/>
    </row>
    <row r="18" spans="1:36" ht="6.75" customHeight="1">
      <c r="A18" s="13"/>
      <c r="B18" s="33"/>
      <c r="C18" s="33"/>
      <c r="D18" s="33"/>
      <c r="E18" s="33"/>
      <c r="F18" s="33"/>
      <c r="G18" s="33"/>
      <c r="H18" s="33"/>
      <c r="I18" s="34"/>
      <c r="J18" s="33"/>
      <c r="K18" s="34"/>
      <c r="L18" s="33"/>
      <c r="M18" s="33"/>
      <c r="N18" s="33"/>
      <c r="O18" s="33"/>
      <c r="P18" s="33"/>
      <c r="Q18" s="34"/>
      <c r="R18" s="33"/>
      <c r="S18" s="33"/>
      <c r="T18" s="33"/>
      <c r="U18" s="33"/>
      <c r="V18" s="33"/>
      <c r="W18" s="33"/>
      <c r="X18" s="33"/>
      <c r="Y18" s="33"/>
      <c r="Z18" s="33"/>
      <c r="AA18" s="33"/>
      <c r="AB18" s="33"/>
      <c r="AC18" s="33"/>
      <c r="AD18" s="33"/>
      <c r="AE18" s="14"/>
      <c r="AF18" s="14"/>
      <c r="AG18" s="14"/>
      <c r="AH18" s="14"/>
      <c r="AI18" s="14"/>
      <c r="AJ18" s="15"/>
    </row>
    <row r="19" spans="1:36">
      <c r="A19" s="16"/>
      <c r="B19" s="36" t="s">
        <v>36</v>
      </c>
      <c r="C19" s="35"/>
      <c r="D19" s="35"/>
      <c r="E19" s="35"/>
      <c r="F19" s="35"/>
      <c r="G19" s="35"/>
      <c r="H19" s="35"/>
      <c r="I19" s="19"/>
      <c r="J19" s="20"/>
      <c r="K19" s="19"/>
      <c r="L19" s="37" t="s">
        <v>37</v>
      </c>
      <c r="M19" s="35"/>
      <c r="N19" s="35"/>
      <c r="O19" s="35"/>
      <c r="P19" s="35"/>
      <c r="Q19" s="19"/>
      <c r="R19" s="20"/>
      <c r="S19" s="35"/>
      <c r="T19" s="35"/>
      <c r="U19" s="35"/>
      <c r="V19" s="17" t="s">
        <v>38</v>
      </c>
      <c r="W19" s="35"/>
      <c r="X19" s="35"/>
      <c r="Y19" s="35"/>
      <c r="Z19" s="35"/>
      <c r="AA19" s="35"/>
      <c r="AB19" s="17" t="s">
        <v>39</v>
      </c>
      <c r="AC19" s="35"/>
      <c r="AD19" s="35"/>
      <c r="AE19" s="38" t="s">
        <v>40</v>
      </c>
      <c r="AF19" s="38"/>
      <c r="AG19" s="38" t="s">
        <v>40</v>
      </c>
      <c r="AH19" s="39"/>
      <c r="AI19" s="19"/>
      <c r="AJ19" s="40"/>
    </row>
    <row r="20" spans="1:36" ht="6.75" customHeight="1">
      <c r="A20" s="25"/>
      <c r="B20" s="41"/>
      <c r="C20" s="29"/>
      <c r="D20" s="29"/>
      <c r="E20" s="29"/>
      <c r="F20" s="29"/>
      <c r="G20" s="29"/>
      <c r="H20" s="29"/>
      <c r="I20" s="28"/>
      <c r="J20" s="29"/>
      <c r="K20" s="28"/>
      <c r="L20" s="42"/>
      <c r="M20" s="29"/>
      <c r="N20" s="29"/>
      <c r="O20" s="29"/>
      <c r="P20" s="29"/>
      <c r="Q20" s="28"/>
      <c r="R20" s="29"/>
      <c r="S20" s="29"/>
      <c r="T20" s="29"/>
      <c r="U20" s="29"/>
      <c r="V20" s="26"/>
      <c r="W20" s="29"/>
      <c r="X20" s="29"/>
      <c r="Y20" s="29"/>
      <c r="Z20" s="29"/>
      <c r="AA20" s="29"/>
      <c r="AB20" s="26"/>
      <c r="AC20" s="29"/>
      <c r="AD20" s="29"/>
      <c r="AE20" s="43"/>
      <c r="AF20" s="43"/>
      <c r="AG20" s="43"/>
      <c r="AH20" s="44"/>
      <c r="AI20" s="28"/>
      <c r="AJ20" s="45"/>
    </row>
    <row r="21" spans="1:36" ht="12" customHeight="1">
      <c r="A21" s="10"/>
      <c r="B21" s="36"/>
      <c r="C21" s="46"/>
      <c r="D21" s="46"/>
      <c r="E21" s="46"/>
      <c r="F21" s="46"/>
      <c r="G21" s="46"/>
      <c r="H21" s="46"/>
      <c r="I21" s="46"/>
      <c r="J21" s="47"/>
      <c r="K21" s="46"/>
      <c r="L21" s="37"/>
      <c r="M21" s="47"/>
      <c r="N21" s="46"/>
      <c r="O21" s="47"/>
      <c r="P21" s="47"/>
      <c r="Q21" s="47"/>
      <c r="R21" s="46"/>
      <c r="S21" s="46"/>
      <c r="T21" s="47"/>
      <c r="U21" s="47"/>
      <c r="V21" s="47"/>
      <c r="W21" s="47"/>
      <c r="X21" s="46"/>
      <c r="Y21" s="46"/>
      <c r="Z21" s="46"/>
      <c r="AA21" s="46"/>
      <c r="AB21" s="46"/>
      <c r="AC21" s="46"/>
      <c r="AD21" s="46"/>
      <c r="AE21" s="46"/>
      <c r="AF21" s="46"/>
      <c r="AG21" s="46"/>
      <c r="AH21" s="10"/>
      <c r="AI21" s="10"/>
      <c r="AJ21" s="10"/>
    </row>
    <row r="22" spans="1:36" ht="18.75" customHeight="1">
      <c r="A22" s="543" t="s">
        <v>41</v>
      </c>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5"/>
    </row>
    <row r="23" spans="1:36" ht="9.75" customHeight="1">
      <c r="A23" s="48"/>
      <c r="B23" s="49"/>
      <c r="C23" s="50"/>
      <c r="D23" s="50"/>
      <c r="E23" s="50"/>
      <c r="F23" s="50"/>
      <c r="G23" s="50"/>
      <c r="H23" s="50"/>
      <c r="I23" s="50"/>
      <c r="J23" s="50"/>
      <c r="K23" s="50"/>
      <c r="L23" s="51"/>
      <c r="M23" s="50"/>
      <c r="N23" s="50"/>
      <c r="O23" s="50"/>
      <c r="P23" s="50"/>
      <c r="Q23" s="50"/>
      <c r="R23" s="50"/>
      <c r="S23" s="50"/>
      <c r="T23" s="50"/>
      <c r="U23" s="50"/>
      <c r="V23" s="50"/>
      <c r="W23" s="50"/>
      <c r="X23" s="50"/>
      <c r="Y23" s="50"/>
      <c r="Z23" s="50"/>
      <c r="AA23" s="50"/>
      <c r="AB23" s="50"/>
      <c r="AC23" s="50"/>
      <c r="AD23" s="50"/>
      <c r="AE23" s="50"/>
      <c r="AF23" s="50"/>
      <c r="AG23" s="50"/>
      <c r="AH23" s="50"/>
      <c r="AI23" s="50"/>
      <c r="AJ23" s="52"/>
    </row>
    <row r="24" spans="1:36" ht="14.25" customHeight="1">
      <c r="A24" s="53" t="s">
        <v>317</v>
      </c>
      <c r="B24" s="54"/>
      <c r="C24" s="55"/>
      <c r="D24" s="55"/>
      <c r="E24" s="55"/>
      <c r="F24" s="55"/>
      <c r="G24" s="55"/>
      <c r="H24" s="55"/>
      <c r="I24" s="198" t="str">
        <f>MID(Identication!C6,1,1)</f>
        <v>1</v>
      </c>
      <c r="J24" s="198" t="str">
        <f>MID(Identication!C6,2,1)</f>
        <v>2</v>
      </c>
      <c r="K24" s="198" t="str">
        <f>MID(Identication!C6,3,1)</f>
        <v>3</v>
      </c>
      <c r="L24" s="198" t="str">
        <f>MID(Identication!C6,4,1)</f>
        <v>4</v>
      </c>
      <c r="M24" s="198" t="str">
        <f>MID(Identication!C6,5,1)</f>
        <v>5</v>
      </c>
      <c r="N24" s="198" t="str">
        <f>MID(Identication!C6,6,1)</f>
        <v>6</v>
      </c>
      <c r="O24" s="198" t="str">
        <f>MID(Identication!C6,7,1)</f>
        <v>7</v>
      </c>
      <c r="P24" s="198" t="str">
        <f>MID(Identication!C6,8,1)</f>
        <v>8</v>
      </c>
      <c r="Q24" s="55" t="s">
        <v>42</v>
      </c>
      <c r="R24" s="57"/>
      <c r="S24" s="57"/>
      <c r="T24" s="55"/>
      <c r="U24" s="57"/>
      <c r="V24" s="55"/>
      <c r="W24" s="55"/>
      <c r="X24" s="55"/>
      <c r="Y24" s="55"/>
      <c r="Z24" s="55"/>
      <c r="AA24" s="198" t="str">
        <f>MID(Identication!C7,1,1)</f>
        <v>8</v>
      </c>
      <c r="AB24" s="198" t="str">
        <f>MID(Identication!C7,2,1)</f>
        <v>7</v>
      </c>
      <c r="AC24" s="198" t="str">
        <f>MID(Identication!C7,3,1)</f>
        <v>6</v>
      </c>
      <c r="AD24" s="198" t="str">
        <f>MID(Identication!C7,4,1)</f>
        <v>5</v>
      </c>
      <c r="AE24" s="198" t="str">
        <f>MID(Identication!C7,5,1)</f>
        <v>4</v>
      </c>
      <c r="AF24" s="198" t="str">
        <f>MID(Identication!C7,6,1)</f>
        <v>3</v>
      </c>
      <c r="AG24" s="198" t="str">
        <f>MID(Identication!C7,7,1)</f>
        <v>2</v>
      </c>
      <c r="AH24" s="198" t="str">
        <f>MID(Identication!C7,8,1)</f>
        <v>1</v>
      </c>
      <c r="AI24" s="198" t="str">
        <f>MID(Identication!C7,9,1)</f>
        <v/>
      </c>
      <c r="AJ24" s="58"/>
    </row>
    <row r="25" spans="1:36" ht="3.75" customHeight="1">
      <c r="A25" s="53"/>
      <c r="B25" s="54"/>
      <c r="C25" s="55"/>
      <c r="D25" s="55"/>
      <c r="E25" s="55"/>
      <c r="F25" s="55"/>
      <c r="G25" s="55"/>
      <c r="H25" s="55"/>
      <c r="I25" s="55"/>
      <c r="J25" s="55"/>
      <c r="K25" s="216"/>
      <c r="L25" s="216"/>
      <c r="M25" s="216"/>
      <c r="N25" s="216"/>
      <c r="O25" s="216"/>
      <c r="P25" s="216"/>
      <c r="Q25" s="55"/>
      <c r="R25" s="57"/>
      <c r="S25" s="57"/>
      <c r="T25" s="55"/>
      <c r="U25" s="57"/>
      <c r="V25" s="55"/>
      <c r="W25" s="55"/>
      <c r="X25" s="55"/>
      <c r="Y25" s="55"/>
      <c r="Z25" s="55"/>
      <c r="AA25" s="216"/>
      <c r="AB25" s="216"/>
      <c r="AC25" s="216"/>
      <c r="AD25" s="216"/>
      <c r="AE25" s="216"/>
      <c r="AF25" s="216"/>
      <c r="AG25" s="216"/>
      <c r="AH25" s="216"/>
      <c r="AI25" s="216"/>
      <c r="AJ25" s="58"/>
    </row>
    <row r="26" spans="1:36" ht="14.25" customHeight="1">
      <c r="A26" s="536" t="s">
        <v>318</v>
      </c>
      <c r="B26" s="537"/>
      <c r="C26" s="537"/>
      <c r="D26" s="537"/>
      <c r="E26" s="537"/>
      <c r="F26" s="537"/>
      <c r="G26" s="537"/>
      <c r="H26" s="537"/>
      <c r="I26" s="537"/>
      <c r="J26" s="537"/>
      <c r="K26" s="537"/>
      <c r="L26" s="537"/>
      <c r="M26" s="537"/>
      <c r="N26" s="537"/>
      <c r="P26" s="56"/>
      <c r="Q26" s="56"/>
      <c r="R26" s="56"/>
      <c r="S26" s="56"/>
      <c r="T26" s="56"/>
      <c r="U26" s="56"/>
      <c r="V26" s="56"/>
      <c r="W26" s="56" t="str">
        <f>MID(Identication!F7,1,1)</f>
        <v/>
      </c>
      <c r="X26" s="56" t="str">
        <f>MID(Identication!G7,1,1)</f>
        <v/>
      </c>
      <c r="Z26" s="56" t="str">
        <f>MID(Identication!H7,1,1)</f>
        <v/>
      </c>
      <c r="AA26" s="56" t="str">
        <f>MID(Identication!I7,1,1)</f>
        <v/>
      </c>
      <c r="AB26" s="56" t="str">
        <f>MID(Identication!J7,1,1)</f>
        <v/>
      </c>
      <c r="AC26" s="56" t="str">
        <f>MID(Identication!K7,1,1)</f>
        <v/>
      </c>
      <c r="AE26" s="56" t="str">
        <f>MID(Identication!L7,1,1)</f>
        <v/>
      </c>
      <c r="AF26" s="56" t="str">
        <f>MID(Identication!M7,1,1)</f>
        <v/>
      </c>
      <c r="AG26" s="57"/>
      <c r="AH26" s="57"/>
      <c r="AI26" s="57"/>
      <c r="AJ26" s="58"/>
    </row>
    <row r="27" spans="1:36" ht="6" customHeight="1">
      <c r="A27" s="485"/>
      <c r="B27" s="486"/>
      <c r="C27" s="486"/>
      <c r="D27" s="486"/>
      <c r="E27" s="486"/>
      <c r="F27" s="486"/>
      <c r="G27" s="486"/>
      <c r="H27" s="486"/>
      <c r="I27" s="486"/>
      <c r="J27" s="486"/>
      <c r="K27" s="486"/>
      <c r="L27" s="486"/>
      <c r="M27" s="486"/>
      <c r="N27" s="486"/>
      <c r="P27" s="216"/>
      <c r="Q27" s="216"/>
      <c r="R27" s="216"/>
      <c r="S27" s="216"/>
      <c r="T27" s="216"/>
      <c r="U27" s="216"/>
      <c r="V27" s="216"/>
      <c r="W27" s="216"/>
      <c r="X27" s="216"/>
      <c r="Z27" s="216"/>
      <c r="AA27" s="216"/>
      <c r="AB27" s="216"/>
      <c r="AC27" s="216"/>
      <c r="AJ27" s="58"/>
    </row>
    <row r="28" spans="1:36" ht="14.25" customHeight="1">
      <c r="A28" s="60" t="s">
        <v>43</v>
      </c>
      <c r="B28" s="54"/>
      <c r="C28" s="55"/>
      <c r="D28" s="55"/>
      <c r="E28" s="55"/>
      <c r="F28" s="55" t="s">
        <v>2</v>
      </c>
      <c r="G28" s="669" t="str">
        <f>+Identication!C4</f>
        <v>MAROC COMPTA</v>
      </c>
      <c r="H28" s="669"/>
      <c r="I28" s="669"/>
      <c r="J28" s="670"/>
      <c r="K28" s="670"/>
      <c r="L28" s="670"/>
      <c r="M28" s="57"/>
      <c r="N28" s="57"/>
      <c r="O28" s="57"/>
      <c r="P28" s="57"/>
      <c r="Q28" s="57"/>
      <c r="R28" s="57"/>
      <c r="S28" s="57"/>
      <c r="T28" s="55"/>
      <c r="U28" s="55" t="s">
        <v>44</v>
      </c>
      <c r="V28" s="55"/>
      <c r="W28" s="55"/>
      <c r="X28" s="55"/>
      <c r="Y28" s="55"/>
      <c r="Z28" s="55"/>
      <c r="AA28" s="57"/>
      <c r="AB28" s="57"/>
      <c r="AC28" s="57"/>
      <c r="AD28" s="198" t="str">
        <f>MID(Identication!C8,1,1)</f>
        <v>1</v>
      </c>
      <c r="AE28" s="198" t="str">
        <f>MID(Identication!C8,2,1)</f>
        <v>2</v>
      </c>
      <c r="AF28" s="198" t="str">
        <f>MID(Identication!C8,3,1)</f>
        <v>3</v>
      </c>
      <c r="AG28" s="198" t="str">
        <f>MID(Identication!C8,4,1)</f>
        <v>4</v>
      </c>
      <c r="AH28" s="198" t="str">
        <f>MID(Identication!C8,5,1)</f>
        <v>5</v>
      </c>
      <c r="AI28" s="198" t="str">
        <f>MID(Identication!C8,6,1)</f>
        <v/>
      </c>
      <c r="AJ28" s="61"/>
    </row>
    <row r="29" spans="1:36" ht="14.25" customHeight="1">
      <c r="A29" s="53" t="s">
        <v>45</v>
      </c>
      <c r="B29" s="55"/>
      <c r="C29" s="55"/>
      <c r="D29" s="55"/>
      <c r="E29" s="55"/>
      <c r="F29" s="55"/>
      <c r="G29" s="55"/>
      <c r="H29" s="55"/>
      <c r="I29" s="55"/>
      <c r="J29" s="55"/>
      <c r="K29" s="55"/>
      <c r="L29" s="55"/>
      <c r="M29" s="55"/>
      <c r="N29" s="55"/>
      <c r="O29" s="55" t="s">
        <v>2</v>
      </c>
      <c r="P29" s="671" t="str">
        <f>+Identication!C10</f>
        <v>BOULEVARD MOHAMED V N° 01</v>
      </c>
      <c r="Q29" s="55"/>
      <c r="R29" s="55"/>
      <c r="S29" s="55"/>
      <c r="T29" s="55"/>
      <c r="U29" s="55"/>
      <c r="V29" s="55"/>
      <c r="W29" s="55"/>
      <c r="X29" s="55"/>
      <c r="Y29" s="55"/>
      <c r="Z29" s="55"/>
      <c r="AA29" s="55"/>
      <c r="AB29" s="55"/>
      <c r="AC29" s="55"/>
      <c r="AD29" s="55"/>
      <c r="AE29" s="55"/>
      <c r="AF29" s="55"/>
      <c r="AG29" s="63"/>
      <c r="AH29" s="55"/>
      <c r="AI29" s="55"/>
      <c r="AJ29" s="61"/>
    </row>
    <row r="30" spans="1:36" ht="14.25" customHeight="1">
      <c r="A30" s="64" t="s">
        <v>46</v>
      </c>
      <c r="B30" s="55"/>
      <c r="C30" s="55"/>
      <c r="D30" s="55"/>
      <c r="E30" s="55"/>
      <c r="F30" s="55"/>
      <c r="G30" s="55"/>
      <c r="H30" s="55"/>
      <c r="I30" s="55"/>
      <c r="J30" s="55"/>
      <c r="K30" s="55"/>
      <c r="L30" s="55"/>
      <c r="M30" s="55"/>
      <c r="N30" s="55"/>
      <c r="O30" s="55"/>
      <c r="P30" s="55"/>
      <c r="Q30" s="55"/>
      <c r="R30" s="55"/>
      <c r="S30" s="55"/>
      <c r="T30" s="55"/>
      <c r="U30" s="55"/>
      <c r="V30" s="55"/>
      <c r="W30" s="54"/>
      <c r="X30" s="55" t="s">
        <v>47</v>
      </c>
      <c r="Y30" s="55"/>
      <c r="Z30" s="55" t="s">
        <v>2</v>
      </c>
      <c r="AA30" s="62" t="str">
        <f>+Identication!C11</f>
        <v>CASABLANCA</v>
      </c>
      <c r="AB30" s="55"/>
      <c r="AC30" s="55"/>
      <c r="AD30" s="55"/>
      <c r="AE30" s="55"/>
      <c r="AF30" s="55"/>
      <c r="AG30" s="63"/>
      <c r="AH30" s="55"/>
      <c r="AI30" s="55"/>
      <c r="AJ30" s="61"/>
    </row>
    <row r="31" spans="1:36" ht="14.25" customHeight="1">
      <c r="A31" s="53" t="s">
        <v>48</v>
      </c>
      <c r="B31" s="55"/>
      <c r="C31" s="55"/>
      <c r="D31" s="55"/>
      <c r="E31" s="55"/>
      <c r="G31" s="55" t="s">
        <v>2</v>
      </c>
      <c r="H31" s="671" t="str">
        <f>+Identication!C5</f>
        <v>SARL</v>
      </c>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63"/>
      <c r="AH31" s="55"/>
      <c r="AI31" s="55"/>
      <c r="AJ31" s="61"/>
    </row>
    <row r="32" spans="1:36" ht="14.25" customHeight="1">
      <c r="A32" s="53" t="s">
        <v>16</v>
      </c>
      <c r="B32" s="55"/>
      <c r="C32" s="55"/>
      <c r="D32" s="55"/>
      <c r="E32" s="55" t="s">
        <v>2</v>
      </c>
      <c r="F32" s="672" t="str">
        <f>+Identication!C19</f>
        <v>0522222222</v>
      </c>
      <c r="G32" s="672"/>
      <c r="H32" s="672"/>
      <c r="I32" s="672"/>
      <c r="J32" s="672"/>
      <c r="K32" s="672"/>
      <c r="L32" s="55" t="s">
        <v>18</v>
      </c>
      <c r="N32" s="55" t="s">
        <v>2</v>
      </c>
      <c r="O32" s="538" t="str">
        <f>+Identication!C21</f>
        <v>marocompta@gmail.com</v>
      </c>
      <c r="P32" s="538"/>
      <c r="Q32" s="538"/>
      <c r="R32" s="538"/>
      <c r="S32" s="538"/>
      <c r="T32" s="538"/>
      <c r="U32" s="538"/>
      <c r="V32" s="538"/>
      <c r="W32" s="55"/>
      <c r="X32" s="55" t="s">
        <v>17</v>
      </c>
      <c r="Y32" s="55"/>
      <c r="Z32" s="55" t="s">
        <v>2</v>
      </c>
      <c r="AA32" s="538" t="str">
        <f>+Identication!C20</f>
        <v>0522222224</v>
      </c>
      <c r="AB32" s="538"/>
      <c r="AC32" s="538"/>
      <c r="AD32" s="538"/>
      <c r="AE32" s="538"/>
      <c r="AF32" s="538"/>
      <c r="AG32" s="538"/>
      <c r="AH32" s="55"/>
      <c r="AI32" s="55"/>
      <c r="AJ32" s="61"/>
    </row>
    <row r="33" spans="1:36" ht="14.25" customHeight="1">
      <c r="A33" s="53" t="s">
        <v>19</v>
      </c>
      <c r="B33" s="55"/>
      <c r="C33" s="55"/>
      <c r="D33" s="55"/>
      <c r="E33" s="55" t="s">
        <v>2</v>
      </c>
      <c r="F33" s="54" t="str">
        <f>+Identication!C22</f>
        <v>BAITOLLAH</v>
      </c>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63"/>
      <c r="AH33" s="55"/>
      <c r="AI33" s="55"/>
      <c r="AJ33" s="61"/>
    </row>
    <row r="34" spans="1:36" ht="14.25" customHeight="1">
      <c r="A34" s="65" t="s">
        <v>49</v>
      </c>
      <c r="B34" s="54"/>
      <c r="C34" s="55"/>
      <c r="D34" s="55"/>
      <c r="E34" s="55"/>
      <c r="F34" s="55"/>
      <c r="G34" s="55"/>
      <c r="H34" s="55"/>
      <c r="I34" s="55"/>
      <c r="J34" s="55"/>
      <c r="K34" s="55"/>
      <c r="L34" s="56" t="str">
        <f>MID(Identication!C23,1,1)</f>
        <v>0</v>
      </c>
      <c r="M34" s="56" t="str">
        <f>MID(Identication!C23,2,1)</f>
        <v>0</v>
      </c>
      <c r="N34" s="56" t="str">
        <f>MID(Identication!C23,3,1)</f>
        <v>1</v>
      </c>
      <c r="O34" s="56" t="str">
        <f>MID(Identication!C23,4,1)</f>
        <v>1</v>
      </c>
      <c r="P34" s="56" t="str">
        <f>MID(Identication!C23,5,1)</f>
        <v>2</v>
      </c>
      <c r="Q34" s="56" t="str">
        <f>MID(Identication!C23,6,1)</f>
        <v>2</v>
      </c>
      <c r="R34" s="56" t="str">
        <f>MID(Identication!C23,7,1)</f>
        <v>3</v>
      </c>
      <c r="S34" s="56" t="str">
        <f>MID(Identication!C23,8,1)</f>
        <v>3</v>
      </c>
      <c r="T34" s="56" t="str">
        <f>MID(Identication!C23,9,1)</f>
        <v>4</v>
      </c>
      <c r="U34" s="56" t="str">
        <f>MID(Identication!C23,10,1)</f>
        <v>4</v>
      </c>
      <c r="V34" s="56" t="str">
        <f>MID(Identication!C23,11,1)</f>
        <v>5</v>
      </c>
      <c r="W34" s="56" t="str">
        <f>MID(Identication!C23,12,1)</f>
        <v>5</v>
      </c>
      <c r="X34" s="56" t="str">
        <f>MID(Identication!C23,13,1)</f>
        <v>6</v>
      </c>
      <c r="Y34" s="56" t="str">
        <f>MID(Identication!C23,14,1)</f>
        <v>6</v>
      </c>
      <c r="Z34" s="56" t="str">
        <f>MID(Identication!C23,15,1)</f>
        <v>7</v>
      </c>
      <c r="AA34" s="56" t="str">
        <f>MID(Identication!C23,16,1)</f>
        <v>7</v>
      </c>
      <c r="AB34" s="56" t="str">
        <f>MID(Identication!C23,17,1)</f>
        <v>8</v>
      </c>
      <c r="AC34" s="56" t="str">
        <f>MID(Identication!C23,18,1)</f>
        <v>8</v>
      </c>
      <c r="AD34" s="56" t="str">
        <f>MID(Identication!C23,19,1)</f>
        <v>9</v>
      </c>
      <c r="AE34" s="56" t="str">
        <f>MID(Identication!C23,20,1)</f>
        <v/>
      </c>
      <c r="AF34" s="56" t="str">
        <f>MID(Identication!C23,21,1)</f>
        <v/>
      </c>
      <c r="AG34" s="56" t="str">
        <f>MID(Identication!C23,22,1)</f>
        <v/>
      </c>
      <c r="AH34" s="56" t="str">
        <f>MID(Identication!C23,23,1)</f>
        <v/>
      </c>
      <c r="AI34" s="56" t="str">
        <f>MID(Identication!C23,24,1)</f>
        <v/>
      </c>
      <c r="AJ34" s="61"/>
    </row>
    <row r="35" spans="1:36" ht="6.75" customHeight="1">
      <c r="A35" s="25"/>
      <c r="B35" s="41"/>
      <c r="C35" s="66"/>
      <c r="D35" s="66"/>
      <c r="E35" s="66"/>
      <c r="F35" s="66"/>
      <c r="G35" s="66"/>
      <c r="H35" s="66"/>
      <c r="I35" s="66"/>
      <c r="J35" s="66"/>
      <c r="K35" s="66"/>
      <c r="L35" s="42"/>
      <c r="M35" s="66"/>
      <c r="N35" s="66"/>
      <c r="O35" s="66"/>
      <c r="P35" s="66"/>
      <c r="Q35" s="66"/>
      <c r="R35" s="66"/>
      <c r="S35" s="66"/>
      <c r="T35" s="66"/>
      <c r="U35" s="66"/>
      <c r="V35" s="66"/>
      <c r="W35" s="66"/>
      <c r="X35" s="66"/>
      <c r="Y35" s="66"/>
      <c r="Z35" s="66"/>
      <c r="AA35" s="66"/>
      <c r="AB35" s="66"/>
      <c r="AC35" s="66"/>
      <c r="AD35" s="66"/>
      <c r="AE35" s="66"/>
      <c r="AF35" s="66"/>
      <c r="AG35" s="66"/>
      <c r="AH35" s="28"/>
      <c r="AI35" s="28"/>
      <c r="AJ35" s="45"/>
    </row>
    <row r="36" spans="1:36" ht="13.5" customHeight="1">
      <c r="A36" s="546" t="s">
        <v>50</v>
      </c>
      <c r="B36" s="547"/>
      <c r="C36" s="547"/>
      <c r="D36" s="547"/>
      <c r="E36" s="547"/>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8"/>
    </row>
    <row r="37" spans="1:36" ht="13.5" customHeight="1">
      <c r="A37" s="549" t="s">
        <v>51</v>
      </c>
      <c r="B37" s="550"/>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1"/>
    </row>
    <row r="38" spans="1:36" ht="13.5" customHeight="1">
      <c r="A38" s="67" t="s">
        <v>52</v>
      </c>
      <c r="B38" s="68"/>
      <c r="C38" s="68"/>
      <c r="D38" s="68"/>
      <c r="E38" s="68"/>
      <c r="F38" s="68"/>
      <c r="G38" s="69"/>
      <c r="H38" s="54" t="s">
        <v>53</v>
      </c>
      <c r="I38" s="69"/>
      <c r="J38" s="69"/>
      <c r="K38" s="69"/>
      <c r="L38" s="70"/>
      <c r="M38" s="69"/>
      <c r="N38" s="69"/>
      <c r="O38" s="69"/>
      <c r="P38" s="69"/>
      <c r="Q38" s="68"/>
      <c r="R38" s="68"/>
      <c r="S38" s="68"/>
      <c r="T38" s="68"/>
      <c r="U38" s="68"/>
      <c r="V38" s="68"/>
      <c r="W38" s="47"/>
      <c r="X38" s="47"/>
      <c r="Y38" s="47"/>
      <c r="Z38" s="47"/>
      <c r="AA38" s="47"/>
      <c r="AB38" s="47"/>
      <c r="AC38" s="47"/>
      <c r="AD38" s="47"/>
      <c r="AE38" s="47"/>
      <c r="AF38" s="47"/>
      <c r="AG38" s="47"/>
      <c r="AH38" s="19"/>
      <c r="AI38" s="19"/>
      <c r="AJ38" s="40"/>
    </row>
    <row r="39" spans="1:36" ht="13.5" customHeight="1">
      <c r="A39" s="67" t="s">
        <v>54</v>
      </c>
      <c r="B39" s="69"/>
      <c r="C39" s="69"/>
      <c r="D39" s="54" t="s">
        <v>53</v>
      </c>
      <c r="E39" s="69"/>
      <c r="F39" s="69"/>
      <c r="G39" s="69"/>
      <c r="H39" s="69"/>
      <c r="I39" s="70"/>
      <c r="J39" s="69"/>
      <c r="K39" s="69"/>
      <c r="L39" s="69"/>
      <c r="M39" s="69"/>
      <c r="N39" s="68"/>
      <c r="O39" s="68"/>
      <c r="P39" s="68"/>
      <c r="Q39" s="68"/>
      <c r="R39" s="68"/>
      <c r="S39" s="68"/>
      <c r="T39" s="69"/>
      <c r="U39" s="69"/>
      <c r="V39" s="69"/>
      <c r="W39" s="70"/>
      <c r="X39" s="47"/>
      <c r="Y39" s="47"/>
      <c r="Z39" s="47"/>
      <c r="AA39" s="47"/>
      <c r="AB39" s="47"/>
      <c r="AC39" s="47"/>
      <c r="AD39" s="47"/>
      <c r="AE39" s="47"/>
      <c r="AF39" s="47"/>
      <c r="AG39" s="47"/>
      <c r="AH39" s="19"/>
      <c r="AI39" s="19"/>
      <c r="AJ39" s="40"/>
    </row>
    <row r="40" spans="1:36" ht="13.5" customHeight="1">
      <c r="A40" s="67" t="s">
        <v>55</v>
      </c>
      <c r="B40" s="70"/>
      <c r="C40" s="70"/>
      <c r="D40" s="70"/>
      <c r="E40" s="70"/>
      <c r="F40" s="70"/>
      <c r="G40" s="70"/>
      <c r="H40" s="70"/>
      <c r="I40" s="69"/>
      <c r="J40" s="71"/>
      <c r="K40" s="71"/>
      <c r="L40" s="71"/>
      <c r="M40" s="71"/>
      <c r="N40" s="71"/>
      <c r="O40" s="71"/>
      <c r="P40" s="71"/>
      <c r="Q40" s="71"/>
      <c r="R40" s="69"/>
      <c r="S40" s="47" t="s">
        <v>317</v>
      </c>
      <c r="U40" s="69"/>
      <c r="V40" s="69"/>
      <c r="W40" s="70"/>
      <c r="X40" s="19"/>
      <c r="Y40" s="19"/>
      <c r="AA40" s="72"/>
      <c r="AB40" s="73"/>
      <c r="AC40" s="73"/>
      <c r="AD40" s="73"/>
      <c r="AE40" s="73"/>
      <c r="AF40" s="73"/>
      <c r="AG40" s="73"/>
      <c r="AH40" s="73"/>
      <c r="AI40" s="73"/>
      <c r="AJ40" s="74"/>
    </row>
    <row r="41" spans="1:36" ht="13.5" customHeight="1">
      <c r="A41" s="75" t="s">
        <v>56</v>
      </c>
      <c r="B41" s="38"/>
      <c r="C41" s="38"/>
      <c r="D41" s="57"/>
      <c r="E41" s="54" t="s">
        <v>57</v>
      </c>
      <c r="F41" s="69"/>
      <c r="G41" s="69"/>
      <c r="H41" s="69"/>
      <c r="I41" s="69"/>
      <c r="J41" s="69"/>
      <c r="K41" s="69"/>
      <c r="L41" s="69"/>
      <c r="M41" s="69"/>
      <c r="N41" s="69"/>
      <c r="O41" s="69"/>
      <c r="P41" s="69"/>
      <c r="Q41" s="69"/>
      <c r="R41" s="69"/>
      <c r="S41" s="69"/>
      <c r="T41" s="69"/>
      <c r="U41" s="69"/>
      <c r="V41" s="69"/>
      <c r="W41" s="47"/>
      <c r="X41" s="19"/>
      <c r="Y41" s="19"/>
      <c r="Z41" s="19"/>
      <c r="AA41" s="19"/>
      <c r="AB41" s="19"/>
      <c r="AC41" s="19"/>
      <c r="AD41" s="19"/>
      <c r="AE41" s="19"/>
      <c r="AF41" s="19"/>
      <c r="AG41" s="19"/>
      <c r="AH41" s="19"/>
      <c r="AI41" s="19"/>
      <c r="AJ41" s="40"/>
    </row>
    <row r="42" spans="1:36" ht="13.5" customHeight="1">
      <c r="A42" s="76" t="s">
        <v>53</v>
      </c>
      <c r="B42" s="43"/>
      <c r="C42" s="77"/>
      <c r="D42" s="77"/>
      <c r="E42" s="77"/>
      <c r="F42" s="77"/>
      <c r="G42" s="77"/>
      <c r="H42" s="77"/>
      <c r="I42" s="77"/>
      <c r="J42" s="77"/>
      <c r="K42" s="77"/>
      <c r="L42" s="77"/>
      <c r="M42" s="77"/>
      <c r="N42" s="77"/>
      <c r="O42" s="77"/>
      <c r="P42" s="77"/>
      <c r="Q42" s="77"/>
      <c r="R42" s="28"/>
      <c r="S42" s="28"/>
      <c r="T42" s="28"/>
      <c r="U42" s="28"/>
      <c r="V42" s="28"/>
      <c r="W42" s="66" t="s">
        <v>58</v>
      </c>
      <c r="X42" s="77"/>
      <c r="Y42" s="78" t="s">
        <v>59</v>
      </c>
      <c r="Z42" s="28"/>
      <c r="AA42" s="28"/>
      <c r="AB42" s="28"/>
      <c r="AC42" s="28"/>
      <c r="AD42" s="28"/>
      <c r="AE42" s="28"/>
      <c r="AF42" s="28"/>
      <c r="AG42" s="28"/>
      <c r="AH42" s="28"/>
      <c r="AI42" s="28"/>
      <c r="AJ42" s="45"/>
    </row>
    <row r="43" spans="1:36" s="79" customFormat="1" ht="13.5" customHeight="1">
      <c r="A43" s="546" t="s">
        <v>60</v>
      </c>
      <c r="B43" s="547"/>
      <c r="C43" s="547"/>
      <c r="D43" s="547"/>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8"/>
    </row>
    <row r="44" spans="1:36" s="79" customFormat="1" ht="13.5" customHeight="1">
      <c r="A44" s="67" t="s">
        <v>52</v>
      </c>
      <c r="B44" s="68"/>
      <c r="C44" s="68"/>
      <c r="D44" s="68"/>
      <c r="E44" s="68"/>
      <c r="F44" s="68"/>
      <c r="G44" s="69"/>
      <c r="H44" s="54" t="s">
        <v>53</v>
      </c>
      <c r="I44" s="69"/>
      <c r="J44" s="69"/>
      <c r="K44" s="69"/>
      <c r="L44" s="70"/>
      <c r="M44" s="69"/>
      <c r="N44" s="69"/>
      <c r="O44" s="69"/>
      <c r="P44" s="69"/>
      <c r="Q44" s="68"/>
      <c r="R44" s="68"/>
      <c r="S44" s="68"/>
      <c r="T44" s="68"/>
      <c r="U44" s="68"/>
      <c r="V44" s="68"/>
      <c r="W44" s="47"/>
      <c r="X44" s="47"/>
      <c r="Y44" s="47"/>
      <c r="Z44" s="47"/>
      <c r="AA44" s="47"/>
      <c r="AB44" s="47"/>
      <c r="AC44" s="47"/>
      <c r="AD44" s="47"/>
      <c r="AE44" s="47"/>
      <c r="AF44" s="47"/>
      <c r="AG44" s="47"/>
      <c r="AH44" s="19"/>
      <c r="AI44" s="19"/>
      <c r="AJ44" s="40"/>
    </row>
    <row r="45" spans="1:36" ht="13.5" customHeight="1">
      <c r="A45" s="67" t="s">
        <v>54</v>
      </c>
      <c r="B45" s="69"/>
      <c r="C45" s="69"/>
      <c r="D45" s="54" t="s">
        <v>53</v>
      </c>
      <c r="E45" s="69"/>
      <c r="F45" s="69"/>
      <c r="G45" s="69"/>
      <c r="H45" s="69"/>
      <c r="I45" s="70"/>
      <c r="J45" s="69"/>
      <c r="K45" s="69"/>
      <c r="L45" s="69"/>
      <c r="M45" s="69"/>
      <c r="N45" s="68"/>
      <c r="O45" s="68"/>
      <c r="P45" s="68"/>
      <c r="Q45" s="68"/>
      <c r="R45" s="68"/>
      <c r="S45" s="68"/>
      <c r="T45" s="69"/>
      <c r="U45" s="69"/>
      <c r="V45" s="69"/>
      <c r="W45" s="70"/>
      <c r="X45" s="47"/>
      <c r="Y45" s="47"/>
      <c r="Z45" s="47"/>
      <c r="AA45" s="47"/>
      <c r="AB45" s="47"/>
      <c r="AC45" s="47"/>
      <c r="AD45" s="47"/>
      <c r="AE45" s="47"/>
      <c r="AF45" s="47"/>
      <c r="AG45" s="47"/>
      <c r="AH45" s="19"/>
      <c r="AI45" s="19"/>
      <c r="AJ45" s="40"/>
    </row>
    <row r="46" spans="1:36" ht="13.5" customHeight="1">
      <c r="A46" s="67" t="s">
        <v>55</v>
      </c>
      <c r="B46" s="70"/>
      <c r="C46" s="70"/>
      <c r="D46" s="70"/>
      <c r="E46" s="70"/>
      <c r="F46" s="70"/>
      <c r="G46" s="70"/>
      <c r="H46" s="70"/>
      <c r="I46" s="69"/>
      <c r="J46" s="71"/>
      <c r="K46" s="71"/>
      <c r="L46" s="71"/>
      <c r="M46" s="71"/>
      <c r="N46" s="71"/>
      <c r="O46" s="71"/>
      <c r="P46" s="71"/>
      <c r="Q46" s="71"/>
      <c r="R46" s="69"/>
      <c r="S46" s="47" t="s">
        <v>317</v>
      </c>
      <c r="U46" s="69"/>
      <c r="V46" s="69"/>
      <c r="W46" s="70"/>
      <c r="X46" s="19"/>
      <c r="Y46" s="19"/>
      <c r="AA46" s="72"/>
      <c r="AB46" s="73"/>
      <c r="AC46" s="73"/>
      <c r="AD46" s="73"/>
      <c r="AE46" s="73"/>
      <c r="AF46" s="73"/>
      <c r="AG46" s="73"/>
      <c r="AH46" s="73"/>
      <c r="AI46" s="73"/>
      <c r="AJ46" s="74"/>
    </row>
    <row r="47" spans="1:36" ht="13.5" customHeight="1">
      <c r="A47" s="75" t="s">
        <v>56</v>
      </c>
      <c r="B47" s="38"/>
      <c r="C47" s="38"/>
      <c r="D47" s="57"/>
      <c r="E47" s="54" t="s">
        <v>61</v>
      </c>
      <c r="F47" s="69"/>
      <c r="G47" s="69"/>
      <c r="H47" s="69"/>
      <c r="I47" s="69"/>
      <c r="J47" s="69"/>
      <c r="K47" s="69"/>
      <c r="L47" s="69"/>
      <c r="M47" s="69"/>
      <c r="N47" s="69"/>
      <c r="O47" s="69"/>
      <c r="P47" s="69"/>
      <c r="Q47" s="69"/>
      <c r="R47" s="69"/>
      <c r="S47" s="69"/>
      <c r="T47" s="69"/>
      <c r="U47" s="69"/>
      <c r="V47" s="69"/>
      <c r="W47" s="47"/>
      <c r="X47" s="19"/>
      <c r="Y47" s="19"/>
      <c r="Z47" s="19"/>
      <c r="AA47" s="19"/>
      <c r="AB47" s="19"/>
      <c r="AC47" s="19"/>
      <c r="AD47" s="19"/>
      <c r="AE47" s="19"/>
      <c r="AF47" s="19"/>
      <c r="AG47" s="19"/>
      <c r="AH47" s="19"/>
      <c r="AI47" s="19"/>
      <c r="AJ47" s="40"/>
    </row>
    <row r="48" spans="1:36" ht="13.5" customHeight="1">
      <c r="A48" s="76" t="s">
        <v>62</v>
      </c>
      <c r="B48" s="43"/>
      <c r="C48" s="77"/>
      <c r="D48" s="77"/>
      <c r="E48" s="77"/>
      <c r="F48" s="77"/>
      <c r="G48" s="77"/>
      <c r="H48" s="77"/>
      <c r="I48" s="77"/>
      <c r="J48" s="77"/>
      <c r="K48" s="77"/>
      <c r="L48" s="77"/>
      <c r="M48" s="77"/>
      <c r="N48" s="77"/>
      <c r="O48" s="77"/>
      <c r="P48" s="77"/>
      <c r="Q48" s="77"/>
      <c r="R48" s="28"/>
      <c r="S48" s="28"/>
      <c r="T48" s="28"/>
      <c r="U48" s="28"/>
      <c r="V48" s="28"/>
      <c r="W48" s="66" t="s">
        <v>58</v>
      </c>
      <c r="X48" s="77"/>
      <c r="Y48" s="78" t="s">
        <v>59</v>
      </c>
      <c r="Z48" s="28"/>
      <c r="AA48" s="28"/>
      <c r="AB48" s="28"/>
      <c r="AC48" s="28"/>
      <c r="AD48" s="28"/>
      <c r="AE48" s="28"/>
      <c r="AF48" s="28"/>
      <c r="AG48" s="28"/>
      <c r="AH48" s="28"/>
      <c r="AI48" s="28"/>
      <c r="AJ48" s="45"/>
    </row>
    <row r="49" spans="1:38" ht="15" customHeight="1">
      <c r="A49" s="10"/>
      <c r="B49" s="47"/>
      <c r="C49" s="47"/>
      <c r="D49" s="47"/>
      <c r="E49" s="47"/>
      <c r="F49" s="47"/>
      <c r="G49" s="47"/>
      <c r="H49" s="47"/>
      <c r="I49" s="69"/>
      <c r="J49" s="69"/>
      <c r="K49" s="69"/>
      <c r="L49" s="69"/>
      <c r="M49" s="69"/>
      <c r="N49" s="69"/>
      <c r="O49" s="69"/>
      <c r="P49" s="69"/>
      <c r="Q49" s="69"/>
      <c r="R49" s="69"/>
      <c r="S49" s="69"/>
      <c r="T49" s="69"/>
      <c r="U49" s="69"/>
      <c r="V49" s="69"/>
      <c r="W49" s="47"/>
      <c r="X49" s="80"/>
      <c r="Y49" s="10"/>
      <c r="Z49" s="10"/>
      <c r="AA49" s="10"/>
      <c r="AB49" s="10"/>
      <c r="AC49" s="10"/>
      <c r="AD49" s="10"/>
      <c r="AE49" s="10"/>
      <c r="AF49" s="10"/>
      <c r="AG49" s="10"/>
      <c r="AH49" s="10"/>
      <c r="AI49" s="10"/>
      <c r="AJ49" s="10"/>
    </row>
    <row r="50" spans="1:38" ht="15" customHeight="1">
      <c r="A50" s="539" t="s">
        <v>63</v>
      </c>
      <c r="B50" s="540"/>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1"/>
    </row>
    <row r="51" spans="1:38" ht="5.25" customHeight="1">
      <c r="A51" s="16"/>
      <c r="B51" s="47"/>
      <c r="C51" s="47"/>
      <c r="D51" s="47"/>
      <c r="E51" s="47"/>
      <c r="F51" s="47"/>
      <c r="G51" s="69"/>
      <c r="H51" s="69"/>
      <c r="I51" s="69"/>
      <c r="J51" s="69"/>
      <c r="K51" s="69"/>
      <c r="L51" s="69"/>
      <c r="M51" s="69"/>
      <c r="N51" s="69"/>
      <c r="O51" s="69"/>
      <c r="P51" s="69"/>
      <c r="Q51" s="69"/>
      <c r="R51" s="69"/>
      <c r="S51" s="69"/>
      <c r="T51" s="69"/>
      <c r="U51" s="69"/>
      <c r="V51" s="69"/>
      <c r="W51" s="47"/>
      <c r="X51" s="19"/>
      <c r="Y51" s="19"/>
      <c r="Z51" s="19"/>
      <c r="AA51" s="19"/>
      <c r="AB51" s="19"/>
      <c r="AC51" s="19"/>
      <c r="AD51" s="19"/>
      <c r="AE51" s="19"/>
      <c r="AF51" s="19"/>
      <c r="AG51" s="19"/>
      <c r="AH51" s="19"/>
      <c r="AI51" s="19"/>
      <c r="AJ51" s="40"/>
    </row>
    <row r="52" spans="1:38" ht="15" customHeight="1">
      <c r="A52" s="81" t="s">
        <v>64</v>
      </c>
      <c r="B52" s="69"/>
      <c r="C52" s="69"/>
      <c r="D52" s="69"/>
      <c r="E52" s="69" t="s">
        <v>2</v>
      </c>
      <c r="F52" s="69"/>
      <c r="G52" s="69"/>
      <c r="H52" s="69"/>
      <c r="I52" s="69"/>
      <c r="J52" s="69"/>
      <c r="K52" s="69"/>
      <c r="L52" s="69"/>
      <c r="M52" s="69"/>
      <c r="N52" s="69"/>
      <c r="O52" s="69"/>
      <c r="P52" s="69"/>
      <c r="Q52" s="69"/>
      <c r="R52" s="69"/>
      <c r="S52" s="69"/>
      <c r="T52" s="69"/>
      <c r="U52" s="69"/>
      <c r="V52" s="69"/>
      <c r="W52" s="70"/>
      <c r="X52" s="82"/>
      <c r="Y52" s="19"/>
      <c r="Z52" s="55" t="s">
        <v>65</v>
      </c>
      <c r="AA52" s="19"/>
      <c r="AB52" s="19"/>
      <c r="AC52" s="19"/>
      <c r="AD52" s="19"/>
      <c r="AE52" s="19"/>
      <c r="AF52" s="19"/>
      <c r="AG52" s="19"/>
      <c r="AH52" s="19"/>
      <c r="AI52" s="19"/>
      <c r="AJ52" s="40"/>
      <c r="AK52" s="57"/>
    </row>
    <row r="53" spans="1:38" ht="13.5" customHeight="1">
      <c r="A53" s="83"/>
      <c r="B53" s="47"/>
      <c r="C53" s="47"/>
      <c r="D53" s="69"/>
      <c r="E53" s="69"/>
      <c r="F53" s="69"/>
      <c r="G53" s="69"/>
      <c r="H53" s="69"/>
      <c r="I53" s="69"/>
      <c r="J53" s="69"/>
      <c r="K53" s="69"/>
      <c r="L53" s="69"/>
      <c r="M53" s="69"/>
      <c r="N53" s="69"/>
      <c r="O53" s="69"/>
      <c r="P53" s="69"/>
      <c r="Q53" s="69"/>
      <c r="R53" s="69"/>
      <c r="S53" s="69"/>
      <c r="T53" s="69"/>
      <c r="U53" s="69"/>
      <c r="V53" s="69"/>
      <c r="W53" s="47"/>
      <c r="X53" s="19"/>
      <c r="Y53" s="19"/>
      <c r="Z53" s="19"/>
      <c r="AA53" s="19"/>
      <c r="AB53" s="19"/>
      <c r="AC53" s="19"/>
      <c r="AD53" s="19"/>
      <c r="AE53" s="19"/>
      <c r="AF53" s="19"/>
      <c r="AG53" s="19"/>
      <c r="AH53" s="19"/>
      <c r="AI53" s="19"/>
      <c r="AJ53" s="40"/>
      <c r="AK53" s="57"/>
    </row>
    <row r="54" spans="1:38" ht="15" customHeight="1">
      <c r="A54" s="81" t="s">
        <v>66</v>
      </c>
      <c r="B54" s="69"/>
      <c r="C54" s="69"/>
      <c r="D54" s="69"/>
      <c r="E54" s="69"/>
      <c r="F54" s="69"/>
      <c r="G54" s="69" t="s">
        <v>2</v>
      </c>
      <c r="H54" s="71"/>
      <c r="I54" s="71"/>
      <c r="J54" s="71"/>
      <c r="K54" s="71"/>
      <c r="L54" s="71"/>
      <c r="M54" s="69"/>
      <c r="N54" s="69"/>
      <c r="O54" s="69"/>
      <c r="P54" s="69"/>
      <c r="Q54" s="69"/>
      <c r="R54" s="69"/>
      <c r="S54" s="69"/>
      <c r="T54" s="69"/>
      <c r="U54" s="69"/>
      <c r="V54" s="69"/>
      <c r="W54" s="70"/>
      <c r="X54" s="84"/>
      <c r="Y54" s="19"/>
      <c r="Z54" s="19"/>
      <c r="AA54" s="19"/>
      <c r="AB54" s="19"/>
      <c r="AC54" s="19"/>
      <c r="AD54" s="19"/>
      <c r="AE54" s="19"/>
      <c r="AF54" s="19"/>
      <c r="AG54" s="19"/>
      <c r="AH54" s="19"/>
      <c r="AI54" s="19"/>
      <c r="AJ54" s="40"/>
      <c r="AK54" s="57"/>
      <c r="AL54" s="57"/>
    </row>
    <row r="55" spans="1:38" ht="15" customHeight="1">
      <c r="A55" s="81"/>
      <c r="B55" s="69"/>
      <c r="C55" s="69"/>
      <c r="D55" s="69"/>
      <c r="E55" s="69"/>
      <c r="F55" s="69"/>
      <c r="G55" s="69"/>
      <c r="H55" s="69"/>
      <c r="I55" s="69"/>
      <c r="J55" s="69"/>
      <c r="K55" s="69"/>
      <c r="L55" s="69"/>
      <c r="M55" s="69"/>
      <c r="N55" s="69"/>
      <c r="O55" s="69"/>
      <c r="P55" s="69"/>
      <c r="Q55" s="69"/>
      <c r="R55" s="69"/>
      <c r="S55" s="69"/>
      <c r="T55" s="69"/>
      <c r="U55" s="69"/>
      <c r="V55" s="69"/>
      <c r="W55" s="70"/>
      <c r="X55" s="84"/>
      <c r="Y55" s="19"/>
      <c r="Z55" s="19"/>
      <c r="AA55" s="19"/>
      <c r="AB55" s="19"/>
      <c r="AC55" s="19"/>
      <c r="AD55" s="19"/>
      <c r="AE55" s="19"/>
      <c r="AF55" s="19"/>
      <c r="AG55" s="19"/>
      <c r="AH55" s="19"/>
      <c r="AI55" s="19"/>
      <c r="AJ55" s="40"/>
      <c r="AK55" s="57"/>
      <c r="AL55" s="57"/>
    </row>
    <row r="56" spans="1:38" ht="15.75">
      <c r="A56" s="85"/>
      <c r="B56" s="77"/>
      <c r="C56" s="77"/>
      <c r="D56" s="77"/>
      <c r="E56" s="77"/>
      <c r="F56" s="77"/>
      <c r="G56" s="77"/>
      <c r="H56" s="77"/>
      <c r="I56" s="77"/>
      <c r="J56" s="77"/>
      <c r="K56" s="77"/>
      <c r="L56" s="77"/>
      <c r="M56" s="77"/>
      <c r="N56" s="77"/>
      <c r="O56" s="77"/>
      <c r="P56" s="77"/>
      <c r="Q56" s="77"/>
      <c r="R56" s="77"/>
      <c r="S56" s="77"/>
      <c r="T56" s="77"/>
      <c r="U56" s="77"/>
      <c r="V56" s="77"/>
      <c r="W56" s="86"/>
      <c r="X56" s="28"/>
      <c r="Y56" s="28"/>
      <c r="Z56" s="28"/>
      <c r="AA56" s="28"/>
      <c r="AB56" s="28"/>
      <c r="AC56" s="28"/>
      <c r="AD56" s="28"/>
      <c r="AE56" s="28"/>
      <c r="AF56" s="28"/>
      <c r="AG56" s="28"/>
      <c r="AH56" s="28"/>
      <c r="AI56" s="28"/>
      <c r="AJ56" s="45"/>
      <c r="AK56" s="57"/>
      <c r="AL56" s="57"/>
    </row>
    <row r="57" spans="1:38">
      <c r="A57" s="87" t="s">
        <v>67</v>
      </c>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57"/>
      <c r="AL57" s="57"/>
    </row>
    <row r="58" spans="1:38">
      <c r="A58" s="87" t="s">
        <v>68</v>
      </c>
      <c r="B58" s="19"/>
      <c r="C58" s="19"/>
      <c r="D58" s="19"/>
      <c r="E58" s="19"/>
      <c r="F58" s="19"/>
      <c r="G58" s="19"/>
      <c r="H58" s="19"/>
      <c r="I58" s="19"/>
      <c r="J58" s="19"/>
      <c r="K58" s="19"/>
      <c r="L58" s="19"/>
      <c r="M58" s="19"/>
      <c r="N58" s="19"/>
      <c r="O58" s="19"/>
      <c r="P58" s="19"/>
      <c r="Q58" s="19"/>
      <c r="R58" s="19"/>
      <c r="S58" s="19"/>
      <c r="T58" s="19"/>
      <c r="U58" s="19"/>
      <c r="V58" s="19"/>
      <c r="W58" s="19"/>
      <c r="X58" s="88"/>
      <c r="Y58" s="19"/>
      <c r="Z58" s="19"/>
      <c r="AA58" s="19"/>
      <c r="AB58" s="19"/>
      <c r="AC58" s="19"/>
      <c r="AD58" s="19"/>
      <c r="AE58" s="19"/>
      <c r="AF58" s="19"/>
      <c r="AG58" s="19"/>
      <c r="AH58" s="19"/>
      <c r="AI58" s="19"/>
      <c r="AJ58" s="19"/>
      <c r="AK58" s="57"/>
      <c r="AL58" s="57"/>
    </row>
    <row r="59" spans="1:38">
      <c r="A59" s="87" t="s">
        <v>69</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57"/>
      <c r="AL59" s="57"/>
    </row>
    <row r="60" spans="1:38">
      <c r="A60" s="89" t="s">
        <v>70</v>
      </c>
      <c r="B60" s="90"/>
      <c r="C60" s="90"/>
      <c r="D60" s="90"/>
      <c r="E60" s="90"/>
      <c r="F60" s="90"/>
      <c r="G60" s="90"/>
      <c r="H60" s="90"/>
      <c r="I60" s="90"/>
      <c r="J60" s="90"/>
      <c r="K60" s="90"/>
      <c r="L60" s="90"/>
      <c r="M60" s="90"/>
      <c r="N60" s="90"/>
      <c r="O60" s="90"/>
      <c r="P60" s="90"/>
      <c r="Q60" s="90"/>
      <c r="R60" s="90"/>
      <c r="S60" s="90"/>
      <c r="T60" s="90"/>
      <c r="U60" s="90"/>
      <c r="V60" s="90"/>
      <c r="W60" s="90"/>
      <c r="X60" s="19"/>
      <c r="Y60" s="88"/>
      <c r="Z60" s="88"/>
      <c r="AA60" s="88"/>
      <c r="AB60" s="88"/>
      <c r="AC60" s="88"/>
      <c r="AD60" s="88"/>
      <c r="AE60" s="88"/>
      <c r="AF60" s="88"/>
      <c r="AG60" s="88"/>
      <c r="AH60" s="88"/>
      <c r="AI60" s="88"/>
      <c r="AJ60" s="88"/>
      <c r="AK60" s="57"/>
      <c r="AL60" s="57"/>
    </row>
    <row r="61" spans="1:38" ht="13.5" customHeight="1">
      <c r="A61" s="87" t="s">
        <v>71</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57"/>
      <c r="AL61" s="57"/>
    </row>
    <row r="62" spans="1:38">
      <c r="A62" s="87" t="s">
        <v>72</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57"/>
      <c r="AL62" s="57"/>
    </row>
    <row r="63" spans="1:38" ht="13.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57"/>
      <c r="AL63" s="57"/>
    </row>
  </sheetData>
  <mergeCells count="11">
    <mergeCell ref="A43:AJ43"/>
    <mergeCell ref="O32:V32"/>
    <mergeCell ref="A26:N26"/>
    <mergeCell ref="AA32:AG32"/>
    <mergeCell ref="F32:K32"/>
    <mergeCell ref="A50:AJ50"/>
    <mergeCell ref="X10:Z10"/>
    <mergeCell ref="AB10:AD10"/>
    <mergeCell ref="A22:AJ22"/>
    <mergeCell ref="A36:AJ36"/>
    <mergeCell ref="A37:AJ37"/>
  </mergeCells>
  <printOptions horizontalCentered="1" verticalCentered="1"/>
  <pageMargins left="0.19685039370078741" right="0.19685039370078741" top="0.35433070866141736" bottom="0.35433070866141736" header="0.11811023622047245" footer="0.11811023622047245"/>
  <pageSetup paperSize="9" scale="95"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H37"/>
  <sheetViews>
    <sheetView zoomScale="75" zoomScaleNormal="75" workbookViewId="0">
      <selection activeCell="F10" sqref="F10"/>
    </sheetView>
  </sheetViews>
  <sheetFormatPr baseColWidth="10" defaultRowHeight="15"/>
  <cols>
    <col min="1" max="1" width="27.28515625" style="92" customWidth="1"/>
    <col min="2" max="2" width="22" style="92" customWidth="1"/>
    <col min="3" max="3" width="27" style="92" customWidth="1"/>
    <col min="4" max="4" width="33.140625" style="92" customWidth="1"/>
    <col min="5" max="5" width="8.42578125" style="92" customWidth="1"/>
    <col min="6" max="6" width="24.85546875" style="92" customWidth="1"/>
    <col min="7" max="16384" width="11.42578125" style="92"/>
  </cols>
  <sheetData>
    <row r="1" spans="1:8" ht="14.25" customHeight="1">
      <c r="A1" s="91" t="s">
        <v>73</v>
      </c>
    </row>
    <row r="2" spans="1:8" ht="16.5" customHeight="1">
      <c r="A2" s="93" t="s">
        <v>74</v>
      </c>
    </row>
    <row r="3" spans="1:8" s="95" customFormat="1" ht="38.25">
      <c r="A3" s="94" t="s">
        <v>75</v>
      </c>
      <c r="B3" s="94" t="s">
        <v>76</v>
      </c>
      <c r="C3" s="94" t="s">
        <v>77</v>
      </c>
      <c r="D3" s="94" t="s">
        <v>78</v>
      </c>
      <c r="E3" s="94" t="s">
        <v>79</v>
      </c>
      <c r="F3" s="94" t="s">
        <v>80</v>
      </c>
    </row>
    <row r="4" spans="1:8" s="97" customFormat="1" ht="15" customHeight="1">
      <c r="A4" s="96" t="s">
        <v>81</v>
      </c>
      <c r="B4" s="96" t="s">
        <v>82</v>
      </c>
      <c r="C4" s="96" t="s">
        <v>83</v>
      </c>
      <c r="D4" s="96" t="s">
        <v>84</v>
      </c>
      <c r="E4" s="96" t="s">
        <v>85</v>
      </c>
      <c r="F4" s="96" t="s">
        <v>86</v>
      </c>
    </row>
    <row r="5" spans="1:8" ht="20.25" customHeight="1">
      <c r="A5" s="98">
        <f>+'CALCUL CM-IS'!F4</f>
        <v>21212121</v>
      </c>
      <c r="B5" s="98">
        <f>+'CALCUL CM-IS'!G9</f>
        <v>1234567</v>
      </c>
      <c r="C5" s="98">
        <f>+'CALCUL CM-IS'!G7</f>
        <v>0</v>
      </c>
      <c r="D5" s="98">
        <f>ROUNDUP(+A5+B5+C5,-1)</f>
        <v>22446690</v>
      </c>
      <c r="E5" s="99">
        <v>5.0000000000000001E-3</v>
      </c>
      <c r="F5" s="98">
        <f>ROUNDUP(IF(D5*E5&gt;3000,D5*E5,3000),0)</f>
        <v>112234</v>
      </c>
    </row>
    <row r="6" spans="1:8" ht="15" customHeight="1">
      <c r="A6" s="100"/>
      <c r="B6" s="100"/>
      <c r="C6" s="100"/>
      <c r="D6" s="100"/>
      <c r="E6" s="101" t="s">
        <v>87</v>
      </c>
      <c r="F6" s="100"/>
    </row>
    <row r="7" spans="1:8" ht="15.75" customHeight="1">
      <c r="A7" s="93" t="s">
        <v>88</v>
      </c>
    </row>
    <row r="8" spans="1:8" s="97" customFormat="1">
      <c r="A8" s="552" t="s">
        <v>89</v>
      </c>
      <c r="B8" s="552"/>
      <c r="C8" s="552" t="s">
        <v>90</v>
      </c>
      <c r="D8" s="552"/>
      <c r="E8" s="558" t="s">
        <v>91</v>
      </c>
      <c r="F8" s="558" t="s">
        <v>92</v>
      </c>
    </row>
    <row r="9" spans="1:8" s="97" customFormat="1" ht="12.75">
      <c r="A9" s="102" t="s">
        <v>93</v>
      </c>
      <c r="B9" s="102" t="s">
        <v>94</v>
      </c>
      <c r="C9" s="103" t="s">
        <v>95</v>
      </c>
      <c r="D9" s="103" t="s">
        <v>96</v>
      </c>
      <c r="E9" s="558"/>
      <c r="F9" s="558"/>
    </row>
    <row r="10" spans="1:8" ht="17.25" customHeight="1">
      <c r="A10" s="104">
        <f>+'CALCUL CM-IS'!F39</f>
        <v>0</v>
      </c>
      <c r="B10" s="104">
        <f>+'CALCUL CM-IS'!F25</f>
        <v>0</v>
      </c>
      <c r="C10" s="98">
        <f>+'CALCUL CM-IS'!G41</f>
        <v>10101010</v>
      </c>
      <c r="D10" s="98">
        <f>ROUNDUP(IF((C10-(A10+B10))&gt;0,C10-(A10+B10),0),-1)</f>
        <v>10101010</v>
      </c>
      <c r="E10" s="99"/>
      <c r="F10" s="98">
        <f>'CALCUL CM-IS'!G49</f>
        <v>2608048</v>
      </c>
      <c r="G10" s="105"/>
    </row>
    <row r="11" spans="1:8" s="107" customFormat="1" ht="14.25" customHeight="1">
      <c r="A11" s="106" t="s">
        <v>97</v>
      </c>
      <c r="B11" s="106" t="s">
        <v>98</v>
      </c>
      <c r="C11" s="106" t="s">
        <v>99</v>
      </c>
      <c r="D11" s="106" t="s">
        <v>100</v>
      </c>
      <c r="E11" s="106" t="s">
        <v>101</v>
      </c>
      <c r="F11" s="106" t="s">
        <v>102</v>
      </c>
      <c r="G11" s="105"/>
    </row>
    <row r="12" spans="1:8" s="108" customFormat="1" ht="18" customHeight="1">
      <c r="A12" s="93" t="s">
        <v>103</v>
      </c>
    </row>
    <row r="13" spans="1:8" s="111" customFormat="1" ht="27.75" customHeight="1">
      <c r="A13" s="94" t="s">
        <v>104</v>
      </c>
      <c r="B13" s="94" t="s">
        <v>105</v>
      </c>
      <c r="C13" s="94" t="s">
        <v>106</v>
      </c>
      <c r="D13" s="94" t="s">
        <v>107</v>
      </c>
      <c r="E13" s="109"/>
      <c r="F13" s="110" t="s">
        <v>87</v>
      </c>
    </row>
    <row r="14" spans="1:8" s="115" customFormat="1" ht="11.25" customHeight="1">
      <c r="A14" s="112" t="s">
        <v>108</v>
      </c>
      <c r="B14" s="112" t="s">
        <v>109</v>
      </c>
      <c r="C14" s="112" t="s">
        <v>110</v>
      </c>
      <c r="D14" s="112" t="s">
        <v>111</v>
      </c>
      <c r="E14" s="113"/>
      <c r="F14" s="114" t="s">
        <v>112</v>
      </c>
    </row>
    <row r="15" spans="1:8" s="122" customFormat="1" ht="18" customHeight="1">
      <c r="A15" s="116">
        <f>'CALCUL CM-IS'!G59</f>
        <v>97873</v>
      </c>
      <c r="B15" s="116">
        <f>+B25+B26+B27+B28</f>
        <v>791959</v>
      </c>
      <c r="C15" s="117"/>
      <c r="D15" s="118">
        <f>+C25+C26+C27+C28</f>
        <v>0</v>
      </c>
      <c r="E15" s="119"/>
      <c r="F15" s="120">
        <f>+A15+B15+C15+D15</f>
        <v>889832</v>
      </c>
      <c r="G15" s="121"/>
      <c r="H15" s="121"/>
    </row>
    <row r="17" spans="1:7" s="97" customFormat="1" ht="15" customHeight="1">
      <c r="A17" s="559" t="s">
        <v>113</v>
      </c>
      <c r="B17" s="560"/>
      <c r="C17" s="561" t="s">
        <v>114</v>
      </c>
      <c r="D17" s="562"/>
      <c r="E17" s="123"/>
      <c r="F17" s="124">
        <f>IF(F15&gt;=MAX(F5,F10),F15-MAX(F5,F10),0)</f>
        <v>0</v>
      </c>
      <c r="G17" s="97">
        <f>IF(MAX(B15,D15)&gt;=MAX(F5,F10),MAX(B15,D15)-MAX(F5,F10),0)</f>
        <v>0</v>
      </c>
    </row>
    <row r="18" spans="1:7" s="97" customFormat="1" ht="15" customHeight="1">
      <c r="A18" s="125"/>
      <c r="B18" s="126"/>
      <c r="C18" s="552" t="s">
        <v>115</v>
      </c>
      <c r="D18" s="552"/>
      <c r="E18" s="552" t="s">
        <v>116</v>
      </c>
      <c r="F18" s="552"/>
    </row>
    <row r="19" spans="1:7" ht="18" customHeight="1">
      <c r="A19" s="553">
        <f>F10-F15</f>
        <v>1718216</v>
      </c>
      <c r="B19" s="554"/>
      <c r="C19" s="553">
        <f>IF(F17&gt;0,IF(F17&lt;MAX(F5,F10),F17,MAX(F5,F10)),0)</f>
        <v>0</v>
      </c>
      <c r="D19" s="554"/>
      <c r="E19" s="555">
        <f>IF(+F17&gt;C19,F17-C19,0)</f>
        <v>0</v>
      </c>
      <c r="F19" s="556"/>
    </row>
    <row r="20" spans="1:7" ht="6.75" customHeight="1">
      <c r="A20" s="127"/>
      <c r="B20" s="127"/>
      <c r="C20" s="128"/>
      <c r="D20" s="128"/>
      <c r="E20" s="129"/>
      <c r="F20" s="129"/>
    </row>
    <row r="21" spans="1:7" ht="13.5" customHeight="1">
      <c r="A21" s="91" t="s">
        <v>319</v>
      </c>
    </row>
    <row r="22" spans="1:7" s="108" customFormat="1" ht="15" customHeight="1">
      <c r="A22" s="93" t="s">
        <v>117</v>
      </c>
      <c r="E22" s="130" t="s">
        <v>118</v>
      </c>
      <c r="F22" s="131">
        <f>SUM(B25:B28)</f>
        <v>791959</v>
      </c>
    </row>
    <row r="23" spans="1:7" s="135" customFormat="1" ht="17.25" customHeight="1">
      <c r="A23" s="132" t="s">
        <v>119</v>
      </c>
      <c r="B23" s="557" t="s">
        <v>120</v>
      </c>
      <c r="C23" s="557"/>
      <c r="D23" s="132" t="s">
        <v>121</v>
      </c>
      <c r="E23" s="133"/>
      <c r="F23" s="134" t="s">
        <v>122</v>
      </c>
    </row>
    <row r="24" spans="1:7" ht="17.25" customHeight="1">
      <c r="A24" s="100"/>
      <c r="B24" s="136" t="s">
        <v>123</v>
      </c>
      <c r="C24" s="136" t="s">
        <v>124</v>
      </c>
      <c r="D24" s="100"/>
      <c r="E24" s="137"/>
      <c r="F24" s="138"/>
    </row>
    <row r="25" spans="1:7" s="108" customFormat="1" ht="15" customHeight="1">
      <c r="A25" s="139" t="s">
        <v>125</v>
      </c>
      <c r="B25" s="140">
        <f>+'CALCUL CM-IS'!F54</f>
        <v>124585</v>
      </c>
      <c r="C25" s="141"/>
      <c r="D25" s="142"/>
      <c r="E25" s="143" t="s">
        <v>126</v>
      </c>
      <c r="F25" s="144"/>
    </row>
    <row r="26" spans="1:7" s="108" customFormat="1" ht="15" customHeight="1">
      <c r="A26" s="145" t="s">
        <v>127</v>
      </c>
      <c r="B26" s="140">
        <f>+'CALCUL CM-IS'!F55</f>
        <v>222458</v>
      </c>
      <c r="C26" s="141"/>
      <c r="D26" s="142"/>
      <c r="E26" s="143"/>
      <c r="F26" s="144"/>
    </row>
    <row r="27" spans="1:7" s="108" customFormat="1" ht="15" customHeight="1">
      <c r="A27" s="145" t="s">
        <v>128</v>
      </c>
      <c r="B27" s="140">
        <f>+'CALCUL CM-IS'!F56</f>
        <v>222458</v>
      </c>
      <c r="C27" s="141"/>
      <c r="D27" s="142"/>
      <c r="E27" s="143"/>
      <c r="F27" s="144"/>
    </row>
    <row r="28" spans="1:7" s="108" customFormat="1" ht="15" customHeight="1">
      <c r="A28" s="145" t="s">
        <v>129</v>
      </c>
      <c r="B28" s="140">
        <f>+'CALCUL CM-IS'!F57</f>
        <v>222458</v>
      </c>
      <c r="C28" s="141"/>
      <c r="D28" s="520">
        <v>41990</v>
      </c>
      <c r="E28" s="143"/>
      <c r="F28" s="521" t="s">
        <v>335</v>
      </c>
    </row>
    <row r="29" spans="1:7" s="108" customFormat="1" ht="15" customHeight="1">
      <c r="A29" s="146" t="s">
        <v>130</v>
      </c>
      <c r="B29" s="140">
        <f>A19</f>
        <v>1718216</v>
      </c>
      <c r="C29" s="141"/>
      <c r="D29" s="142"/>
      <c r="E29" s="143"/>
      <c r="F29" s="144"/>
    </row>
    <row r="30" spans="1:7">
      <c r="A30" s="487" t="s">
        <v>131</v>
      </c>
      <c r="E30" s="148" t="str">
        <f>"A "&amp;Identication!C11&amp;", le"</f>
        <v>A CASABLANCA, le</v>
      </c>
      <c r="F30" s="149">
        <f ca="1">+Identication!C15</f>
        <v>42434</v>
      </c>
    </row>
    <row r="31" spans="1:7">
      <c r="A31" s="487" t="s">
        <v>320</v>
      </c>
      <c r="E31" s="135" t="s">
        <v>132</v>
      </c>
    </row>
    <row r="32" spans="1:7">
      <c r="A32" s="487" t="s">
        <v>321</v>
      </c>
    </row>
    <row r="33" spans="1:6">
      <c r="A33" s="487" t="s">
        <v>133</v>
      </c>
    </row>
    <row r="34" spans="1:6">
      <c r="A34" s="487" t="s">
        <v>134</v>
      </c>
    </row>
    <row r="35" spans="1:6">
      <c r="A35" s="147"/>
      <c r="D35" s="148"/>
      <c r="F35" s="135"/>
    </row>
    <row r="36" spans="1:6">
      <c r="A36" s="147"/>
      <c r="D36" s="148"/>
      <c r="F36" s="135"/>
    </row>
    <row r="37" spans="1:6">
      <c r="A37" s="147"/>
      <c r="D37" s="148"/>
      <c r="F37" s="135"/>
    </row>
  </sheetData>
  <mergeCells count="12">
    <mergeCell ref="A8:B8"/>
    <mergeCell ref="C8:D8"/>
    <mergeCell ref="E8:E9"/>
    <mergeCell ref="F8:F9"/>
    <mergeCell ref="A17:B17"/>
    <mergeCell ref="C17:D17"/>
    <mergeCell ref="C18:D18"/>
    <mergeCell ref="E18:F18"/>
    <mergeCell ref="A19:B19"/>
    <mergeCell ref="C19:D19"/>
    <mergeCell ref="E19:F19"/>
    <mergeCell ref="B23:C23"/>
  </mergeCells>
  <printOptions horizontalCentered="1"/>
  <pageMargins left="0.23622047244094491" right="0.23622047244094491" top="0.19685039370078741" bottom="0.19685039370078741" header="0.11811023622047245" footer="0.11811023622047245"/>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002060"/>
  </sheetPr>
  <dimension ref="A1:AN61"/>
  <sheetViews>
    <sheetView workbookViewId="0">
      <selection activeCell="O8" sqref="O8"/>
    </sheetView>
  </sheetViews>
  <sheetFormatPr baseColWidth="10" defaultRowHeight="15"/>
  <cols>
    <col min="1" max="1" width="2.42578125" style="2" customWidth="1"/>
    <col min="2" max="37" width="3" style="2" customWidth="1"/>
    <col min="38" max="38" width="2.42578125" style="2" customWidth="1"/>
    <col min="39" max="39" width="3" style="2" customWidth="1"/>
    <col min="40" max="44" width="2" style="2" bestFit="1" customWidth="1"/>
    <col min="45" max="16384" width="11.42578125" style="2"/>
  </cols>
  <sheetData>
    <row r="1" spans="1:38" ht="21" customHeight="1">
      <c r="S1" s="150" t="s">
        <v>135</v>
      </c>
      <c r="AL1" s="4" t="s">
        <v>136</v>
      </c>
    </row>
    <row r="3" spans="1:38" ht="15.75" thickBot="1"/>
    <row r="4" spans="1:38" ht="15.75" thickTop="1">
      <c r="L4" s="151"/>
      <c r="M4" s="152"/>
      <c r="N4" s="152"/>
      <c r="O4" s="152"/>
      <c r="P4" s="152"/>
      <c r="Q4" s="152"/>
      <c r="R4" s="152"/>
      <c r="S4" s="153" t="s">
        <v>137</v>
      </c>
      <c r="T4" s="152"/>
      <c r="U4" s="152"/>
      <c r="V4" s="152"/>
      <c r="W4" s="152"/>
      <c r="X4" s="152"/>
      <c r="Y4" s="154"/>
      <c r="Z4" s="57"/>
    </row>
    <row r="5" spans="1:38">
      <c r="A5" s="155"/>
      <c r="L5" s="156"/>
      <c r="M5" s="57"/>
      <c r="N5" s="57"/>
      <c r="O5" s="57"/>
      <c r="P5" s="57"/>
      <c r="Q5" s="57"/>
      <c r="R5" s="57"/>
      <c r="S5" s="157" t="s">
        <v>138</v>
      </c>
      <c r="T5" s="57"/>
      <c r="U5" s="57"/>
      <c r="V5" s="57"/>
      <c r="W5" s="57"/>
      <c r="X5" s="57"/>
      <c r="Y5" s="158"/>
      <c r="Z5" s="57"/>
    </row>
    <row r="6" spans="1:38" ht="15.75" thickBot="1">
      <c r="A6" s="159"/>
      <c r="L6" s="160"/>
      <c r="M6" s="161"/>
      <c r="N6" s="161"/>
      <c r="O6" s="161"/>
      <c r="P6" s="161"/>
      <c r="Q6" s="161"/>
      <c r="R6" s="161"/>
      <c r="S6" s="162" t="s">
        <v>139</v>
      </c>
      <c r="T6" s="161"/>
      <c r="U6" s="161"/>
      <c r="V6" s="161"/>
      <c r="W6" s="161"/>
      <c r="X6" s="161"/>
      <c r="Y6" s="163"/>
      <c r="Z6" s="57"/>
    </row>
    <row r="7" spans="1:38" ht="16.5" thickTop="1">
      <c r="A7" s="159"/>
      <c r="M7" s="57"/>
      <c r="N7" s="57"/>
      <c r="O7" s="57"/>
      <c r="P7" s="57"/>
      <c r="Q7" s="57"/>
      <c r="R7" s="164"/>
      <c r="S7" s="165"/>
      <c r="T7" s="165"/>
      <c r="U7" s="165"/>
      <c r="V7" s="165"/>
      <c r="W7" s="57"/>
    </row>
    <row r="8" spans="1:38" ht="15.75">
      <c r="A8" s="159"/>
      <c r="M8" s="57"/>
      <c r="N8" s="57"/>
      <c r="O8" s="166" t="s">
        <v>140</v>
      </c>
      <c r="P8" s="57" t="s">
        <v>141</v>
      </c>
      <c r="Q8" s="57"/>
      <c r="R8" s="164"/>
      <c r="S8" s="165"/>
      <c r="T8" s="165"/>
      <c r="U8" s="165"/>
      <c r="V8" s="165"/>
      <c r="W8" s="57"/>
    </row>
    <row r="9" spans="1:38" ht="15.75">
      <c r="A9" s="159"/>
      <c r="M9" s="167" t="s">
        <v>142</v>
      </c>
      <c r="N9" s="167"/>
      <c r="P9" s="57"/>
      <c r="Q9" s="57"/>
      <c r="R9" s="164"/>
      <c r="S9" s="165"/>
      <c r="T9" s="165"/>
      <c r="U9" s="165"/>
      <c r="V9" s="165"/>
      <c r="W9" s="57"/>
    </row>
    <row r="10" spans="1:38" ht="15.75">
      <c r="A10" s="159"/>
      <c r="M10" s="57"/>
      <c r="N10" s="57"/>
      <c r="O10" s="168"/>
      <c r="P10" s="57" t="s">
        <v>143</v>
      </c>
      <c r="Q10" s="57"/>
      <c r="R10" s="164"/>
      <c r="S10" s="165"/>
      <c r="T10" s="165"/>
      <c r="U10" s="165"/>
      <c r="V10" s="165"/>
      <c r="W10" s="57"/>
    </row>
    <row r="11" spans="1:38" ht="15.75">
      <c r="A11" s="159"/>
      <c r="M11" s="57"/>
      <c r="N11" s="57"/>
      <c r="O11" s="57"/>
      <c r="P11" s="57"/>
      <c r="Q11" s="57"/>
      <c r="R11" s="164"/>
      <c r="S11" s="165"/>
      <c r="T11" s="165"/>
      <c r="U11" s="165"/>
      <c r="V11" s="165"/>
      <c r="W11" s="57"/>
    </row>
    <row r="12" spans="1:38" ht="24.75" customHeight="1">
      <c r="A12" s="159"/>
      <c r="M12" s="57"/>
      <c r="N12" s="57"/>
      <c r="O12" s="57"/>
      <c r="P12" s="57"/>
      <c r="Q12" s="57"/>
      <c r="R12" s="169" t="s">
        <v>144</v>
      </c>
      <c r="S12" s="165"/>
      <c r="T12" s="165"/>
      <c r="U12" s="165"/>
      <c r="V12" s="165"/>
      <c r="W12" s="57"/>
    </row>
    <row r="13" spans="1:38">
      <c r="B13" s="170"/>
      <c r="C13" s="170"/>
      <c r="D13" s="170"/>
      <c r="E13" s="170"/>
      <c r="F13" s="170"/>
      <c r="G13" s="170"/>
      <c r="H13" s="171" t="s">
        <v>145</v>
      </c>
      <c r="I13" s="172">
        <v>0</v>
      </c>
      <c r="J13" s="172">
        <v>1</v>
      </c>
      <c r="K13" s="173"/>
      <c r="L13" s="172">
        <v>0</v>
      </c>
      <c r="M13" s="172">
        <v>1</v>
      </c>
      <c r="N13" s="173"/>
      <c r="O13" s="172" t="str">
        <f>MID(Identication!C12,3,1)</f>
        <v>1</v>
      </c>
      <c r="P13" s="172" t="str">
        <f>MID(Identication!C12,4,1)</f>
        <v>5</v>
      </c>
      <c r="R13" s="171" t="s">
        <v>146</v>
      </c>
      <c r="T13" s="172">
        <v>3</v>
      </c>
      <c r="U13" s="172">
        <v>1</v>
      </c>
      <c r="V13" s="173"/>
      <c r="W13" s="172">
        <v>1</v>
      </c>
      <c r="X13" s="172">
        <v>2</v>
      </c>
      <c r="Y13" s="173"/>
      <c r="Z13" s="172" t="str">
        <f>MID(Identication!C12,3,1)</f>
        <v>1</v>
      </c>
      <c r="AA13" s="172" t="str">
        <f>MID(Identication!C12,4,1)</f>
        <v>5</v>
      </c>
    </row>
    <row r="14" spans="1:38">
      <c r="B14" s="170"/>
      <c r="C14" s="170"/>
      <c r="D14" s="170"/>
      <c r="E14" s="170"/>
      <c r="F14" s="170"/>
      <c r="G14" s="170"/>
      <c r="H14" s="170"/>
      <c r="I14" s="170"/>
      <c r="J14" s="170"/>
      <c r="K14" s="174"/>
      <c r="L14" s="174"/>
      <c r="M14" s="175"/>
      <c r="N14" s="175"/>
      <c r="P14" s="176"/>
      <c r="Q14" s="176"/>
      <c r="R14" s="176"/>
      <c r="S14" s="176"/>
      <c r="T14" s="177"/>
      <c r="U14" s="176"/>
      <c r="V14" s="176"/>
      <c r="W14" s="176"/>
      <c r="X14" s="176"/>
    </row>
    <row r="15" spans="1:38">
      <c r="B15" s="170"/>
      <c r="C15" s="170"/>
      <c r="D15" s="170"/>
      <c r="E15" s="170"/>
      <c r="F15" s="170"/>
      <c r="G15" s="170"/>
      <c r="H15" s="170"/>
      <c r="I15" s="170"/>
      <c r="J15" s="170"/>
      <c r="K15" s="174"/>
      <c r="L15" s="174"/>
      <c r="M15" s="175"/>
      <c r="N15" s="175"/>
      <c r="P15" s="176"/>
      <c r="Q15" s="176"/>
      <c r="R15" s="176"/>
      <c r="S15" s="176"/>
      <c r="T15" s="177"/>
      <c r="U15" s="176"/>
      <c r="V15" s="176"/>
      <c r="W15" s="176"/>
      <c r="X15" s="176"/>
      <c r="Y15" s="57"/>
      <c r="Z15" s="57"/>
      <c r="AA15" s="57"/>
      <c r="AB15" s="57"/>
      <c r="AC15" s="57"/>
    </row>
    <row r="16" spans="1:38" ht="12" customHeight="1">
      <c r="A16" s="178"/>
      <c r="B16" s="179"/>
      <c r="C16" s="179"/>
      <c r="D16" s="179"/>
      <c r="E16" s="179"/>
      <c r="F16" s="179"/>
      <c r="G16" s="179"/>
      <c r="H16" s="179"/>
      <c r="I16" s="179"/>
      <c r="J16" s="179"/>
      <c r="K16" s="179"/>
      <c r="L16" s="179"/>
      <c r="M16" s="179"/>
      <c r="N16" s="179"/>
      <c r="O16" s="179"/>
      <c r="P16" s="179"/>
      <c r="Q16" s="179"/>
      <c r="R16" s="179"/>
      <c r="S16" s="179"/>
      <c r="T16" s="179"/>
      <c r="U16" s="179"/>
      <c r="V16" s="179"/>
      <c r="W16" s="179"/>
      <c r="X16" s="180"/>
      <c r="Y16" s="181"/>
      <c r="Z16" s="181"/>
      <c r="AA16" s="182"/>
      <c r="AB16" s="183"/>
      <c r="AC16" s="563" t="s">
        <v>63</v>
      </c>
      <c r="AD16" s="564"/>
      <c r="AE16" s="564"/>
      <c r="AF16" s="564"/>
      <c r="AG16" s="564"/>
      <c r="AH16" s="564"/>
      <c r="AI16" s="564"/>
      <c r="AJ16" s="564"/>
      <c r="AK16" s="564"/>
      <c r="AL16" s="565"/>
    </row>
    <row r="17" spans="1:38" ht="16.5" customHeight="1">
      <c r="A17" s="184" t="s">
        <v>147</v>
      </c>
      <c r="B17" s="185"/>
      <c r="C17" s="185"/>
      <c r="D17" s="185"/>
      <c r="E17" s="185"/>
      <c r="F17" s="57"/>
      <c r="G17" s="57"/>
      <c r="H17" s="57"/>
      <c r="I17" s="57"/>
      <c r="J17" s="57"/>
      <c r="L17" s="186" t="str">
        <f>MID(Identication!C4,1,1)</f>
        <v>M</v>
      </c>
      <c r="M17" s="186" t="str">
        <f>MID(Identication!C4,2,1)</f>
        <v>A</v>
      </c>
      <c r="N17" s="186" t="str">
        <f>MID(Identication!C4,3,1)</f>
        <v>R</v>
      </c>
      <c r="O17" s="186" t="str">
        <f>MID(Identication!C4,4,1)</f>
        <v>O</v>
      </c>
      <c r="P17" s="186" t="str">
        <f>MID(Identication!C4,5,1)</f>
        <v>C</v>
      </c>
      <c r="Q17" s="186" t="str">
        <f>MID(Identication!C4,6,1)</f>
        <v xml:space="preserve"> </v>
      </c>
      <c r="R17" s="186" t="str">
        <f>MID(Identication!C4,7,1)</f>
        <v>C</v>
      </c>
      <c r="S17" s="186" t="str">
        <f>MID(Identication!C4,8,1)</f>
        <v>O</v>
      </c>
      <c r="T17" s="186" t="str">
        <f>MID(Identication!C4,9,1)</f>
        <v>M</v>
      </c>
      <c r="U17" s="186" t="str">
        <f>MID(Identication!C4,10,1)</f>
        <v>P</v>
      </c>
      <c r="V17" s="186" t="str">
        <f>MID(Identication!C4,11,1)</f>
        <v>T</v>
      </c>
      <c r="W17" s="186" t="str">
        <f>MID(Identication!C4,12,1)</f>
        <v>A</v>
      </c>
      <c r="X17" s="186" t="str">
        <f>MID(Identication!C4,13,1)</f>
        <v/>
      </c>
      <c r="Y17" s="186" t="str">
        <f>MID(Identication!C4,14,1)</f>
        <v/>
      </c>
      <c r="Z17" s="186"/>
      <c r="AA17" s="187"/>
      <c r="AB17" s="188"/>
      <c r="AC17" s="566"/>
      <c r="AD17" s="567"/>
      <c r="AE17" s="567"/>
      <c r="AF17" s="567"/>
      <c r="AG17" s="567"/>
      <c r="AH17" s="567"/>
      <c r="AI17" s="567"/>
      <c r="AJ17" s="567"/>
      <c r="AK17" s="567"/>
      <c r="AL17" s="568"/>
    </row>
    <row r="18" spans="1:38" ht="9.75" customHeight="1">
      <c r="A18" s="184"/>
      <c r="B18" s="185"/>
      <c r="C18" s="185"/>
      <c r="D18" s="185"/>
      <c r="E18" s="185"/>
      <c r="F18" s="185"/>
      <c r="G18" s="185"/>
      <c r="H18" s="185"/>
      <c r="I18" s="185"/>
      <c r="J18" s="185"/>
      <c r="K18" s="185"/>
      <c r="L18" s="185"/>
      <c r="M18" s="185"/>
      <c r="N18" s="185"/>
      <c r="O18" s="185"/>
      <c r="P18" s="185"/>
      <c r="Q18" s="185"/>
      <c r="R18" s="185"/>
      <c r="S18" s="185"/>
      <c r="T18" s="185"/>
      <c r="U18" s="185"/>
      <c r="V18" s="185"/>
      <c r="W18" s="189"/>
      <c r="X18" s="190"/>
      <c r="Y18" s="191"/>
      <c r="Z18" s="191"/>
      <c r="AA18" s="192"/>
      <c r="AB18" s="188"/>
      <c r="AC18" s="569"/>
      <c r="AD18" s="570"/>
      <c r="AE18" s="570"/>
      <c r="AF18" s="570"/>
      <c r="AG18" s="570"/>
      <c r="AH18" s="570"/>
      <c r="AI18" s="570"/>
      <c r="AJ18" s="570"/>
      <c r="AK18" s="570"/>
      <c r="AL18" s="571"/>
    </row>
    <row r="19" spans="1:38" ht="16.5" customHeight="1">
      <c r="A19" s="184"/>
      <c r="B19" s="186" t="str">
        <f>MID(Identication!C4,15,1)</f>
        <v/>
      </c>
      <c r="C19" s="186" t="str">
        <f>MID(Identication!C4,16,1)</f>
        <v/>
      </c>
      <c r="D19" s="186" t="str">
        <f>MID(Identication!C4,17,1)</f>
        <v/>
      </c>
      <c r="E19" s="186" t="str">
        <f>MID(Identication!C4,18,1)</f>
        <v/>
      </c>
      <c r="F19" s="186" t="str">
        <f>MID(Identication!C4,19,1)</f>
        <v/>
      </c>
      <c r="G19" s="186" t="str">
        <f>MID(Identication!C4,20,1)</f>
        <v/>
      </c>
      <c r="H19" s="186" t="str">
        <f>MID(Identication!C4,21,1)</f>
        <v/>
      </c>
      <c r="I19" s="186" t="str">
        <f>MID(Identication!C4,22,1)</f>
        <v/>
      </c>
      <c r="J19" s="186" t="str">
        <f>MID(Identication!C4,23,1)</f>
        <v/>
      </c>
      <c r="K19" s="186"/>
      <c r="L19" s="186"/>
      <c r="M19" s="186"/>
      <c r="N19" s="186"/>
      <c r="O19" s="186"/>
      <c r="P19" s="186"/>
      <c r="Q19" s="186"/>
      <c r="R19" s="186"/>
      <c r="S19" s="186"/>
      <c r="T19" s="186"/>
      <c r="U19" s="186"/>
      <c r="V19" s="186"/>
      <c r="W19" s="186"/>
      <c r="X19" s="186"/>
      <c r="Y19" s="186"/>
      <c r="Z19" s="186"/>
      <c r="AA19" s="192"/>
      <c r="AB19" s="57"/>
      <c r="AC19" s="193"/>
      <c r="AD19" s="57"/>
      <c r="AE19" s="57"/>
      <c r="AF19" s="57"/>
      <c r="AG19" s="194" t="s">
        <v>148</v>
      </c>
      <c r="AH19" s="57"/>
      <c r="AI19" s="57"/>
      <c r="AJ19" s="57"/>
      <c r="AK19" s="57"/>
      <c r="AL19" s="58"/>
    </row>
    <row r="20" spans="1:38" ht="5.25" customHeight="1">
      <c r="A20" s="195"/>
      <c r="B20" s="185"/>
      <c r="C20" s="185"/>
      <c r="D20" s="185"/>
      <c r="E20" s="185"/>
      <c r="F20" s="185"/>
      <c r="G20" s="185"/>
      <c r="H20" s="185"/>
      <c r="I20" s="185"/>
      <c r="J20" s="185"/>
      <c r="K20" s="185"/>
      <c r="L20" s="185"/>
      <c r="M20" s="185"/>
      <c r="N20" s="185"/>
      <c r="O20" s="185"/>
      <c r="P20" s="185"/>
      <c r="Q20" s="185"/>
      <c r="R20" s="185"/>
      <c r="S20" s="185"/>
      <c r="T20" s="185"/>
      <c r="U20" s="185"/>
      <c r="V20" s="185"/>
      <c r="W20" s="189"/>
      <c r="X20" s="57"/>
      <c r="Y20" s="191"/>
      <c r="Z20" s="191"/>
      <c r="AA20" s="192"/>
      <c r="AB20" s="57"/>
      <c r="AC20" s="193"/>
      <c r="AD20" s="57"/>
      <c r="AE20" s="57"/>
      <c r="AF20" s="57"/>
      <c r="AG20" s="57"/>
      <c r="AH20" s="57"/>
      <c r="AI20" s="57"/>
      <c r="AJ20" s="57"/>
      <c r="AK20" s="57"/>
      <c r="AL20" s="187"/>
    </row>
    <row r="21" spans="1:38" ht="16.5" customHeight="1">
      <c r="A21" s="196" t="s">
        <v>149</v>
      </c>
      <c r="B21" s="57"/>
      <c r="C21" s="197"/>
      <c r="D21" s="197"/>
      <c r="E21" s="197"/>
      <c r="F21" s="197"/>
      <c r="G21" s="197"/>
      <c r="H21" s="197"/>
      <c r="I21" s="197"/>
      <c r="J21" s="197"/>
      <c r="K21" s="197"/>
      <c r="L21" s="197"/>
      <c r="M21" s="185"/>
      <c r="N21" s="185"/>
      <c r="O21" s="185"/>
      <c r="P21" s="185"/>
      <c r="Q21" s="198" t="str">
        <f>MID(Identication!C6,1,1)</f>
        <v>1</v>
      </c>
      <c r="R21" s="198" t="str">
        <f>MID(Identication!C6,2,1)</f>
        <v>2</v>
      </c>
      <c r="S21" s="198" t="str">
        <f>MID(Identication!C6,3,1)</f>
        <v>3</v>
      </c>
      <c r="T21" s="198" t="str">
        <f>MID(Identication!C6,4,1)</f>
        <v>4</v>
      </c>
      <c r="U21" s="198" t="str">
        <f>MID(Identication!C6,5,1)</f>
        <v>5</v>
      </c>
      <c r="V21" s="198" t="str">
        <f>MID(Identication!C6,6,1)</f>
        <v>6</v>
      </c>
      <c r="W21" s="198" t="str">
        <f>MID(Identication!C6,7,1)</f>
        <v>7</v>
      </c>
      <c r="X21" s="198" t="str">
        <f>MID(Identication!C6,8,1)</f>
        <v>8</v>
      </c>
      <c r="Y21" s="198" t="str">
        <f>MID(Identication!C6,9,1)</f>
        <v/>
      </c>
      <c r="Z21" s="198"/>
      <c r="AA21" s="192"/>
      <c r="AB21" s="57"/>
      <c r="AC21" s="59"/>
      <c r="AD21" s="199"/>
      <c r="AE21" s="199"/>
      <c r="AF21" s="174"/>
      <c r="AG21" s="199"/>
      <c r="AH21" s="199"/>
      <c r="AI21" s="57"/>
      <c r="AJ21" s="199"/>
      <c r="AK21" s="199"/>
      <c r="AL21" s="187"/>
    </row>
    <row r="22" spans="1:38" ht="5.25" customHeight="1">
      <c r="A22" s="59"/>
      <c r="B22" s="57"/>
      <c r="C22" s="185"/>
      <c r="D22" s="185"/>
      <c r="E22" s="185"/>
      <c r="F22" s="185"/>
      <c r="G22" s="185"/>
      <c r="H22" s="185"/>
      <c r="I22" s="185"/>
      <c r="J22" s="185"/>
      <c r="K22" s="185"/>
      <c r="L22" s="185"/>
      <c r="M22" s="185"/>
      <c r="N22" s="185"/>
      <c r="O22" s="185"/>
      <c r="P22" s="185"/>
      <c r="Q22" s="79"/>
      <c r="R22" s="79"/>
      <c r="S22" s="79"/>
      <c r="T22" s="79"/>
      <c r="U22" s="79"/>
      <c r="V22" s="79"/>
      <c r="W22" s="79"/>
      <c r="X22" s="79"/>
      <c r="Y22" s="79"/>
      <c r="Z22" s="79"/>
      <c r="AA22" s="192"/>
      <c r="AB22" s="57"/>
      <c r="AC22" s="59"/>
      <c r="AD22" s="57"/>
      <c r="AE22" s="57"/>
      <c r="AF22" s="57"/>
      <c r="AG22" s="57"/>
      <c r="AH22" s="188"/>
      <c r="AI22" s="188"/>
      <c r="AJ22" s="188"/>
      <c r="AK22" s="188"/>
      <c r="AL22" s="187"/>
    </row>
    <row r="23" spans="1:38" ht="16.5" customHeight="1">
      <c r="A23" s="196" t="s">
        <v>150</v>
      </c>
      <c r="B23" s="57"/>
      <c r="C23" s="200"/>
      <c r="D23" s="200"/>
      <c r="E23" s="200"/>
      <c r="F23" s="200"/>
      <c r="G23" s="201"/>
      <c r="H23" s="201"/>
      <c r="I23" s="201"/>
      <c r="J23" s="201"/>
      <c r="K23" s="185"/>
      <c r="L23" s="185"/>
      <c r="M23" s="185"/>
      <c r="N23" s="185"/>
      <c r="O23" s="185"/>
      <c r="P23" s="185"/>
      <c r="Q23" s="198" t="str">
        <f>MID(Identication!C7,1,1)</f>
        <v>8</v>
      </c>
      <c r="R23" s="198" t="str">
        <f>MID(Identication!C7,2,1)</f>
        <v>7</v>
      </c>
      <c r="S23" s="198" t="str">
        <f>MID(Identication!C7,3,1)</f>
        <v>6</v>
      </c>
      <c r="T23" s="198" t="str">
        <f>MID(Identication!C7,4,1)</f>
        <v>5</v>
      </c>
      <c r="U23" s="198" t="str">
        <f>MID(Identication!C7,5,1)</f>
        <v>4</v>
      </c>
      <c r="V23" s="198" t="str">
        <f>MID(Identication!C7,6,1)</f>
        <v>3</v>
      </c>
      <c r="W23" s="198" t="str">
        <f>MID(Identication!C7,7,1)</f>
        <v>2</v>
      </c>
      <c r="X23" s="198" t="str">
        <f>MID(Identication!C7,8,1)</f>
        <v>1</v>
      </c>
      <c r="Y23" s="198" t="str">
        <f>MID(Identication!C7,9,1)</f>
        <v/>
      </c>
      <c r="Z23" s="198"/>
      <c r="AA23" s="192"/>
      <c r="AB23" s="57"/>
      <c r="AC23" s="59"/>
      <c r="AD23" s="188"/>
      <c r="AE23" s="188"/>
      <c r="AF23" s="188"/>
      <c r="AG23" s="194" t="s">
        <v>151</v>
      </c>
      <c r="AH23" s="57"/>
      <c r="AI23" s="57"/>
      <c r="AJ23" s="57"/>
      <c r="AK23" s="57"/>
      <c r="AL23" s="58"/>
    </row>
    <row r="24" spans="1:38" ht="5.25" customHeight="1">
      <c r="A24" s="195"/>
      <c r="B24" s="57"/>
      <c r="C24" s="185"/>
      <c r="D24" s="185"/>
      <c r="E24" s="185"/>
      <c r="F24" s="185"/>
      <c r="G24" s="185"/>
      <c r="H24" s="185"/>
      <c r="I24" s="185"/>
      <c r="J24" s="185"/>
      <c r="K24" s="185"/>
      <c r="L24" s="185"/>
      <c r="M24" s="185"/>
      <c r="N24" s="185"/>
      <c r="O24" s="185"/>
      <c r="P24" s="185"/>
      <c r="AA24" s="58"/>
      <c r="AB24" s="57"/>
      <c r="AC24" s="59"/>
      <c r="AD24" s="57"/>
      <c r="AE24" s="57"/>
      <c r="AF24" s="57"/>
      <c r="AG24" s="57"/>
      <c r="AH24" s="57"/>
      <c r="AI24" s="57"/>
      <c r="AJ24" s="57"/>
      <c r="AK24" s="57"/>
      <c r="AL24" s="187"/>
    </row>
    <row r="25" spans="1:38" ht="16.5" customHeight="1">
      <c r="A25" s="196" t="s">
        <v>44</v>
      </c>
      <c r="B25" s="57"/>
      <c r="C25" s="200"/>
      <c r="D25" s="200"/>
      <c r="E25" s="202"/>
      <c r="F25" s="201"/>
      <c r="G25" s="201"/>
      <c r="H25" s="201"/>
      <c r="I25" s="201"/>
      <c r="J25" s="201"/>
      <c r="K25" s="201"/>
      <c r="L25" s="201"/>
      <c r="M25" s="201"/>
      <c r="N25" s="201"/>
      <c r="O25" s="185"/>
      <c r="P25" s="185"/>
      <c r="Q25" s="198" t="str">
        <f>MID(Identication!C8,1,1)</f>
        <v>1</v>
      </c>
      <c r="R25" s="198" t="str">
        <f>MID(Identication!C8,2,1)</f>
        <v>2</v>
      </c>
      <c r="S25" s="198" t="str">
        <f>MID(Identication!C8,3,1)</f>
        <v>3</v>
      </c>
      <c r="T25" s="198" t="str">
        <f>MID(Identication!C8,4,1)</f>
        <v>4</v>
      </c>
      <c r="U25" s="198" t="str">
        <f>MID(Identication!C8,5,1)</f>
        <v>5</v>
      </c>
      <c r="V25" s="198" t="str">
        <f>MID(Identication!C8,6,1)</f>
        <v/>
      </c>
      <c r="W25" s="198" t="str">
        <f>MID(Identication!C8,7,1)</f>
        <v/>
      </c>
      <c r="X25" s="198" t="str">
        <f>MID(Identication!C8,8,1)</f>
        <v/>
      </c>
      <c r="Y25" s="198" t="str">
        <f>MID(Identication!C8,9,1)</f>
        <v/>
      </c>
      <c r="Z25" s="198"/>
      <c r="AA25" s="192"/>
      <c r="AB25" s="57"/>
      <c r="AC25" s="59"/>
      <c r="AD25" s="57"/>
      <c r="AE25" s="203"/>
      <c r="AF25" s="203"/>
      <c r="AG25" s="203"/>
      <c r="AH25" s="203"/>
      <c r="AI25" s="204"/>
      <c r="AJ25" s="57"/>
      <c r="AK25" s="57"/>
      <c r="AL25" s="187"/>
    </row>
    <row r="26" spans="1:38" ht="5.25" customHeight="1">
      <c r="A26" s="195"/>
      <c r="B26" s="57"/>
      <c r="C26" s="185"/>
      <c r="D26" s="185"/>
      <c r="E26" s="185"/>
      <c r="F26" s="185"/>
      <c r="G26" s="185"/>
      <c r="H26" s="185"/>
      <c r="I26" s="185"/>
      <c r="J26" s="185"/>
      <c r="K26" s="185"/>
      <c r="L26" s="185"/>
      <c r="M26" s="185"/>
      <c r="N26" s="185"/>
      <c r="O26" s="185"/>
      <c r="P26" s="185"/>
      <c r="AA26" s="58"/>
      <c r="AB26" s="57"/>
      <c r="AC26" s="59"/>
      <c r="AD26" s="57"/>
      <c r="AE26" s="57"/>
      <c r="AF26" s="57"/>
      <c r="AG26" s="57"/>
      <c r="AH26" s="57"/>
      <c r="AI26" s="57"/>
      <c r="AJ26" s="57"/>
      <c r="AK26" s="57"/>
      <c r="AL26" s="58"/>
    </row>
    <row r="27" spans="1:38" ht="16.5" customHeight="1">
      <c r="A27" s="196" t="s">
        <v>152</v>
      </c>
      <c r="B27" s="57"/>
      <c r="C27" s="200"/>
      <c r="D27" s="185"/>
      <c r="E27" s="185"/>
      <c r="F27" s="185"/>
      <c r="G27" s="185"/>
      <c r="H27" s="185"/>
      <c r="I27" s="185"/>
      <c r="J27" s="185"/>
      <c r="K27" s="185"/>
      <c r="L27" s="185"/>
      <c r="M27" s="185"/>
      <c r="N27" s="185"/>
      <c r="O27" s="185"/>
      <c r="P27" s="185"/>
      <c r="Q27" s="198" t="str">
        <f>MID(Identication!C9,1,1)</f>
        <v>1</v>
      </c>
      <c r="R27" s="198" t="str">
        <f>MID(Identication!C9,2,1)</f>
        <v>1</v>
      </c>
      <c r="S27" s="198" t="str">
        <f>MID(Identication!C9,3,1)</f>
        <v>2</v>
      </c>
      <c r="T27" s="198" t="str">
        <f>MID(Identication!C9,4,1)</f>
        <v>2</v>
      </c>
      <c r="U27" s="198" t="str">
        <f>MID(Identication!C9,5,1)</f>
        <v>3</v>
      </c>
      <c r="V27" s="198" t="str">
        <f>MID(Identication!C9,6,1)</f>
        <v>3</v>
      </c>
      <c r="W27" s="198" t="str">
        <f>MID(Identication!C9,7,1)</f>
        <v>4</v>
      </c>
      <c r="X27" s="198" t="str">
        <f>MID(Identication!C9,8,1)</f>
        <v>4</v>
      </c>
      <c r="Y27" s="198" t="str">
        <f>MID(Identication!C9,9,1)</f>
        <v/>
      </c>
      <c r="Z27" s="198"/>
      <c r="AA27" s="192"/>
      <c r="AB27" s="57"/>
      <c r="AC27" s="59"/>
      <c r="AD27" s="188"/>
      <c r="AE27" s="188"/>
      <c r="AF27" s="188"/>
      <c r="AG27" s="194" t="s">
        <v>153</v>
      </c>
      <c r="AH27" s="57"/>
      <c r="AI27" s="57"/>
      <c r="AJ27" s="57"/>
      <c r="AK27" s="57"/>
      <c r="AL27" s="187"/>
    </row>
    <row r="28" spans="1:38" ht="5.25" customHeight="1">
      <c r="A28" s="195"/>
      <c r="B28" s="57"/>
      <c r="C28" s="185"/>
      <c r="D28" s="185"/>
      <c r="E28" s="185"/>
      <c r="F28" s="185"/>
      <c r="G28" s="185"/>
      <c r="H28" s="185"/>
      <c r="I28" s="185"/>
      <c r="J28" s="185"/>
      <c r="K28" s="185"/>
      <c r="L28" s="185"/>
      <c r="M28" s="185"/>
      <c r="N28" s="185"/>
      <c r="O28" s="185"/>
      <c r="P28" s="185"/>
      <c r="Q28" s="185"/>
      <c r="R28" s="185"/>
      <c r="S28" s="185"/>
      <c r="T28" s="185"/>
      <c r="U28" s="185"/>
      <c r="V28" s="185"/>
      <c r="W28" s="189"/>
      <c r="X28" s="57"/>
      <c r="Y28" s="171"/>
      <c r="Z28" s="171"/>
      <c r="AA28" s="58"/>
      <c r="AB28" s="57"/>
      <c r="AC28" s="59"/>
      <c r="AD28" s="57"/>
      <c r="AE28" s="57"/>
      <c r="AF28" s="57"/>
      <c r="AG28" s="57"/>
      <c r="AH28" s="57"/>
      <c r="AI28" s="57"/>
      <c r="AJ28" s="57"/>
      <c r="AK28" s="57"/>
      <c r="AL28" s="58"/>
    </row>
    <row r="29" spans="1:38" ht="16.5" customHeight="1">
      <c r="A29" s="196" t="s">
        <v>154</v>
      </c>
      <c r="B29" s="57"/>
      <c r="C29" s="185"/>
      <c r="D29" s="185"/>
      <c r="E29" s="185"/>
      <c r="F29" s="185"/>
      <c r="G29" s="185"/>
      <c r="H29" s="185"/>
      <c r="I29" s="185"/>
      <c r="J29" s="185"/>
      <c r="K29" s="185"/>
      <c r="L29" s="185"/>
      <c r="M29" s="185"/>
      <c r="N29" s="185"/>
      <c r="O29" s="185"/>
      <c r="P29" s="185"/>
      <c r="Q29" s="185"/>
      <c r="R29" s="185"/>
      <c r="S29" s="185"/>
      <c r="T29" s="185"/>
      <c r="U29" s="185"/>
      <c r="V29" s="185"/>
      <c r="W29" s="185"/>
      <c r="X29" s="205"/>
      <c r="Y29" s="57"/>
      <c r="Z29" s="57"/>
      <c r="AA29" s="58"/>
      <c r="AB29" s="57"/>
      <c r="AC29" s="59"/>
      <c r="AD29" s="57"/>
      <c r="AE29" s="57"/>
      <c r="AF29" s="203"/>
      <c r="AG29" s="203"/>
      <c r="AH29" s="203"/>
      <c r="AI29" s="188"/>
      <c r="AJ29" s="188"/>
      <c r="AK29" s="57"/>
      <c r="AL29" s="187"/>
    </row>
    <row r="30" spans="1:38" ht="5.25" customHeight="1">
      <c r="A30" s="195"/>
      <c r="H30" s="185"/>
      <c r="I30" s="185"/>
      <c r="J30" s="185"/>
      <c r="K30" s="185"/>
      <c r="L30" s="185"/>
      <c r="M30" s="185"/>
      <c r="N30" s="185"/>
      <c r="O30" s="185"/>
      <c r="P30" s="185"/>
      <c r="Q30" s="185"/>
      <c r="R30" s="185"/>
      <c r="S30" s="185"/>
      <c r="T30" s="185"/>
      <c r="U30" s="185"/>
      <c r="V30" s="185"/>
      <c r="W30" s="189"/>
      <c r="X30" s="57"/>
      <c r="Y30" s="173"/>
      <c r="Z30" s="173"/>
      <c r="AA30" s="58"/>
      <c r="AB30" s="57"/>
      <c r="AC30" s="59"/>
      <c r="AD30" s="57"/>
      <c r="AE30" s="57"/>
      <c r="AF30" s="57"/>
      <c r="AG30" s="57"/>
      <c r="AH30" s="57"/>
      <c r="AI30" s="57"/>
      <c r="AJ30" s="57"/>
      <c r="AK30" s="57"/>
      <c r="AL30" s="58"/>
    </row>
    <row r="31" spans="1:38" ht="16.5" customHeight="1">
      <c r="A31" s="59"/>
      <c r="B31" s="198" t="str">
        <f>MID(Identication!C10,1,1)</f>
        <v>B</v>
      </c>
      <c r="C31" s="198" t="str">
        <f>MID(Identication!C10,2,1)</f>
        <v>O</v>
      </c>
      <c r="D31" s="198" t="str">
        <f>MID(Identication!C10,3,1)</f>
        <v>U</v>
      </c>
      <c r="E31" s="198" t="str">
        <f>MID(Identication!C10,4,1)</f>
        <v>L</v>
      </c>
      <c r="F31" s="198" t="str">
        <f>MID(Identication!C10,5,1)</f>
        <v>E</v>
      </c>
      <c r="G31" s="198" t="str">
        <f>MID(Identication!C10,6,1)</f>
        <v>V</v>
      </c>
      <c r="H31" s="198" t="str">
        <f>MID(Identication!C10,7,1)</f>
        <v>A</v>
      </c>
      <c r="I31" s="198" t="str">
        <f>MID(Identication!C10,8,1)</f>
        <v>R</v>
      </c>
      <c r="J31" s="198" t="str">
        <f>MID(Identication!C10,9,1)</f>
        <v>D</v>
      </c>
      <c r="K31" s="198" t="str">
        <f>MID(Identication!C10,10,1)</f>
        <v xml:space="preserve"> </v>
      </c>
      <c r="L31" s="198" t="str">
        <f>MID(Identication!C10,11,1)</f>
        <v>M</v>
      </c>
      <c r="M31" s="198" t="str">
        <f>MID(Identication!C10,12,1)</f>
        <v>O</v>
      </c>
      <c r="N31" s="198" t="str">
        <f>MID(Identication!C10,13,1)</f>
        <v>H</v>
      </c>
      <c r="O31" s="198" t="str">
        <f>MID(Identication!C10,14,1)</f>
        <v>A</v>
      </c>
      <c r="P31" s="198" t="str">
        <f>MID(Identication!C10,15,1)</f>
        <v>M</v>
      </c>
      <c r="Q31" s="198" t="str">
        <f>MID(Identication!C10,16,1)</f>
        <v>E</v>
      </c>
      <c r="R31" s="198" t="str">
        <f>MID(Identication!C10,17,1)</f>
        <v>D</v>
      </c>
      <c r="S31" s="198" t="str">
        <f>MID(Identication!C10,18,1)</f>
        <v xml:space="preserve"> </v>
      </c>
      <c r="T31" s="198" t="str">
        <f>MID(Identication!C10,19,1)</f>
        <v>V</v>
      </c>
      <c r="U31" s="198" t="str">
        <f>MID(Identication!C10,20,1)</f>
        <v xml:space="preserve"> </v>
      </c>
      <c r="V31" s="198"/>
      <c r="W31" s="198"/>
      <c r="X31" s="198"/>
      <c r="Y31" s="198"/>
      <c r="Z31" s="206"/>
      <c r="AA31" s="58"/>
      <c r="AB31" s="57"/>
      <c r="AC31" s="207"/>
      <c r="AD31" s="208"/>
      <c r="AE31" s="208"/>
      <c r="AF31" s="208"/>
      <c r="AG31" s="208"/>
      <c r="AH31" s="208"/>
      <c r="AI31" s="208"/>
      <c r="AJ31" s="208"/>
      <c r="AK31" s="208"/>
      <c r="AL31" s="209"/>
    </row>
    <row r="32" spans="1:38" ht="5.25" customHeight="1">
      <c r="A32" s="195"/>
      <c r="B32" s="210"/>
      <c r="C32" s="201"/>
      <c r="D32" s="201"/>
      <c r="E32" s="201"/>
      <c r="F32" s="201"/>
      <c r="G32" s="201"/>
      <c r="H32" s="201"/>
      <c r="I32" s="201"/>
      <c r="J32" s="201"/>
      <c r="K32" s="201"/>
      <c r="L32" s="201"/>
      <c r="M32" s="201"/>
      <c r="N32" s="201"/>
      <c r="O32" s="201"/>
      <c r="P32" s="201"/>
      <c r="Q32" s="201"/>
      <c r="R32" s="201"/>
      <c r="S32" s="201"/>
      <c r="T32" s="201"/>
      <c r="U32" s="201"/>
      <c r="V32" s="201"/>
      <c r="W32" s="201"/>
      <c r="X32" s="210"/>
      <c r="Y32" s="210"/>
      <c r="Z32" s="210"/>
      <c r="AA32" s="58"/>
      <c r="AB32" s="57"/>
      <c r="AC32" s="57"/>
      <c r="AD32" s="173"/>
      <c r="AE32" s="173"/>
      <c r="AF32" s="173"/>
      <c r="AG32" s="173"/>
      <c r="AH32" s="173"/>
      <c r="AI32" s="211"/>
      <c r="AJ32" s="211"/>
      <c r="AK32" s="211"/>
      <c r="AL32" s="211"/>
    </row>
    <row r="33" spans="1:40" ht="16.5" customHeight="1">
      <c r="A33" s="59"/>
      <c r="B33" s="198" t="str">
        <f>MID(Identication!C10,21,1)</f>
        <v>N</v>
      </c>
      <c r="C33" s="198" t="str">
        <f>MID(Identication!C10,22,1)</f>
        <v>°</v>
      </c>
      <c r="D33" s="198" t="str">
        <f>MID(Identication!C10,23,1)</f>
        <v xml:space="preserve"> </v>
      </c>
      <c r="E33" s="198" t="str">
        <f>MID(Identication!C10,24,1)</f>
        <v>0</v>
      </c>
      <c r="F33" s="198" t="str">
        <f>MID(Identication!C10,25,1)</f>
        <v>1</v>
      </c>
      <c r="G33" s="198" t="str">
        <f>MID(Identication!C10,26,1)</f>
        <v/>
      </c>
      <c r="H33" s="198" t="str">
        <f>MID(Identication!C10,27,1)</f>
        <v/>
      </c>
      <c r="I33" s="198" t="str">
        <f>MID(Identication!C10,28,1)</f>
        <v/>
      </c>
      <c r="J33" s="198" t="str">
        <f>MID(Identication!C10,29,1)</f>
        <v/>
      </c>
      <c r="K33" s="198" t="str">
        <f>MID(Identication!C10,30,1)</f>
        <v/>
      </c>
      <c r="L33" s="198"/>
      <c r="M33" s="198"/>
      <c r="N33" s="198"/>
      <c r="O33" s="198"/>
      <c r="P33" s="198"/>
      <c r="Q33" s="198"/>
      <c r="R33" s="198"/>
      <c r="S33" s="198"/>
      <c r="T33" s="198"/>
      <c r="U33" s="198"/>
      <c r="V33" s="198"/>
      <c r="W33" s="198"/>
      <c r="X33" s="198"/>
      <c r="Y33" s="198"/>
      <c r="Z33" s="206"/>
      <c r="AA33" s="58"/>
      <c r="AB33" s="57"/>
      <c r="AC33" s="57"/>
    </row>
    <row r="34" spans="1:40">
      <c r="A34" s="59"/>
      <c r="B34" s="57"/>
      <c r="C34" s="212"/>
      <c r="D34" s="212"/>
      <c r="E34" s="212"/>
      <c r="F34" s="212"/>
      <c r="G34" s="212"/>
      <c r="H34" s="212"/>
      <c r="I34" s="212"/>
      <c r="J34" s="212"/>
      <c r="K34" s="212"/>
      <c r="L34" s="212"/>
      <c r="M34" s="212"/>
      <c r="N34" s="212"/>
      <c r="O34" s="212"/>
      <c r="P34" s="212"/>
      <c r="Q34" s="212"/>
      <c r="R34" s="212"/>
      <c r="S34" s="212"/>
      <c r="T34" s="212"/>
      <c r="U34" s="212"/>
      <c r="V34" s="212"/>
      <c r="W34" s="212"/>
      <c r="X34" s="205"/>
      <c r="Y34" s="188"/>
      <c r="Z34" s="188"/>
      <c r="AA34" s="58"/>
      <c r="AK34" s="188"/>
      <c r="AL34" s="188"/>
    </row>
    <row r="35" spans="1:40" ht="15.75">
      <c r="A35" s="196" t="s">
        <v>155</v>
      </c>
      <c r="B35" s="57"/>
      <c r="C35" s="212"/>
      <c r="D35" s="198" t="str">
        <f>MID(Identication!C11,1,1)</f>
        <v>C</v>
      </c>
      <c r="E35" s="198" t="str">
        <f>MID(Identication!C11,2,1)</f>
        <v>A</v>
      </c>
      <c r="F35" s="198" t="str">
        <f>MID(Identication!C11,3,1)</f>
        <v>S</v>
      </c>
      <c r="G35" s="198" t="str">
        <f>MID(Identication!C11,4,1)</f>
        <v>A</v>
      </c>
      <c r="H35" s="198" t="str">
        <f>MID(Identication!C11,5,1)</f>
        <v>B</v>
      </c>
      <c r="I35" s="198" t="str">
        <f>MID(Identication!C11,6,1)</f>
        <v>L</v>
      </c>
      <c r="J35" s="198" t="str">
        <f>MID(Identication!C11,7,1)</f>
        <v>A</v>
      </c>
      <c r="K35" s="198" t="str">
        <f>MID(Identication!C11,8,1)</f>
        <v>N</v>
      </c>
      <c r="L35" s="198" t="str">
        <f>MID(Identication!C11,9,1)</f>
        <v>C</v>
      </c>
      <c r="M35" s="213"/>
      <c r="N35" s="213"/>
      <c r="O35" s="214"/>
      <c r="P35" s="214"/>
      <c r="Q35" s="214"/>
      <c r="R35" s="214"/>
      <c r="S35" s="214"/>
      <c r="T35" s="214"/>
      <c r="U35" s="214"/>
      <c r="V35" s="214"/>
      <c r="W35" s="214"/>
      <c r="X35" s="214"/>
      <c r="Y35" s="214"/>
      <c r="Z35" s="215"/>
      <c r="AA35" s="58"/>
      <c r="AB35" s="57"/>
      <c r="AC35" s="57"/>
    </row>
    <row r="36" spans="1:40" ht="5.25" customHeight="1">
      <c r="A36" s="184"/>
      <c r="B36" s="57"/>
      <c r="C36" s="216"/>
      <c r="D36" s="216"/>
      <c r="E36" s="216"/>
      <c r="F36" s="216"/>
      <c r="G36" s="185"/>
      <c r="H36" s="185"/>
      <c r="I36" s="185"/>
      <c r="J36" s="185"/>
      <c r="K36" s="185"/>
      <c r="L36" s="189"/>
      <c r="M36" s="185"/>
      <c r="N36" s="185"/>
      <c r="O36" s="185"/>
      <c r="P36" s="185"/>
      <c r="Q36" s="185"/>
      <c r="R36" s="216"/>
      <c r="S36" s="216"/>
      <c r="T36" s="216"/>
      <c r="U36" s="216"/>
      <c r="V36" s="216"/>
      <c r="W36" s="217"/>
      <c r="X36" s="190"/>
      <c r="Y36" s="218"/>
      <c r="Z36" s="218"/>
      <c r="AA36" s="219"/>
      <c r="AB36" s="218"/>
      <c r="AC36" s="218"/>
      <c r="AD36" s="218"/>
      <c r="AE36" s="218"/>
      <c r="AF36" s="218"/>
      <c r="AG36" s="218"/>
      <c r="AH36" s="218"/>
      <c r="AI36" s="218"/>
      <c r="AJ36" s="218"/>
      <c r="AK36" s="218"/>
      <c r="AL36" s="218"/>
    </row>
    <row r="37" spans="1:40" ht="15" customHeight="1">
      <c r="A37" s="196" t="s">
        <v>156</v>
      </c>
      <c r="B37" s="57"/>
      <c r="C37" s="185"/>
      <c r="D37" s="185"/>
      <c r="E37" s="198" t="str">
        <f>MID(Identication!C19,1,1)</f>
        <v>0</v>
      </c>
      <c r="F37" s="198" t="str">
        <f>MID(Identication!C19,2,1)</f>
        <v>5</v>
      </c>
      <c r="G37" s="198" t="str">
        <f>MID(Identication!C19,3,1)</f>
        <v>2</v>
      </c>
      <c r="H37" s="198" t="str">
        <f>MID(Identication!C19,4,1)</f>
        <v>2</v>
      </c>
      <c r="I37" s="198" t="str">
        <f>MID(Identication!C19,5,1)</f>
        <v>2</v>
      </c>
      <c r="J37" s="198" t="str">
        <f>MID(Identication!C19,6,1)</f>
        <v>2</v>
      </c>
      <c r="K37" s="198" t="str">
        <f>MID(Identication!C19,7,1)</f>
        <v>2</v>
      </c>
      <c r="L37" s="198" t="str">
        <f>MID(Identication!C19,8,1)</f>
        <v>2</v>
      </c>
      <c r="M37" s="198" t="str">
        <f>MID(Identication!C19,9,1)</f>
        <v>2</v>
      </c>
      <c r="N37" s="198" t="str">
        <f>MID(Identication!C19,10,1)</f>
        <v>2</v>
      </c>
      <c r="O37" s="220" t="s">
        <v>157</v>
      </c>
      <c r="P37" s="216"/>
      <c r="Q37" s="198" t="str">
        <f>MID(Identication!C20,1,1)</f>
        <v>0</v>
      </c>
      <c r="R37" s="198" t="str">
        <f>MID(Identication!C20,2,1)</f>
        <v>5</v>
      </c>
      <c r="S37" s="198" t="str">
        <f>MID(Identication!C20,3,1)</f>
        <v>2</v>
      </c>
      <c r="T37" s="198" t="str">
        <f>MID(Identication!C20,4,1)</f>
        <v>2</v>
      </c>
      <c r="U37" s="198" t="str">
        <f>MID(Identication!C20,5,1)</f>
        <v>2</v>
      </c>
      <c r="V37" s="198" t="str">
        <f>MID(Identication!C20,6,1)</f>
        <v>2</v>
      </c>
      <c r="W37" s="198" t="str">
        <f>MID(Identication!C20,7,1)</f>
        <v>2</v>
      </c>
      <c r="X37" s="198" t="str">
        <f>MID(Identication!C20,8,1)</f>
        <v>2</v>
      </c>
      <c r="Y37" s="198" t="str">
        <f>MID(Identication!C20,9,1)</f>
        <v>2</v>
      </c>
      <c r="Z37" s="198" t="str">
        <f>MID(Identication!C20,10,1)</f>
        <v>4</v>
      </c>
      <c r="AA37" s="219"/>
      <c r="AB37" s="218"/>
      <c r="AC37" s="218"/>
      <c r="AD37" s="218"/>
      <c r="AE37" s="218"/>
      <c r="AF37" s="218"/>
      <c r="AG37" s="218"/>
      <c r="AH37" s="218"/>
      <c r="AI37" s="218"/>
      <c r="AJ37" s="218"/>
      <c r="AK37" s="218"/>
      <c r="AL37" s="218"/>
    </row>
    <row r="38" spans="1:40" ht="5.25" customHeight="1">
      <c r="A38" s="184"/>
      <c r="B38" s="57"/>
      <c r="C38" s="185"/>
      <c r="D38" s="185"/>
      <c r="E38" s="185"/>
      <c r="F38" s="185"/>
      <c r="G38" s="185"/>
      <c r="H38" s="185"/>
      <c r="I38" s="185"/>
      <c r="J38" s="185"/>
      <c r="K38" s="185"/>
      <c r="L38" s="185"/>
      <c r="M38" s="185"/>
      <c r="N38" s="185"/>
      <c r="O38" s="185"/>
      <c r="P38" s="185"/>
      <c r="Q38" s="185"/>
      <c r="R38" s="185"/>
      <c r="S38" s="185"/>
      <c r="T38" s="185"/>
      <c r="U38" s="185"/>
      <c r="V38" s="185"/>
      <c r="W38" s="189"/>
      <c r="X38" s="57"/>
      <c r="Y38" s="218"/>
      <c r="Z38" s="218"/>
      <c r="AA38" s="219"/>
      <c r="AB38" s="218"/>
      <c r="AC38" s="218"/>
      <c r="AD38" s="218"/>
      <c r="AE38" s="218"/>
      <c r="AF38" s="218"/>
      <c r="AG38" s="218"/>
      <c r="AH38" s="218"/>
      <c r="AI38" s="218"/>
      <c r="AJ38" s="218"/>
      <c r="AK38" s="218"/>
      <c r="AL38" s="218"/>
    </row>
    <row r="39" spans="1:40" ht="15" customHeight="1">
      <c r="A39" s="196" t="s">
        <v>158</v>
      </c>
      <c r="B39" s="57"/>
      <c r="C39" s="189"/>
      <c r="E39" s="198" t="str">
        <f>MID(Identication!C21,1,1)</f>
        <v>m</v>
      </c>
      <c r="F39" s="198" t="str">
        <f>MID(Identication!C21,2,1)</f>
        <v>a</v>
      </c>
      <c r="G39" s="198" t="str">
        <f>MID(Identication!C21,3,1)</f>
        <v>r</v>
      </c>
      <c r="H39" s="198" t="str">
        <f>MID(Identication!C21,4,1)</f>
        <v>o</v>
      </c>
      <c r="I39" s="198" t="str">
        <f>MID(Identication!C21,5,1)</f>
        <v>c</v>
      </c>
      <c r="J39" s="198" t="str">
        <f>MID(Identication!C21,6,1)</f>
        <v>o</v>
      </c>
      <c r="K39" s="198" t="str">
        <f>MID(Identication!C21,7,1)</f>
        <v>m</v>
      </c>
      <c r="L39" s="198" t="str">
        <f>MID(Identication!C21,8,1)</f>
        <v>p</v>
      </c>
      <c r="M39" s="198" t="str">
        <f>MID(Identication!C21,9,1)</f>
        <v>t</v>
      </c>
      <c r="N39" s="198" t="str">
        <f>MID(Identication!C21,10,1)</f>
        <v>a</v>
      </c>
      <c r="O39" s="198" t="str">
        <f>MID(Identication!C21,11,1)</f>
        <v>@</v>
      </c>
      <c r="P39" s="198" t="str">
        <f>MID(Identication!C21,12,1)</f>
        <v>g</v>
      </c>
      <c r="Q39" s="198" t="str">
        <f>MID(Identication!C21,13,1)</f>
        <v>m</v>
      </c>
      <c r="R39" s="198" t="str">
        <f>MID(Identication!C21,14,1)</f>
        <v>a</v>
      </c>
      <c r="S39" s="198" t="str">
        <f>MID(Identication!C21,15,1)</f>
        <v>i</v>
      </c>
      <c r="T39" s="198" t="str">
        <f>MID(Identication!C21,16,1)</f>
        <v>l</v>
      </c>
      <c r="U39" s="198" t="str">
        <f>MID(Identication!C21,17,1)</f>
        <v>.</v>
      </c>
      <c r="V39" s="198" t="str">
        <f>MID(Identication!C21,18,1)</f>
        <v>c</v>
      </c>
      <c r="W39" s="198" t="str">
        <f>MID(Identication!C21,19,1)</f>
        <v>o</v>
      </c>
      <c r="X39" s="198" t="str">
        <f>MID(Identication!C21,20,1)</f>
        <v>m</v>
      </c>
      <c r="Y39" s="198" t="str">
        <f>MID(Identication!C21,21,1)</f>
        <v/>
      </c>
      <c r="Z39" s="198" t="str">
        <f>MID(Identication!C21,22,1)</f>
        <v/>
      </c>
      <c r="AA39" s="219"/>
      <c r="AB39" s="218"/>
      <c r="AC39" s="218"/>
      <c r="AD39" s="218"/>
      <c r="AE39" s="218"/>
      <c r="AF39" s="218"/>
      <c r="AG39" s="218"/>
      <c r="AH39" s="218"/>
      <c r="AI39" s="218"/>
      <c r="AJ39" s="218"/>
      <c r="AK39" s="218"/>
      <c r="AL39" s="218"/>
    </row>
    <row r="40" spans="1:40" ht="5.25" customHeight="1">
      <c r="A40" s="221"/>
      <c r="B40" s="57"/>
      <c r="C40" s="185"/>
      <c r="D40" s="185"/>
      <c r="E40" s="185"/>
      <c r="F40" s="185"/>
      <c r="G40" s="185"/>
      <c r="H40" s="185"/>
      <c r="I40" s="185"/>
      <c r="J40" s="185"/>
      <c r="K40" s="185"/>
      <c r="L40" s="185"/>
      <c r="M40" s="185"/>
      <c r="N40" s="185"/>
      <c r="O40" s="185"/>
      <c r="P40" s="185"/>
      <c r="Q40" s="185"/>
      <c r="R40" s="185"/>
      <c r="S40" s="185"/>
      <c r="T40" s="185"/>
      <c r="U40" s="185"/>
      <c r="V40" s="185"/>
      <c r="W40" s="189"/>
      <c r="X40" s="57"/>
      <c r="Y40" s="218"/>
      <c r="Z40" s="218"/>
      <c r="AA40" s="219"/>
      <c r="AB40" s="218"/>
      <c r="AC40" s="218"/>
      <c r="AD40" s="218"/>
      <c r="AE40" s="218"/>
      <c r="AF40" s="218"/>
      <c r="AG40" s="218"/>
      <c r="AH40" s="218"/>
      <c r="AI40" s="218"/>
      <c r="AJ40" s="218"/>
      <c r="AK40" s="218"/>
      <c r="AL40" s="218"/>
    </row>
    <row r="41" spans="1:40" ht="15" customHeight="1">
      <c r="A41" s="196" t="s">
        <v>159</v>
      </c>
      <c r="B41" s="57"/>
      <c r="C41" s="217"/>
      <c r="D41" s="217"/>
      <c r="E41" s="217"/>
      <c r="F41" s="217"/>
      <c r="G41" s="198" t="str">
        <f>MID(Identication!C5,1,1)</f>
        <v>S</v>
      </c>
      <c r="H41" s="198" t="str">
        <f>MID(Identication!C5,2,1)</f>
        <v>A</v>
      </c>
      <c r="I41" s="198" t="str">
        <f>MID(Identication!C5,3,1)</f>
        <v>R</v>
      </c>
      <c r="J41" s="198" t="str">
        <f>MID(Identication!C5,4,1)</f>
        <v>L</v>
      </c>
      <c r="K41" s="198" t="str">
        <f>MID(Identication!C5,5,1)</f>
        <v/>
      </c>
      <c r="L41" s="198" t="str">
        <f>MID(Identication!C5,6,1)</f>
        <v/>
      </c>
      <c r="M41" s="198" t="str">
        <f>MID(Identication!C5,7,1)</f>
        <v/>
      </c>
      <c r="N41" s="198"/>
      <c r="O41" s="198" t="str">
        <f>MID(Identication!C5,8,1)</f>
        <v/>
      </c>
      <c r="P41" s="198" t="str">
        <f>MID(Identication!C5,9,1)</f>
        <v/>
      </c>
      <c r="Q41" s="214"/>
      <c r="R41" s="214"/>
      <c r="S41" s="214"/>
      <c r="T41" s="214"/>
      <c r="U41" s="214"/>
      <c r="V41" s="214"/>
      <c r="W41" s="214"/>
      <c r="X41" s="214"/>
      <c r="Y41" s="214"/>
      <c r="Z41" s="214"/>
      <c r="AA41" s="219"/>
      <c r="AB41" s="218"/>
      <c r="AC41" s="218"/>
      <c r="AD41" s="218"/>
      <c r="AE41" s="218"/>
      <c r="AF41" s="218"/>
      <c r="AG41" s="218"/>
      <c r="AH41" s="218"/>
      <c r="AI41" s="218"/>
      <c r="AJ41" s="218"/>
      <c r="AK41" s="218"/>
      <c r="AL41" s="218"/>
    </row>
    <row r="42" spans="1:40" ht="5.25" customHeight="1">
      <c r="A42" s="221"/>
      <c r="B42" s="57"/>
      <c r="C42" s="185"/>
      <c r="D42" s="185"/>
      <c r="E42" s="185"/>
      <c r="F42" s="185"/>
      <c r="G42" s="185"/>
      <c r="H42" s="185"/>
      <c r="I42" s="185"/>
      <c r="J42" s="185"/>
      <c r="K42" s="185"/>
      <c r="L42" s="185"/>
      <c r="M42" s="185"/>
      <c r="N42" s="185"/>
      <c r="O42" s="185"/>
      <c r="P42" s="185"/>
      <c r="Q42" s="185"/>
      <c r="R42" s="185"/>
      <c r="S42" s="185"/>
      <c r="T42" s="185"/>
      <c r="U42" s="185"/>
      <c r="V42" s="185"/>
      <c r="W42" s="189"/>
      <c r="X42" s="57"/>
      <c r="Y42" s="57"/>
      <c r="Z42" s="57"/>
      <c r="AA42" s="219"/>
      <c r="AB42" s="218"/>
      <c r="AC42" s="218"/>
      <c r="AD42" s="57"/>
      <c r="AE42" s="57"/>
      <c r="AF42" s="57"/>
      <c r="AG42" s="57"/>
      <c r="AH42" s="57"/>
      <c r="AI42" s="57"/>
      <c r="AJ42" s="57"/>
      <c r="AK42" s="57"/>
      <c r="AL42" s="57"/>
    </row>
    <row r="43" spans="1:40" ht="15" customHeight="1">
      <c r="A43" s="196" t="s">
        <v>14</v>
      </c>
      <c r="B43" s="57"/>
      <c r="C43" s="222"/>
      <c r="D43" s="185"/>
      <c r="E43" s="198" t="str">
        <f>MID(Identication!C17,1,1)</f>
        <v>M</v>
      </c>
      <c r="F43" s="198" t="str">
        <f>MID(Identication!C17,2,1)</f>
        <v>A</v>
      </c>
      <c r="G43" s="198" t="str">
        <f>MID(Identication!C17,3,1)</f>
        <v>R</v>
      </c>
      <c r="H43" s="198" t="str">
        <f>MID(Identication!C17,4,1)</f>
        <v>O</v>
      </c>
      <c r="I43" s="198" t="str">
        <f>MID(Identication!C17,5,1)</f>
        <v>C</v>
      </c>
      <c r="J43" s="198" t="str">
        <f>MID(Identication!C17,6,1)</f>
        <v>A</v>
      </c>
      <c r="K43" s="198" t="str">
        <f>MID(Identication!C17,7,1)</f>
        <v>I</v>
      </c>
      <c r="L43" s="198" t="str">
        <f>MID(Identication!C17,8,1)</f>
        <v>N</v>
      </c>
      <c r="M43" s="198" t="str">
        <f>MID(Identication!C17,9,1)</f>
        <v>E</v>
      </c>
      <c r="N43" s="198"/>
      <c r="O43" s="198" t="str">
        <f>MID(Identication!C17,10,1)</f>
        <v/>
      </c>
      <c r="P43" s="198" t="str">
        <f>MID(Identication!C17,11,1)</f>
        <v/>
      </c>
      <c r="Q43" s="198" t="str">
        <f>MID(Identication!C17,12,1)</f>
        <v/>
      </c>
      <c r="R43" s="198" t="str">
        <f>MID(Identication!C17,13,1)</f>
        <v/>
      </c>
      <c r="S43" s="198" t="str">
        <f>MID(Identication!C17,14,1)</f>
        <v/>
      </c>
      <c r="T43" s="198" t="str">
        <f>MID(Identication!C17,15,1)</f>
        <v/>
      </c>
      <c r="U43" s="198" t="str">
        <f>MID(Identication!C17,16,1)</f>
        <v/>
      </c>
      <c r="V43" s="198" t="str">
        <f>MID(Identication!C17,17,1)</f>
        <v/>
      </c>
      <c r="W43" s="198" t="str">
        <f>MID(Identication!C17,18,1)</f>
        <v/>
      </c>
      <c r="X43" s="198" t="str">
        <f>MID(Identication!C17,19,1)</f>
        <v/>
      </c>
      <c r="Y43" s="198" t="str">
        <f>MID(Identication!C17,20,1)</f>
        <v/>
      </c>
      <c r="Z43" s="198" t="str">
        <f>MID(Identication!C17,21,1)</f>
        <v/>
      </c>
      <c r="AA43" s="219"/>
      <c r="AB43" s="218"/>
      <c r="AC43" s="218"/>
      <c r="AD43" s="57"/>
      <c r="AE43" s="57"/>
      <c r="AF43" s="57"/>
      <c r="AG43" s="57"/>
      <c r="AH43" s="57"/>
      <c r="AI43" s="57"/>
      <c r="AJ43" s="57"/>
      <c r="AK43" s="57"/>
      <c r="AL43" s="57"/>
      <c r="AN43" s="223"/>
    </row>
    <row r="44" spans="1:40" ht="5.25" customHeight="1">
      <c r="A44" s="184"/>
      <c r="B44" s="185"/>
      <c r="C44" s="185"/>
      <c r="D44" s="185"/>
      <c r="E44" s="185"/>
      <c r="F44" s="185"/>
      <c r="G44" s="185"/>
      <c r="H44" s="185"/>
      <c r="I44" s="185"/>
      <c r="J44" s="185"/>
      <c r="K44" s="185"/>
      <c r="L44" s="185"/>
      <c r="M44" s="185"/>
      <c r="N44" s="185"/>
      <c r="O44" s="185"/>
      <c r="P44" s="185"/>
      <c r="Q44" s="185"/>
      <c r="R44" s="185"/>
      <c r="S44" s="185"/>
      <c r="T44" s="185"/>
      <c r="U44" s="185"/>
      <c r="V44" s="185"/>
      <c r="W44" s="189"/>
      <c r="X44" s="57"/>
      <c r="Y44" s="57"/>
      <c r="Z44" s="57"/>
      <c r="AA44" s="219"/>
      <c r="AB44" s="218"/>
      <c r="AC44" s="218"/>
      <c r="AD44" s="57"/>
      <c r="AE44" s="57"/>
      <c r="AF44" s="57"/>
      <c r="AG44" s="57"/>
      <c r="AH44" s="57"/>
      <c r="AI44" s="57"/>
      <c r="AJ44" s="57"/>
      <c r="AK44" s="57"/>
      <c r="AL44" s="57"/>
    </row>
    <row r="45" spans="1:40" ht="15" customHeight="1">
      <c r="A45" s="196" t="s">
        <v>15</v>
      </c>
      <c r="B45" s="222"/>
      <c r="C45" s="185"/>
      <c r="D45" s="185"/>
      <c r="E45" s="185"/>
      <c r="F45" s="185"/>
      <c r="G45" s="185"/>
      <c r="H45" s="185"/>
      <c r="I45" s="185"/>
      <c r="J45" s="185"/>
      <c r="K45" s="185"/>
      <c r="L45" s="185"/>
      <c r="M45" s="185"/>
      <c r="N45" s="185"/>
      <c r="O45" s="185"/>
      <c r="P45" s="185"/>
      <c r="Q45" s="185"/>
      <c r="R45" s="185"/>
      <c r="S45" s="185"/>
      <c r="T45" s="185"/>
      <c r="U45" s="185"/>
      <c r="V45" s="185"/>
      <c r="W45" s="189"/>
      <c r="X45" s="57"/>
      <c r="Y45" s="57"/>
      <c r="Z45" s="57"/>
      <c r="AA45" s="58"/>
      <c r="AB45" s="57"/>
      <c r="AC45" s="57"/>
      <c r="AD45" s="57"/>
      <c r="AE45" s="57"/>
      <c r="AF45" s="57"/>
      <c r="AG45" s="57"/>
      <c r="AH45" s="57"/>
      <c r="AI45" s="57"/>
      <c r="AJ45" s="57"/>
      <c r="AK45" s="57"/>
      <c r="AL45" s="57"/>
    </row>
    <row r="46" spans="1:40" ht="5.25" customHeight="1">
      <c r="A46" s="184"/>
      <c r="B46" s="185"/>
      <c r="C46" s="185"/>
      <c r="D46" s="185"/>
      <c r="E46" s="185"/>
      <c r="F46" s="185"/>
      <c r="G46" s="185"/>
      <c r="H46" s="185"/>
      <c r="I46" s="185"/>
      <c r="J46" s="185"/>
      <c r="K46" s="185"/>
      <c r="L46" s="185"/>
      <c r="M46" s="185"/>
      <c r="N46" s="185"/>
      <c r="O46" s="185"/>
      <c r="P46" s="185"/>
      <c r="Q46" s="185"/>
      <c r="R46" s="185"/>
      <c r="S46" s="185"/>
      <c r="T46" s="185"/>
      <c r="U46" s="185"/>
      <c r="V46" s="185"/>
      <c r="W46" s="189"/>
      <c r="X46" s="57"/>
      <c r="Y46" s="57"/>
      <c r="Z46" s="57"/>
      <c r="AA46" s="58"/>
      <c r="AB46" s="57"/>
      <c r="AC46" s="57"/>
      <c r="AD46" s="57"/>
      <c r="AE46" s="57"/>
      <c r="AF46" s="57"/>
      <c r="AG46" s="57"/>
      <c r="AH46" s="57"/>
      <c r="AI46" s="57"/>
      <c r="AJ46" s="57"/>
      <c r="AK46" s="57"/>
      <c r="AL46" s="57"/>
    </row>
    <row r="47" spans="1:40" ht="15.75">
      <c r="A47" s="224"/>
      <c r="B47" s="198" t="str">
        <f>MID(Identication!C18,1,1)</f>
        <v>I</v>
      </c>
      <c r="C47" s="198" t="str">
        <f>MID(Identication!C18,2,1)</f>
        <v>N</v>
      </c>
      <c r="D47" s="198" t="str">
        <f>MID(Identication!C18,3,1)</f>
        <v>F</v>
      </c>
      <c r="E47" s="198" t="str">
        <f>MID(Identication!C18,4,1)</f>
        <v>O</v>
      </c>
      <c r="F47" s="198" t="str">
        <f>MID(Identication!C18,5,1)</f>
        <v>F</v>
      </c>
      <c r="G47" s="198" t="str">
        <f>MID(Identication!C18,6,1)</f>
        <v>I</v>
      </c>
      <c r="H47" s="198" t="str">
        <f>MID(Identication!C18,7,1)</f>
        <v>S</v>
      </c>
      <c r="I47" s="198" t="str">
        <f>MID(Identication!C18,8,1)</f>
        <v>S</v>
      </c>
      <c r="J47" s="198" t="str">
        <f>MID(Identication!C18,9,1)</f>
        <v>A</v>
      </c>
      <c r="K47" s="198" t="str">
        <f>MID(Identication!C18,10,1)</f>
        <v>B</v>
      </c>
      <c r="L47" s="198" t="str">
        <f>MID(Identication!C18,11,1)</f>
        <v>I</v>
      </c>
      <c r="M47" s="198" t="str">
        <f>MID(Identication!C18,12,1)</f>
        <v>L</v>
      </c>
      <c r="N47" s="198" t="str">
        <f>MID(Identication!C18,13,1)</f>
        <v>L</v>
      </c>
      <c r="O47" s="198" t="str">
        <f>MID(Identication!C18,14,1)</f>
        <v>A</v>
      </c>
      <c r="P47" s="198" t="str">
        <f>MID(Identication!C18,15,1)</f>
        <v>H</v>
      </c>
      <c r="Q47" s="198" t="str">
        <f>MID(Identication!C18,16,1)</f>
        <v/>
      </c>
      <c r="R47" s="198" t="str">
        <f>MID(Identication!C18,17,1)</f>
        <v/>
      </c>
      <c r="S47" s="198" t="str">
        <f>MID(Identication!C18,18,1)</f>
        <v/>
      </c>
      <c r="T47" s="198" t="str">
        <f>MID(Identication!C18,19,1)</f>
        <v/>
      </c>
      <c r="U47" s="198" t="str">
        <f>MID(Identication!C18,20,1)</f>
        <v/>
      </c>
      <c r="V47" s="198" t="str">
        <f>MID(Identication!C18,21,1)</f>
        <v/>
      </c>
      <c r="W47" s="214"/>
      <c r="X47" s="214"/>
      <c r="Y47" s="214"/>
      <c r="Z47" s="214"/>
      <c r="AA47" s="58"/>
      <c r="AB47" s="57"/>
      <c r="AC47" s="57"/>
      <c r="AD47" s="57"/>
      <c r="AE47" s="57"/>
      <c r="AF47" s="57"/>
      <c r="AG47" s="57"/>
      <c r="AH47" s="57"/>
      <c r="AI47" s="57"/>
      <c r="AJ47" s="57"/>
      <c r="AK47" s="57"/>
      <c r="AL47" s="57"/>
    </row>
    <row r="48" spans="1:40" ht="15.75">
      <c r="A48" s="224"/>
      <c r="B48" s="173"/>
      <c r="C48" s="173"/>
      <c r="D48" s="173"/>
      <c r="E48" s="173"/>
      <c r="F48" s="173"/>
      <c r="G48" s="173"/>
      <c r="H48" s="173"/>
      <c r="I48" s="173"/>
      <c r="J48" s="173"/>
      <c r="K48" s="57"/>
      <c r="L48" s="57"/>
      <c r="M48" s="173"/>
      <c r="N48" s="173"/>
      <c r="O48" s="173"/>
      <c r="P48" s="173"/>
      <c r="Q48" s="173"/>
      <c r="R48" s="173"/>
      <c r="S48" s="173"/>
      <c r="T48" s="173"/>
      <c r="U48" s="173"/>
      <c r="V48" s="185"/>
      <c r="W48" s="185"/>
      <c r="X48" s="185"/>
      <c r="Y48" s="185"/>
      <c r="Z48" s="185"/>
      <c r="AA48" s="58"/>
      <c r="AB48" s="57"/>
      <c r="AC48" s="57"/>
      <c r="AD48" s="57"/>
      <c r="AE48" s="57"/>
      <c r="AF48" s="57"/>
      <c r="AG48" s="57"/>
      <c r="AH48" s="57"/>
      <c r="AI48" s="57"/>
      <c r="AJ48" s="57"/>
      <c r="AK48" s="57"/>
      <c r="AL48" s="57"/>
    </row>
    <row r="49" spans="1:38" ht="15.75">
      <c r="A49" s="225"/>
      <c r="B49" s="226"/>
      <c r="C49" s="226"/>
      <c r="D49" s="226"/>
      <c r="E49" s="226"/>
      <c r="F49" s="226"/>
      <c r="G49" s="226"/>
      <c r="H49" s="226"/>
      <c r="I49" s="226"/>
      <c r="J49" s="226"/>
      <c r="K49" s="226"/>
      <c r="L49" s="226"/>
      <c r="M49" s="226"/>
      <c r="N49" s="226"/>
      <c r="O49" s="226"/>
      <c r="P49" s="226"/>
      <c r="Q49" s="226"/>
      <c r="R49" s="226"/>
      <c r="S49" s="226"/>
      <c r="T49" s="226"/>
      <c r="U49" s="226"/>
      <c r="V49" s="226"/>
      <c r="W49" s="227"/>
      <c r="X49" s="208"/>
      <c r="Y49" s="208"/>
      <c r="Z49" s="208"/>
      <c r="AA49" s="228"/>
      <c r="AB49" s="57"/>
      <c r="AC49" s="57"/>
      <c r="AD49" s="57"/>
      <c r="AE49" s="57"/>
      <c r="AF49" s="57"/>
      <c r="AG49" s="57"/>
      <c r="AH49" s="57"/>
      <c r="AI49" s="57"/>
      <c r="AJ49" s="57"/>
      <c r="AK49" s="57"/>
      <c r="AL49" s="57"/>
    </row>
    <row r="50" spans="1:38" ht="15" customHeight="1">
      <c r="A50" s="217"/>
      <c r="B50" s="222"/>
      <c r="C50" s="222"/>
      <c r="D50" s="217"/>
      <c r="E50" s="217"/>
      <c r="F50" s="217"/>
      <c r="G50" s="185"/>
      <c r="H50" s="185"/>
      <c r="I50" s="185"/>
      <c r="J50" s="185"/>
      <c r="K50" s="185"/>
      <c r="L50" s="185"/>
      <c r="M50" s="185"/>
      <c r="N50" s="185"/>
      <c r="O50" s="185"/>
      <c r="P50" s="185"/>
      <c r="Q50" s="185"/>
      <c r="R50" s="185"/>
      <c r="S50" s="185"/>
      <c r="T50" s="185"/>
      <c r="U50" s="185"/>
      <c r="V50" s="185"/>
      <c r="W50" s="217"/>
      <c r="X50" s="57"/>
      <c r="Y50" s="171"/>
      <c r="Z50" s="171"/>
      <c r="AA50" s="57"/>
      <c r="AB50" s="57"/>
      <c r="AC50" s="57"/>
      <c r="AD50" s="57"/>
      <c r="AE50" s="57"/>
      <c r="AF50" s="57"/>
      <c r="AG50" s="57"/>
      <c r="AH50" s="57"/>
      <c r="AI50" s="57"/>
      <c r="AJ50" s="57"/>
      <c r="AK50" s="57"/>
      <c r="AL50" s="57"/>
    </row>
    <row r="51" spans="1:38" ht="15.75">
      <c r="A51" s="189"/>
      <c r="B51" s="185"/>
      <c r="C51" s="185"/>
      <c r="D51" s="185"/>
      <c r="E51" s="185"/>
      <c r="F51" s="185"/>
      <c r="G51" s="185"/>
      <c r="H51" s="185"/>
      <c r="I51" s="185"/>
      <c r="J51" s="185"/>
      <c r="K51" s="185"/>
      <c r="L51" s="185"/>
      <c r="M51" s="185"/>
      <c r="N51" s="185"/>
      <c r="O51" s="185"/>
      <c r="P51" s="185"/>
      <c r="Q51" s="185"/>
      <c r="R51" s="185"/>
      <c r="S51" s="185"/>
      <c r="T51" s="185"/>
      <c r="U51" s="185"/>
      <c r="V51" s="185"/>
      <c r="W51" s="189"/>
      <c r="X51" s="57"/>
      <c r="Y51" s="57"/>
      <c r="Z51" s="57"/>
      <c r="AA51" s="57"/>
      <c r="AB51" s="57"/>
      <c r="AC51" s="57"/>
      <c r="AD51" s="57"/>
      <c r="AE51" s="57"/>
      <c r="AF51" s="57"/>
      <c r="AG51" s="57"/>
      <c r="AH51" s="57"/>
      <c r="AI51" s="57"/>
      <c r="AJ51" s="57"/>
      <c r="AK51" s="57"/>
      <c r="AL51" s="57"/>
    </row>
    <row r="52" spans="1:38" ht="15" customHeight="1">
      <c r="A52" s="217"/>
      <c r="B52" s="217"/>
      <c r="C52" s="217"/>
      <c r="D52" s="185"/>
      <c r="E52" s="185"/>
      <c r="F52" s="185"/>
      <c r="G52" s="185"/>
      <c r="H52" s="185"/>
      <c r="I52" s="185"/>
      <c r="J52" s="185"/>
      <c r="K52" s="185"/>
      <c r="L52" s="185"/>
      <c r="M52" s="185"/>
      <c r="N52" s="185"/>
      <c r="O52" s="185"/>
      <c r="P52" s="185"/>
      <c r="Q52" s="185"/>
      <c r="R52" s="185"/>
      <c r="S52" s="185"/>
      <c r="T52" s="185"/>
      <c r="U52" s="185"/>
      <c r="V52" s="185"/>
      <c r="W52" s="217"/>
      <c r="X52" s="57"/>
      <c r="Y52" s="171"/>
      <c r="Z52" s="171"/>
      <c r="AA52" s="57"/>
      <c r="AB52" s="57"/>
      <c r="AC52" s="57"/>
      <c r="AD52" s="57"/>
      <c r="AE52" s="57"/>
      <c r="AF52" s="57"/>
      <c r="AG52" s="57"/>
      <c r="AH52" s="57"/>
      <c r="AI52" s="57"/>
      <c r="AJ52" s="57"/>
      <c r="AK52" s="57"/>
      <c r="AL52" s="57"/>
    </row>
    <row r="53" spans="1:38" ht="15.75">
      <c r="A53" s="189"/>
      <c r="B53" s="185"/>
      <c r="C53" s="185"/>
      <c r="D53" s="185"/>
      <c r="E53" s="185"/>
      <c r="F53" s="185"/>
      <c r="G53" s="185"/>
      <c r="H53" s="185"/>
      <c r="I53" s="185"/>
      <c r="J53" s="185"/>
      <c r="K53" s="185"/>
      <c r="L53" s="185"/>
      <c r="M53" s="185"/>
      <c r="N53" s="185"/>
      <c r="O53" s="185"/>
      <c r="P53" s="185"/>
      <c r="Q53" s="185"/>
      <c r="R53" s="185"/>
      <c r="S53" s="185"/>
      <c r="T53" s="185"/>
      <c r="U53" s="185"/>
      <c r="V53" s="185"/>
      <c r="W53" s="189"/>
      <c r="X53" s="57"/>
      <c r="Y53" s="57"/>
      <c r="Z53" s="57"/>
      <c r="AA53" s="57"/>
      <c r="AB53" s="57"/>
      <c r="AC53" s="57"/>
      <c r="AD53" s="57"/>
      <c r="AE53" s="57"/>
      <c r="AF53" s="57"/>
      <c r="AG53" s="57"/>
      <c r="AH53" s="57"/>
      <c r="AI53" s="57"/>
      <c r="AJ53" s="57"/>
      <c r="AK53" s="57"/>
      <c r="AL53" s="57"/>
    </row>
    <row r="54" spans="1:38" ht="15" customHeight="1">
      <c r="C54" s="217"/>
      <c r="D54" s="217"/>
      <c r="E54" s="217"/>
      <c r="F54" s="217"/>
      <c r="G54" s="217"/>
      <c r="H54" s="217"/>
      <c r="I54" s="185"/>
      <c r="J54" s="185"/>
      <c r="K54" s="185"/>
      <c r="L54" s="185"/>
      <c r="M54" s="185"/>
      <c r="N54" s="185"/>
      <c r="O54" s="185"/>
      <c r="P54" s="185"/>
      <c r="Q54" s="185"/>
      <c r="R54" s="185"/>
      <c r="S54" s="185"/>
      <c r="T54" s="185"/>
      <c r="U54" s="185"/>
      <c r="V54" s="185"/>
      <c r="W54" s="217"/>
      <c r="X54" s="57"/>
      <c r="Y54" s="171"/>
      <c r="Z54" s="171"/>
      <c r="AA54" s="57"/>
      <c r="AB54" s="57"/>
      <c r="AC54" s="57"/>
      <c r="AD54" s="57"/>
      <c r="AE54" s="57"/>
      <c r="AF54" s="57"/>
      <c r="AG54" s="57"/>
      <c r="AH54" s="57"/>
      <c r="AI54" s="57"/>
      <c r="AJ54" s="57"/>
      <c r="AK54" s="57"/>
      <c r="AL54" s="57"/>
    </row>
    <row r="55" spans="1:38" ht="15.75">
      <c r="C55" s="185"/>
      <c r="D55" s="185"/>
      <c r="E55" s="185"/>
      <c r="F55" s="185"/>
      <c r="G55" s="185"/>
      <c r="H55" s="185"/>
      <c r="I55" s="185"/>
      <c r="J55" s="185"/>
      <c r="K55" s="185"/>
      <c r="L55" s="185"/>
      <c r="M55" s="185"/>
      <c r="N55" s="185"/>
      <c r="O55" s="185"/>
      <c r="P55" s="185"/>
      <c r="Q55" s="185"/>
      <c r="R55" s="185"/>
      <c r="S55" s="185"/>
      <c r="T55" s="185"/>
      <c r="U55" s="185"/>
      <c r="V55" s="185"/>
      <c r="W55" s="189"/>
      <c r="X55" s="57"/>
      <c r="Y55" s="157"/>
      <c r="Z55" s="157"/>
      <c r="AA55" s="157"/>
      <c r="AB55" s="157"/>
      <c r="AC55" s="157"/>
      <c r="AD55" s="157"/>
      <c r="AE55" s="157"/>
      <c r="AF55" s="157"/>
      <c r="AG55" s="157"/>
      <c r="AH55" s="157"/>
      <c r="AI55" s="157"/>
      <c r="AJ55" s="157"/>
      <c r="AK55" s="157"/>
      <c r="AL55" s="157"/>
    </row>
    <row r="56" spans="1:38" ht="15" customHeight="1">
      <c r="A56" s="217"/>
      <c r="C56" s="217"/>
      <c r="D56" s="217"/>
      <c r="E56" s="217"/>
      <c r="F56" s="217"/>
      <c r="G56" s="185"/>
      <c r="H56" s="185"/>
      <c r="I56" s="185"/>
      <c r="J56" s="185"/>
      <c r="K56" s="185"/>
      <c r="L56" s="185"/>
      <c r="M56" s="185"/>
      <c r="N56" s="185"/>
      <c r="O56" s="185"/>
      <c r="P56" s="185"/>
      <c r="Q56" s="185"/>
      <c r="R56" s="185"/>
      <c r="S56" s="185"/>
      <c r="T56" s="185"/>
      <c r="U56" s="185"/>
      <c r="V56" s="185"/>
      <c r="W56" s="217"/>
      <c r="X56" s="57"/>
      <c r="Y56" s="171"/>
      <c r="Z56" s="171"/>
      <c r="AA56" s="57"/>
      <c r="AB56" s="57"/>
      <c r="AC56" s="57"/>
      <c r="AD56" s="57"/>
      <c r="AE56" s="57"/>
      <c r="AF56" s="57"/>
      <c r="AG56" s="57"/>
      <c r="AH56" s="57"/>
      <c r="AI56" s="57"/>
      <c r="AJ56" s="57"/>
      <c r="AK56" s="57"/>
      <c r="AL56" s="57"/>
    </row>
    <row r="60" spans="1:38">
      <c r="A60" s="217" t="s">
        <v>160</v>
      </c>
    </row>
    <row r="61" spans="1:38">
      <c r="A61" s="217" t="s">
        <v>161</v>
      </c>
    </row>
  </sheetData>
  <mergeCells count="1">
    <mergeCell ref="AC16:AL18"/>
  </mergeCells>
  <printOptions horizontalCentered="1"/>
  <pageMargins left="0.19685039370078741" right="0.19685039370078741" top="0.74803149606299213" bottom="0.74803149606299213" header="0.31496062992125984" footer="0.31496062992125984"/>
  <pageSetup paperSize="9" scale="90" orientation="portrait" verticalDpi="0" r:id="rId1"/>
  <drawing r:id="rId2"/>
</worksheet>
</file>

<file path=xl/worksheets/sheet6.xml><?xml version="1.0" encoding="utf-8"?>
<worksheet xmlns="http://schemas.openxmlformats.org/spreadsheetml/2006/main" xmlns:r="http://schemas.openxmlformats.org/officeDocument/2006/relationships">
  <sheetPr>
    <tabColor rgb="FF002060"/>
  </sheetPr>
  <dimension ref="A1:BR82"/>
  <sheetViews>
    <sheetView topLeftCell="A19" workbookViewId="0">
      <selection activeCell="A8" sqref="A8:AB9"/>
    </sheetView>
  </sheetViews>
  <sheetFormatPr baseColWidth="10" defaultRowHeight="15"/>
  <cols>
    <col min="1" max="1" width="2.5703125" style="57" customWidth="1"/>
    <col min="2" max="7" width="3.140625" style="57" customWidth="1"/>
    <col min="8" max="27" width="2.5703125" style="57" customWidth="1"/>
    <col min="28" max="28" width="1.5703125" style="57" customWidth="1"/>
    <col min="29" max="29" width="2.42578125" style="57" customWidth="1"/>
    <col min="30" max="30" width="3.140625" style="57" customWidth="1"/>
    <col min="31" max="31" width="2.5703125" style="57" customWidth="1"/>
    <col min="32" max="40" width="3.140625" style="57" customWidth="1"/>
    <col min="41" max="41" width="3.7109375" style="57" customWidth="1"/>
    <col min="42" max="45" width="3.140625" style="57" customWidth="1"/>
    <col min="46" max="46" width="2.85546875" style="57" customWidth="1"/>
    <col min="47" max="48" width="3" style="57" customWidth="1"/>
    <col min="49" max="49" width="1.7109375" style="57" customWidth="1"/>
    <col min="50" max="66" width="3" style="57" customWidth="1"/>
    <col min="67" max="67" width="3" style="1" customWidth="1"/>
    <col min="68" max="16384" width="11.42578125" style="1"/>
  </cols>
  <sheetData>
    <row r="1" spans="1:67" ht="17.25">
      <c r="A1" s="188" t="s">
        <v>162</v>
      </c>
      <c r="AK1" s="229"/>
      <c r="AY1" s="230"/>
      <c r="AZ1" s="230"/>
      <c r="BA1" s="230"/>
      <c r="BB1" s="230"/>
      <c r="BC1" s="230"/>
      <c r="BD1" s="230"/>
      <c r="BE1" s="230"/>
      <c r="BF1" s="230"/>
    </row>
    <row r="2" spans="1:67" ht="5.25" customHeight="1"/>
    <row r="3" spans="1:67" s="233" customFormat="1" ht="13.5" customHeight="1">
      <c r="A3" s="188" t="s">
        <v>147</v>
      </c>
      <c r="B3" s="188"/>
      <c r="C3" s="188"/>
      <c r="D3" s="188"/>
      <c r="E3" s="188"/>
      <c r="F3" s="188"/>
      <c r="G3" s="188"/>
      <c r="H3" s="188"/>
      <c r="I3" s="188"/>
      <c r="J3" s="188"/>
      <c r="K3" s="188"/>
      <c r="L3" s="231" t="str">
        <f>TIERS!L17</f>
        <v>M</v>
      </c>
      <c r="M3" s="231" t="str">
        <f>TIERS!M17</f>
        <v>A</v>
      </c>
      <c r="N3" s="231" t="str">
        <f>TIERS!N17</f>
        <v>R</v>
      </c>
      <c r="O3" s="231" t="str">
        <f>TIERS!O17</f>
        <v>O</v>
      </c>
      <c r="P3" s="231" t="str">
        <f>TIERS!P17</f>
        <v>C</v>
      </c>
      <c r="Q3" s="231" t="str">
        <f>TIERS!Q17</f>
        <v xml:space="preserve"> </v>
      </c>
      <c r="R3" s="231" t="str">
        <f>TIERS!R17</f>
        <v>C</v>
      </c>
      <c r="S3" s="231" t="str">
        <f>TIERS!S17</f>
        <v>O</v>
      </c>
      <c r="T3" s="231" t="str">
        <f>TIERS!T17</f>
        <v>M</v>
      </c>
      <c r="U3" s="231" t="str">
        <f>TIERS!U17</f>
        <v>P</v>
      </c>
      <c r="V3" s="231" t="str">
        <f>TIERS!V17</f>
        <v>T</v>
      </c>
      <c r="W3" s="231" t="str">
        <f>TIERS!W17</f>
        <v>A</v>
      </c>
      <c r="X3" s="231" t="str">
        <f>TIERS!X17</f>
        <v/>
      </c>
      <c r="Y3" s="231" t="str">
        <f>TIERS!Y17</f>
        <v/>
      </c>
      <c r="Z3" s="231"/>
      <c r="AA3" s="232"/>
      <c r="AB3" s="188"/>
      <c r="AC3" s="188"/>
      <c r="AD3" s="188" t="s">
        <v>163</v>
      </c>
      <c r="AF3" s="188"/>
      <c r="AH3" s="188"/>
      <c r="AI3" s="188"/>
      <c r="AJ3" s="188"/>
      <c r="AK3" s="188"/>
      <c r="AL3" s="188"/>
      <c r="AM3" s="188"/>
      <c r="AN3" s="188"/>
      <c r="AO3" s="172">
        <v>0</v>
      </c>
      <c r="AP3" s="172">
        <v>1</v>
      </c>
      <c r="AR3" s="172">
        <v>0</v>
      </c>
      <c r="AS3" s="172">
        <v>1</v>
      </c>
      <c r="AT3" s="188"/>
      <c r="AU3" s="172" t="str">
        <f>+TIERS!O13</f>
        <v>1</v>
      </c>
      <c r="AV3" s="172" t="str">
        <f>+TIERS!P13</f>
        <v>5</v>
      </c>
      <c r="AX3" s="188" t="s">
        <v>164</v>
      </c>
      <c r="AY3" s="188"/>
      <c r="AZ3" s="172">
        <v>3</v>
      </c>
      <c r="BA3" s="172">
        <v>1</v>
      </c>
      <c r="BB3" s="188"/>
      <c r="BC3" s="172">
        <v>1</v>
      </c>
      <c r="BD3" s="172">
        <v>2</v>
      </c>
      <c r="BE3" s="188"/>
      <c r="BF3" s="172" t="str">
        <f>+TIERS!Z13</f>
        <v>1</v>
      </c>
      <c r="BG3" s="172" t="str">
        <f>+TIERS!AA13</f>
        <v>5</v>
      </c>
      <c r="BH3" s="188"/>
      <c r="BI3" s="188"/>
      <c r="BJ3" s="188"/>
      <c r="BK3" s="188"/>
      <c r="BL3" s="188"/>
      <c r="BM3" s="188"/>
      <c r="BN3" s="188"/>
    </row>
    <row r="4" spans="1:67" s="233" customFormat="1" ht="4.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57"/>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row>
    <row r="5" spans="1:67" s="233" customFormat="1" ht="12" customHeight="1">
      <c r="A5" s="234" t="s">
        <v>165</v>
      </c>
      <c r="B5" s="188"/>
      <c r="C5" s="188"/>
      <c r="D5" s="188"/>
      <c r="E5" s="188"/>
      <c r="F5" s="188"/>
      <c r="G5" s="188"/>
      <c r="H5" s="188"/>
      <c r="I5" s="231" t="str">
        <f>+TIERS!Q21</f>
        <v>1</v>
      </c>
      <c r="J5" s="231" t="str">
        <f>+TIERS!R21</f>
        <v>2</v>
      </c>
      <c r="K5" s="231" t="str">
        <f>+TIERS!S21</f>
        <v>3</v>
      </c>
      <c r="L5" s="231" t="str">
        <f>+TIERS!T21</f>
        <v>4</v>
      </c>
      <c r="M5" s="231" t="str">
        <f>+TIERS!U21</f>
        <v>5</v>
      </c>
      <c r="N5" s="231" t="str">
        <f>+TIERS!V21</f>
        <v>6</v>
      </c>
      <c r="O5" s="231" t="str">
        <f>+TIERS!W21</f>
        <v>7</v>
      </c>
      <c r="P5" s="231" t="str">
        <f>+TIERS!X21</f>
        <v>8</v>
      </c>
      <c r="Q5" s="231" t="str">
        <f>+TIERS!Y21</f>
        <v/>
      </c>
      <c r="R5" s="188"/>
      <c r="S5" s="188"/>
      <c r="T5" s="188"/>
      <c r="U5" s="188"/>
      <c r="V5" s="188"/>
      <c r="W5" s="188"/>
      <c r="X5" s="188"/>
      <c r="Y5" s="188"/>
      <c r="Z5" s="188"/>
      <c r="AA5" s="188"/>
      <c r="AB5" s="188"/>
      <c r="AC5" s="188"/>
      <c r="AD5" s="188"/>
      <c r="AE5" s="188"/>
      <c r="AF5" s="188"/>
      <c r="AG5" s="188"/>
      <c r="AH5" s="188"/>
      <c r="AI5" s="188"/>
      <c r="AM5" s="188" t="s">
        <v>166</v>
      </c>
      <c r="AN5" s="188"/>
      <c r="AO5" s="188"/>
      <c r="AP5" s="188"/>
      <c r="AQ5" s="235">
        <v>0</v>
      </c>
      <c r="AR5" s="235">
        <v>0</v>
      </c>
      <c r="AS5" s="235">
        <v>1</v>
      </c>
      <c r="AU5" s="188"/>
      <c r="AV5" s="188"/>
      <c r="AW5" s="188"/>
      <c r="AX5" s="188"/>
      <c r="AY5" s="188"/>
      <c r="AZ5" s="188"/>
      <c r="BA5" s="188"/>
      <c r="BB5" s="188"/>
      <c r="BC5" s="188"/>
      <c r="BD5" s="188"/>
      <c r="BE5" s="188"/>
      <c r="BF5" s="188"/>
      <c r="BG5" s="188"/>
      <c r="BH5" s="188"/>
      <c r="BI5" s="188"/>
      <c r="BJ5" s="188"/>
      <c r="BK5" s="188"/>
      <c r="BL5" s="188"/>
      <c r="BM5" s="188"/>
      <c r="BN5" s="188"/>
    </row>
    <row r="6" spans="1:67" ht="6" customHeight="1">
      <c r="A6" s="236"/>
      <c r="AK6" s="237"/>
    </row>
    <row r="7" spans="1:67" s="241" customFormat="1" ht="10.5" customHeight="1">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40"/>
      <c r="AC7" s="238"/>
      <c r="AD7" s="239"/>
      <c r="AE7" s="240"/>
      <c r="AF7" s="584" t="s">
        <v>167</v>
      </c>
      <c r="AG7" s="585"/>
      <c r="AH7" s="585"/>
      <c r="AI7" s="585"/>
      <c r="AJ7" s="585"/>
      <c r="AK7" s="585"/>
      <c r="AL7" s="585"/>
      <c r="AM7" s="585"/>
      <c r="AN7" s="585"/>
      <c r="AO7" s="585"/>
      <c r="AP7" s="585"/>
      <c r="AQ7" s="585"/>
      <c r="AR7" s="585"/>
      <c r="AS7" s="585"/>
      <c r="AT7" s="585"/>
      <c r="AU7" s="585"/>
      <c r="AV7" s="585"/>
      <c r="AW7" s="585"/>
      <c r="AX7" s="238"/>
      <c r="AY7" s="239"/>
      <c r="AZ7" s="239"/>
      <c r="BA7" s="239"/>
      <c r="BB7" s="239"/>
      <c r="BC7" s="239"/>
      <c r="BD7" s="240"/>
      <c r="BE7" s="586" t="s">
        <v>168</v>
      </c>
      <c r="BF7" s="587"/>
      <c r="BG7" s="587"/>
      <c r="BH7" s="587"/>
      <c r="BI7" s="587"/>
      <c r="BJ7" s="587"/>
      <c r="BK7" s="587"/>
      <c r="BL7" s="587"/>
      <c r="BM7" s="587"/>
      <c r="BN7" s="587"/>
      <c r="BO7" s="588"/>
    </row>
    <row r="8" spans="1:67" s="241" customFormat="1" ht="10.5" customHeight="1">
      <c r="A8" s="589" t="s">
        <v>169</v>
      </c>
      <c r="B8" s="589"/>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90"/>
      <c r="AC8" s="591" t="s">
        <v>170</v>
      </c>
      <c r="AD8" s="592"/>
      <c r="AE8" s="593"/>
      <c r="AF8" s="597" t="s">
        <v>171</v>
      </c>
      <c r="AG8" s="598"/>
      <c r="AH8" s="598"/>
      <c r="AI8" s="598"/>
      <c r="AJ8" s="599"/>
      <c r="AK8" s="606" t="s">
        <v>172</v>
      </c>
      <c r="AL8" s="607"/>
      <c r="AM8" s="607"/>
      <c r="AN8" s="607"/>
      <c r="AO8" s="607"/>
      <c r="AP8" s="607"/>
      <c r="AQ8" s="612" t="s">
        <v>173</v>
      </c>
      <c r="AR8" s="613"/>
      <c r="AS8" s="613"/>
      <c r="AT8" s="613"/>
      <c r="AU8" s="613"/>
      <c r="AV8" s="613"/>
      <c r="AW8" s="614"/>
      <c r="AX8" s="621" t="s">
        <v>174</v>
      </c>
      <c r="AY8" s="622"/>
      <c r="AZ8" s="622"/>
      <c r="BA8" s="622"/>
      <c r="BB8" s="622"/>
      <c r="BC8" s="622"/>
      <c r="BD8" s="623"/>
      <c r="BE8" s="238"/>
      <c r="BF8" s="239"/>
      <c r="BG8" s="243" t="s">
        <v>175</v>
      </c>
      <c r="BH8" s="239"/>
      <c r="BI8" s="244"/>
      <c r="BJ8" s="238"/>
      <c r="BK8" s="239"/>
      <c r="BL8" s="239"/>
      <c r="BM8" s="239"/>
      <c r="BN8" s="239"/>
      <c r="BO8" s="244"/>
    </row>
    <row r="9" spans="1:67" s="241" customFormat="1" ht="10.5" customHeight="1">
      <c r="A9" s="589"/>
      <c r="B9" s="589"/>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90"/>
      <c r="AC9" s="591"/>
      <c r="AD9" s="592"/>
      <c r="AE9" s="593"/>
      <c r="AF9" s="600"/>
      <c r="AG9" s="601"/>
      <c r="AH9" s="601"/>
      <c r="AI9" s="601"/>
      <c r="AJ9" s="602"/>
      <c r="AK9" s="608"/>
      <c r="AL9" s="609"/>
      <c r="AM9" s="609"/>
      <c r="AN9" s="609"/>
      <c r="AO9" s="609"/>
      <c r="AP9" s="609"/>
      <c r="AQ9" s="615"/>
      <c r="AR9" s="616"/>
      <c r="AS9" s="616"/>
      <c r="AT9" s="616"/>
      <c r="AU9" s="616"/>
      <c r="AV9" s="616"/>
      <c r="AW9" s="617"/>
      <c r="AX9" s="245"/>
      <c r="AY9" s="245"/>
      <c r="AZ9" s="245"/>
      <c r="BA9" s="245"/>
      <c r="BB9" s="245"/>
      <c r="BC9" s="245"/>
      <c r="BD9" s="246"/>
      <c r="BE9" s="247"/>
      <c r="BF9" s="245"/>
      <c r="BG9" s="242" t="s">
        <v>176</v>
      </c>
      <c r="BH9" s="245"/>
      <c r="BI9" s="248"/>
      <c r="BJ9" s="247"/>
      <c r="BK9" s="245" t="s">
        <v>177</v>
      </c>
      <c r="BL9" s="245"/>
      <c r="BM9" s="249"/>
      <c r="BN9" s="245"/>
      <c r="BO9" s="248"/>
    </row>
    <row r="10" spans="1:67" s="241" customFormat="1" ht="10.5" customHeight="1">
      <c r="A10" s="250"/>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2"/>
      <c r="AC10" s="594"/>
      <c r="AD10" s="595"/>
      <c r="AE10" s="596"/>
      <c r="AF10" s="603"/>
      <c r="AG10" s="604"/>
      <c r="AH10" s="604"/>
      <c r="AI10" s="604"/>
      <c r="AJ10" s="605"/>
      <c r="AK10" s="610"/>
      <c r="AL10" s="611"/>
      <c r="AM10" s="611"/>
      <c r="AN10" s="611"/>
      <c r="AO10" s="611"/>
      <c r="AP10" s="611"/>
      <c r="AQ10" s="618"/>
      <c r="AR10" s="619"/>
      <c r="AS10" s="619"/>
      <c r="AT10" s="619"/>
      <c r="AU10" s="619"/>
      <c r="AV10" s="619"/>
      <c r="AW10" s="620"/>
      <c r="AX10" s="251"/>
      <c r="AY10" s="251"/>
      <c r="AZ10" s="251"/>
      <c r="BA10" s="251"/>
      <c r="BB10" s="251"/>
      <c r="BC10" s="251"/>
      <c r="BD10" s="252"/>
      <c r="BE10" s="250"/>
      <c r="BF10" s="251"/>
      <c r="BG10" s="253" t="s">
        <v>178</v>
      </c>
      <c r="BH10" s="251"/>
      <c r="BI10" s="254"/>
      <c r="BJ10" s="250"/>
      <c r="BK10" s="251"/>
      <c r="BL10" s="251"/>
      <c r="BM10" s="251"/>
      <c r="BN10" s="251"/>
      <c r="BO10" s="254"/>
    </row>
    <row r="11" spans="1:67" ht="9" customHeight="1">
      <c r="A11" s="255"/>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256"/>
      <c r="AC11" s="257"/>
      <c r="AD11" s="181"/>
      <c r="AE11" s="256"/>
      <c r="AF11" s="257"/>
      <c r="AG11" s="258"/>
      <c r="AH11" s="258"/>
      <c r="AI11" s="258"/>
      <c r="AJ11" s="259"/>
      <c r="AK11" s="260"/>
      <c r="AL11" s="261"/>
      <c r="AM11" s="261"/>
      <c r="AN11" s="261"/>
      <c r="AO11" s="181"/>
      <c r="AP11" s="181"/>
      <c r="AQ11" s="257"/>
      <c r="AR11" s="181"/>
      <c r="AS11" s="181"/>
      <c r="AT11" s="181"/>
      <c r="AU11" s="181"/>
      <c r="AV11" s="181"/>
      <c r="AW11" s="256"/>
      <c r="AX11" s="181"/>
      <c r="AY11" s="181"/>
      <c r="AZ11" s="181"/>
      <c r="BA11" s="181"/>
      <c r="BB11" s="181"/>
      <c r="BC11" s="181"/>
      <c r="BD11" s="256"/>
      <c r="BE11" s="257"/>
      <c r="BF11" s="181"/>
      <c r="BG11" s="181"/>
      <c r="BH11" s="181"/>
      <c r="BI11" s="256"/>
      <c r="BJ11" s="257"/>
      <c r="BK11" s="181"/>
      <c r="BL11" s="181"/>
      <c r="BM11" s="181"/>
      <c r="BN11" s="181"/>
      <c r="BO11" s="262"/>
    </row>
    <row r="12" spans="1:67" ht="12" customHeight="1">
      <c r="A12" s="263">
        <v>1</v>
      </c>
      <c r="B12" s="264" t="s">
        <v>179</v>
      </c>
      <c r="C12" s="264"/>
      <c r="D12" s="217"/>
      <c r="E12" s="217"/>
      <c r="F12" s="217"/>
      <c r="G12" s="174"/>
      <c r="H12" s="172"/>
      <c r="I12" s="172"/>
      <c r="J12" s="172"/>
      <c r="K12" s="172"/>
      <c r="L12" s="172"/>
      <c r="M12" s="172"/>
      <c r="N12" s="172"/>
      <c r="O12" s="172"/>
      <c r="P12" s="172"/>
      <c r="Q12" s="172"/>
      <c r="R12" s="172"/>
      <c r="S12" s="172"/>
      <c r="T12" s="172"/>
      <c r="U12" s="172"/>
      <c r="V12" s="172"/>
      <c r="W12" s="172"/>
      <c r="X12" s="172"/>
      <c r="Y12" s="172"/>
      <c r="Z12" s="172"/>
      <c r="AA12" s="172"/>
      <c r="AB12" s="265"/>
      <c r="AC12" s="266"/>
      <c r="AD12" s="173"/>
      <c r="AE12" s="265"/>
      <c r="AF12" s="266"/>
      <c r="AG12" s="176"/>
      <c r="AH12" s="176"/>
      <c r="AI12" s="176"/>
      <c r="AJ12" s="267"/>
      <c r="AK12" s="268"/>
      <c r="AM12" s="173"/>
      <c r="AN12" s="173"/>
      <c r="AO12" s="173"/>
      <c r="AP12" s="173"/>
      <c r="AQ12" s="266"/>
      <c r="AR12" s="173"/>
      <c r="AW12" s="58"/>
      <c r="BD12" s="58"/>
      <c r="BE12" s="59"/>
      <c r="BI12" s="58"/>
      <c r="BJ12" s="59"/>
      <c r="BO12" s="269"/>
    </row>
    <row r="13" spans="1:67" ht="9.75" customHeight="1">
      <c r="A13" s="263"/>
      <c r="B13" s="264" t="s">
        <v>180</v>
      </c>
      <c r="C13" s="264"/>
      <c r="D13" s="217"/>
      <c r="E13" s="217"/>
      <c r="F13" s="217"/>
      <c r="G13" s="174"/>
      <c r="H13" s="174"/>
      <c r="I13" s="174"/>
      <c r="J13" s="174"/>
      <c r="K13" s="174"/>
      <c r="L13" s="174"/>
      <c r="M13" s="174"/>
      <c r="N13" s="174"/>
      <c r="O13" s="174"/>
      <c r="P13" s="174"/>
      <c r="Q13" s="174"/>
      <c r="R13" s="174"/>
      <c r="S13" s="174"/>
      <c r="T13" s="174"/>
      <c r="U13" s="174"/>
      <c r="V13" s="174"/>
      <c r="W13" s="174"/>
      <c r="X13" s="174"/>
      <c r="Y13" s="174"/>
      <c r="Z13" s="174"/>
      <c r="AA13" s="174"/>
      <c r="AB13" s="270"/>
      <c r="AC13" s="271"/>
      <c r="AE13" s="267"/>
      <c r="AF13" s="272"/>
      <c r="AG13" s="176"/>
      <c r="AH13" s="176"/>
      <c r="AI13" s="176"/>
      <c r="AJ13" s="267"/>
      <c r="AK13" s="272"/>
      <c r="AL13" s="177"/>
      <c r="AM13" s="176"/>
      <c r="AN13" s="176"/>
      <c r="AO13" s="176"/>
      <c r="AP13" s="176"/>
      <c r="AQ13" s="59"/>
      <c r="AW13" s="58"/>
      <c r="BD13" s="58"/>
      <c r="BE13" s="59"/>
      <c r="BI13" s="58"/>
      <c r="BJ13" s="59"/>
      <c r="BO13" s="269"/>
    </row>
    <row r="14" spans="1:67" ht="14.25" customHeight="1">
      <c r="A14" s="273">
        <v>2</v>
      </c>
      <c r="B14" s="264" t="s">
        <v>181</v>
      </c>
      <c r="C14" s="264"/>
      <c r="D14" s="217"/>
      <c r="E14" s="217"/>
      <c r="F14" s="217"/>
      <c r="G14" s="174"/>
      <c r="H14" s="172"/>
      <c r="I14" s="172"/>
      <c r="J14" s="172"/>
      <c r="K14" s="172"/>
      <c r="L14" s="172"/>
      <c r="M14" s="172"/>
      <c r="N14" s="172"/>
      <c r="O14" s="199"/>
      <c r="P14" s="264" t="s">
        <v>182</v>
      </c>
      <c r="Q14" s="174"/>
      <c r="R14" s="174"/>
      <c r="S14" s="174"/>
      <c r="T14" s="174"/>
      <c r="U14" s="172"/>
      <c r="V14" s="172"/>
      <c r="W14" s="172"/>
      <c r="X14" s="172"/>
      <c r="Y14" s="172"/>
      <c r="Z14" s="172"/>
      <c r="AA14" s="172"/>
      <c r="AB14" s="274"/>
      <c r="AC14" s="271"/>
      <c r="AE14" s="267"/>
      <c r="AF14" s="272"/>
      <c r="AG14" s="176"/>
      <c r="AH14" s="176"/>
      <c r="AI14" s="176"/>
      <c r="AJ14" s="267"/>
      <c r="AK14" s="272"/>
      <c r="AL14" s="177"/>
      <c r="AM14" s="176"/>
      <c r="AN14" s="176"/>
      <c r="AO14" s="176"/>
      <c r="AP14" s="176"/>
      <c r="AQ14" s="59"/>
      <c r="AW14" s="58"/>
      <c r="BD14" s="58"/>
      <c r="BE14" s="59"/>
      <c r="BI14" s="58"/>
      <c r="BJ14" s="59"/>
      <c r="BO14" s="269"/>
    </row>
    <row r="15" spans="1:67" ht="9.75" customHeight="1">
      <c r="A15" s="263"/>
      <c r="B15" s="275"/>
      <c r="C15" s="27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274"/>
      <c r="AC15" s="276"/>
      <c r="AD15" s="185"/>
      <c r="AE15" s="277"/>
      <c r="AF15" s="276"/>
      <c r="AG15" s="185"/>
      <c r="AH15" s="185"/>
      <c r="AI15" s="185"/>
      <c r="AJ15" s="277"/>
      <c r="AK15" s="276"/>
      <c r="AL15" s="185"/>
      <c r="AM15" s="185"/>
      <c r="AN15" s="185"/>
      <c r="AO15" s="185"/>
      <c r="AP15" s="190"/>
      <c r="AQ15" s="278"/>
      <c r="AR15" s="183"/>
      <c r="AS15" s="183"/>
      <c r="AT15" s="183"/>
      <c r="AU15" s="183"/>
      <c r="AV15" s="183"/>
      <c r="AW15" s="279"/>
      <c r="AX15" s="183"/>
      <c r="AY15" s="183"/>
      <c r="AZ15" s="183"/>
      <c r="BA15" s="183"/>
      <c r="BB15" s="183"/>
      <c r="BC15" s="183"/>
      <c r="BD15" s="279"/>
      <c r="BE15" s="278"/>
      <c r="BF15" s="183"/>
      <c r="BG15" s="183"/>
      <c r="BH15" s="183"/>
      <c r="BI15" s="279"/>
      <c r="BJ15" s="278"/>
      <c r="BK15" s="183"/>
      <c r="BL15" s="183"/>
      <c r="BM15" s="183"/>
      <c r="BN15" s="183"/>
      <c r="BO15" s="269"/>
    </row>
    <row r="16" spans="1:67" ht="12" customHeight="1">
      <c r="A16" s="273">
        <v>3</v>
      </c>
      <c r="B16" s="275" t="s">
        <v>183</v>
      </c>
      <c r="C16" s="275"/>
      <c r="D16" s="185"/>
      <c r="E16" s="185"/>
      <c r="F16" s="280"/>
      <c r="H16" s="172"/>
      <c r="I16" s="172"/>
      <c r="J16" s="172"/>
      <c r="K16" s="172"/>
      <c r="L16" s="172"/>
      <c r="M16" s="172"/>
      <c r="N16" s="172"/>
      <c r="O16" s="172"/>
      <c r="P16" s="266"/>
      <c r="Q16" s="173"/>
      <c r="R16" s="173"/>
      <c r="S16" s="173"/>
      <c r="T16" s="173"/>
      <c r="U16" s="173"/>
      <c r="V16" s="173"/>
      <c r="W16" s="173"/>
      <c r="X16" s="173"/>
      <c r="Y16" s="173"/>
      <c r="Z16" s="173"/>
      <c r="AA16" s="173"/>
      <c r="AB16" s="274"/>
      <c r="AC16" s="281"/>
      <c r="AD16" s="282"/>
      <c r="AE16" s="283"/>
      <c r="AF16" s="281"/>
      <c r="AG16" s="282"/>
      <c r="AH16" s="282"/>
      <c r="AI16" s="282"/>
      <c r="AJ16" s="283"/>
      <c r="AK16" s="281"/>
      <c r="AL16" s="282"/>
      <c r="AM16" s="282"/>
      <c r="AN16" s="282"/>
      <c r="AO16" s="282"/>
      <c r="AP16" s="282"/>
      <c r="AQ16" s="193"/>
      <c r="AR16" s="183"/>
      <c r="AS16" s="183"/>
      <c r="AT16" s="183"/>
      <c r="AU16" s="183"/>
      <c r="AV16" s="183"/>
      <c r="AW16" s="279"/>
      <c r="AX16" s="183"/>
      <c r="AY16" s="183"/>
      <c r="AZ16" s="183"/>
      <c r="BA16" s="183"/>
      <c r="BB16" s="183"/>
      <c r="BC16" s="183"/>
      <c r="BD16" s="279"/>
      <c r="BE16" s="278"/>
      <c r="BF16" s="183"/>
      <c r="BG16" s="183"/>
      <c r="BH16" s="183"/>
      <c r="BI16" s="279"/>
      <c r="BJ16" s="278"/>
      <c r="BK16" s="183"/>
      <c r="BL16" s="183"/>
      <c r="BM16" s="183"/>
      <c r="BN16" s="183"/>
      <c r="BO16" s="269"/>
    </row>
    <row r="17" spans="1:67" ht="9.75" customHeight="1">
      <c r="A17" s="59"/>
      <c r="B17" s="275"/>
      <c r="C17" s="27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274"/>
      <c r="AC17" s="276"/>
      <c r="AD17" s="185"/>
      <c r="AE17" s="277"/>
      <c r="AF17" s="276"/>
      <c r="AG17" s="185"/>
      <c r="AH17" s="185"/>
      <c r="AI17" s="185"/>
      <c r="AJ17" s="277"/>
      <c r="AK17" s="276"/>
      <c r="AL17" s="185"/>
      <c r="AM17" s="185"/>
      <c r="AN17" s="185"/>
      <c r="AO17" s="189"/>
      <c r="AP17" s="201"/>
      <c r="AQ17" s="193"/>
      <c r="AR17" s="183"/>
      <c r="AS17" s="183"/>
      <c r="AT17" s="183"/>
      <c r="AU17" s="183"/>
      <c r="AV17" s="183"/>
      <c r="AW17" s="279"/>
      <c r="AX17" s="183"/>
      <c r="AY17" s="183"/>
      <c r="AZ17" s="183"/>
      <c r="BA17" s="183"/>
      <c r="BB17" s="183"/>
      <c r="BC17" s="183"/>
      <c r="BD17" s="279"/>
      <c r="BE17" s="278"/>
      <c r="BF17" s="183"/>
      <c r="BG17" s="183"/>
      <c r="BH17" s="183"/>
      <c r="BI17" s="279"/>
      <c r="BJ17" s="278"/>
      <c r="BK17" s="183"/>
      <c r="BL17" s="183"/>
      <c r="BM17" s="183"/>
      <c r="BN17" s="183"/>
      <c r="BO17" s="269"/>
    </row>
    <row r="18" spans="1:67" ht="12.75" customHeight="1">
      <c r="A18" s="263">
        <v>4</v>
      </c>
      <c r="B18" s="264" t="s">
        <v>184</v>
      </c>
      <c r="C18" s="284"/>
      <c r="D18" s="201"/>
      <c r="E18" s="201"/>
      <c r="F18" s="201"/>
      <c r="G18" s="201"/>
      <c r="H18" s="285"/>
      <c r="I18" s="285"/>
      <c r="J18" s="285"/>
      <c r="K18" s="285"/>
      <c r="L18" s="285"/>
      <c r="M18" s="285"/>
      <c r="N18" s="285"/>
      <c r="O18" s="285"/>
      <c r="P18" s="285"/>
      <c r="Q18" s="285"/>
      <c r="R18" s="285"/>
      <c r="S18" s="285"/>
      <c r="T18" s="285"/>
      <c r="U18" s="285"/>
      <c r="V18" s="285"/>
      <c r="W18" s="285"/>
      <c r="X18" s="285"/>
      <c r="Y18" s="285"/>
      <c r="Z18" s="285"/>
      <c r="AA18" s="285"/>
      <c r="AC18" s="286"/>
      <c r="AD18" s="198"/>
      <c r="AE18" s="274"/>
      <c r="AF18" s="286"/>
      <c r="AG18" s="573"/>
      <c r="AH18" s="574"/>
      <c r="AI18" s="575"/>
      <c r="AJ18" s="283"/>
      <c r="AK18" s="281"/>
      <c r="AL18" s="287"/>
      <c r="AM18" s="288"/>
      <c r="AN18" s="288"/>
      <c r="AO18" s="289"/>
      <c r="AP18" s="201"/>
      <c r="AQ18" s="59"/>
      <c r="AR18" s="290"/>
      <c r="AS18" s="208"/>
      <c r="AT18" s="208"/>
      <c r="AU18" s="208"/>
      <c r="AV18" s="291"/>
      <c r="AW18" s="58"/>
      <c r="AY18" s="207"/>
      <c r="AZ18" s="208"/>
      <c r="BA18" s="208"/>
      <c r="BB18" s="208"/>
      <c r="BC18" s="228"/>
      <c r="BD18" s="58"/>
      <c r="BE18" s="59"/>
      <c r="BF18" s="207"/>
      <c r="BG18" s="208"/>
      <c r="BH18" s="291"/>
      <c r="BI18" s="58"/>
      <c r="BJ18" s="59"/>
      <c r="BK18" s="194"/>
      <c r="BM18" s="194"/>
      <c r="BO18" s="269"/>
    </row>
    <row r="19" spans="1:67" ht="6.75" customHeight="1">
      <c r="A19" s="292">
        <v>1</v>
      </c>
      <c r="B19" s="264" t="s">
        <v>185</v>
      </c>
      <c r="C19" s="275"/>
      <c r="D19" s="185"/>
      <c r="E19" s="185"/>
      <c r="F19" s="185"/>
      <c r="G19" s="185"/>
      <c r="H19" s="293"/>
      <c r="I19" s="293"/>
      <c r="J19" s="293"/>
      <c r="K19" s="293"/>
      <c r="L19" s="293"/>
      <c r="M19" s="293"/>
      <c r="N19" s="293"/>
      <c r="O19" s="293"/>
      <c r="P19" s="293"/>
      <c r="Q19" s="293"/>
      <c r="R19" s="293"/>
      <c r="S19" s="293"/>
      <c r="T19" s="293"/>
      <c r="U19" s="293"/>
      <c r="V19" s="293"/>
      <c r="W19" s="293"/>
      <c r="X19" s="293"/>
      <c r="Y19" s="293"/>
      <c r="Z19" s="293"/>
      <c r="AA19" s="293"/>
      <c r="AB19" s="277"/>
      <c r="AC19" s="276"/>
      <c r="AD19" s="185"/>
      <c r="AE19" s="277"/>
      <c r="AF19" s="276"/>
      <c r="AG19" s="185"/>
      <c r="AH19" s="185"/>
      <c r="AI19" s="185"/>
      <c r="AJ19" s="277"/>
      <c r="AK19" s="276"/>
      <c r="AL19" s="185"/>
      <c r="AM19" s="185"/>
      <c r="AN19" s="185"/>
      <c r="AO19" s="189"/>
      <c r="AP19" s="201"/>
      <c r="AQ19" s="59"/>
      <c r="AR19" s="188"/>
      <c r="AW19" s="58"/>
      <c r="AY19" s="188"/>
      <c r="AZ19" s="188"/>
      <c r="BA19" s="188"/>
      <c r="BB19" s="188"/>
      <c r="BC19" s="188"/>
      <c r="BD19" s="187"/>
      <c r="BE19" s="193"/>
      <c r="BF19" s="188"/>
      <c r="BI19" s="58"/>
      <c r="BJ19" s="59"/>
      <c r="BO19" s="269"/>
    </row>
    <row r="20" spans="1:67" ht="7.5" customHeight="1">
      <c r="A20" s="263"/>
      <c r="B20" s="294" t="s">
        <v>186</v>
      </c>
      <c r="C20" s="284"/>
      <c r="D20" s="197"/>
      <c r="E20" s="197"/>
      <c r="F20" s="197"/>
      <c r="G20" s="197"/>
      <c r="H20" s="295"/>
      <c r="I20" s="295"/>
      <c r="J20" s="285"/>
      <c r="K20" s="285"/>
      <c r="L20" s="285"/>
      <c r="M20" s="285"/>
      <c r="N20" s="285"/>
      <c r="O20" s="285"/>
      <c r="P20" s="285"/>
      <c r="Q20" s="285"/>
      <c r="R20" s="285"/>
      <c r="S20" s="285"/>
      <c r="T20" s="285"/>
      <c r="U20" s="285"/>
      <c r="V20" s="285"/>
      <c r="W20" s="285"/>
      <c r="X20" s="285"/>
      <c r="Y20" s="285"/>
      <c r="Z20" s="285"/>
      <c r="AA20" s="285"/>
      <c r="AB20" s="296"/>
      <c r="AC20" s="276"/>
      <c r="AD20" s="185"/>
      <c r="AE20" s="277"/>
      <c r="AF20" s="286"/>
      <c r="AG20" s="201"/>
      <c r="AH20" s="201"/>
      <c r="AI20" s="201"/>
      <c r="AJ20" s="274"/>
      <c r="AK20" s="286"/>
      <c r="AL20" s="201"/>
      <c r="AM20" s="201"/>
      <c r="AN20" s="201"/>
      <c r="AO20" s="201"/>
      <c r="AP20" s="201"/>
      <c r="AQ20" s="59"/>
      <c r="AS20" s="174"/>
      <c r="AT20" s="174"/>
      <c r="AU20" s="174"/>
      <c r="AV20" s="174"/>
      <c r="AW20" s="270"/>
      <c r="AX20" s="174"/>
      <c r="AY20" s="188"/>
      <c r="AZ20" s="188"/>
      <c r="BA20" s="188"/>
      <c r="BB20" s="188"/>
      <c r="BC20" s="188"/>
      <c r="BD20" s="187"/>
      <c r="BE20" s="193"/>
      <c r="BF20" s="188"/>
      <c r="BG20" s="174"/>
      <c r="BH20" s="174"/>
      <c r="BI20" s="270"/>
      <c r="BJ20" s="297"/>
      <c r="BK20" s="174"/>
      <c r="BL20" s="174"/>
      <c r="BM20" s="174"/>
      <c r="BN20" s="174"/>
      <c r="BO20" s="269"/>
    </row>
    <row r="21" spans="1:67" ht="7.5" customHeight="1">
      <c r="A21" s="263"/>
      <c r="B21" s="264"/>
      <c r="C21" s="27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277"/>
      <c r="AC21" s="276"/>
      <c r="AD21" s="185"/>
      <c r="AE21" s="277"/>
      <c r="AF21" s="221"/>
      <c r="AG21" s="298"/>
      <c r="AH21" s="298"/>
      <c r="AI21" s="298"/>
      <c r="AJ21" s="299"/>
      <c r="AK21" s="221"/>
      <c r="AL21" s="298"/>
      <c r="AM21" s="298"/>
      <c r="AN21" s="298"/>
      <c r="AO21" s="298"/>
      <c r="AP21" s="298"/>
      <c r="AQ21" s="59"/>
      <c r="AW21" s="187"/>
      <c r="AX21" s="188"/>
      <c r="AY21" s="188"/>
      <c r="AZ21" s="188"/>
      <c r="BA21" s="188"/>
      <c r="BB21" s="188"/>
      <c r="BC21" s="188"/>
      <c r="BD21" s="187"/>
      <c r="BE21" s="193"/>
      <c r="BF21" s="188"/>
      <c r="BI21" s="187"/>
      <c r="BJ21" s="59"/>
      <c r="BO21" s="269"/>
    </row>
    <row r="22" spans="1:67" ht="13.5" customHeight="1">
      <c r="A22" s="263">
        <v>5</v>
      </c>
      <c r="B22" s="264" t="s">
        <v>187</v>
      </c>
      <c r="C22" s="300"/>
      <c r="D22" s="200"/>
      <c r="E22" s="200"/>
      <c r="F22" s="200"/>
      <c r="G22" s="201"/>
      <c r="H22" s="285"/>
      <c r="I22" s="285"/>
      <c r="J22" s="285"/>
      <c r="K22" s="285"/>
      <c r="L22" s="285"/>
      <c r="M22" s="285"/>
      <c r="N22" s="285"/>
      <c r="O22" s="285"/>
      <c r="P22" s="285"/>
      <c r="Q22" s="285"/>
      <c r="R22" s="285"/>
      <c r="S22" s="285"/>
      <c r="T22" s="301"/>
      <c r="U22" s="302"/>
      <c r="V22" s="302"/>
      <c r="W22" s="302"/>
      <c r="X22" s="302"/>
      <c r="Y22" s="302"/>
      <c r="Z22" s="302"/>
      <c r="AA22" s="302"/>
      <c r="AB22" s="277"/>
      <c r="AC22" s="276"/>
      <c r="AD22" s="185"/>
      <c r="AE22" s="277"/>
      <c r="AF22" s="286"/>
      <c r="AG22" s="201"/>
      <c r="AH22" s="201"/>
      <c r="AI22" s="201"/>
      <c r="AJ22" s="274"/>
      <c r="AK22" s="286"/>
      <c r="AL22" s="201"/>
      <c r="AM22" s="201"/>
      <c r="AN22" s="201"/>
      <c r="AO22" s="201"/>
      <c r="AP22" s="201"/>
      <c r="AQ22" s="59"/>
      <c r="AS22" s="188"/>
      <c r="AT22" s="188"/>
      <c r="AU22" s="188"/>
      <c r="AV22" s="194"/>
      <c r="AW22" s="58"/>
      <c r="BD22" s="58"/>
      <c r="BE22" s="59"/>
      <c r="BG22" s="188"/>
      <c r="BH22" s="194"/>
      <c r="BI22" s="58"/>
      <c r="BJ22" s="193"/>
      <c r="BK22" s="194"/>
      <c r="BL22" s="188"/>
      <c r="BM22" s="194"/>
      <c r="BN22" s="188"/>
      <c r="BO22" s="269"/>
    </row>
    <row r="23" spans="1:67" ht="6" customHeight="1">
      <c r="A23" s="263"/>
      <c r="B23" s="264"/>
      <c r="C23" s="275"/>
      <c r="D23" s="185"/>
      <c r="E23" s="185"/>
      <c r="F23" s="185"/>
      <c r="G23" s="185"/>
      <c r="H23" s="293"/>
      <c r="I23" s="293"/>
      <c r="J23" s="293"/>
      <c r="K23" s="293"/>
      <c r="L23" s="293"/>
      <c r="M23" s="293"/>
      <c r="N23" s="293"/>
      <c r="O23" s="293"/>
      <c r="P23" s="293"/>
      <c r="Q23" s="293"/>
      <c r="R23" s="293"/>
      <c r="S23" s="293"/>
      <c r="T23" s="293"/>
      <c r="U23" s="293"/>
      <c r="V23" s="293"/>
      <c r="W23" s="293"/>
      <c r="X23" s="293"/>
      <c r="Y23" s="293"/>
      <c r="Z23" s="293"/>
      <c r="AA23" s="293"/>
      <c r="AB23" s="277"/>
      <c r="AC23" s="276"/>
      <c r="AD23" s="185"/>
      <c r="AE23" s="277"/>
      <c r="AF23" s="59"/>
      <c r="AJ23" s="58"/>
      <c r="AK23" s="59"/>
      <c r="AQ23" s="59"/>
      <c r="AW23" s="58"/>
      <c r="AY23" s="188"/>
      <c r="AZ23" s="188"/>
      <c r="BA23" s="188"/>
      <c r="BB23" s="188"/>
      <c r="BC23" s="188"/>
      <c r="BD23" s="187"/>
      <c r="BE23" s="193"/>
      <c r="BF23" s="188"/>
      <c r="BI23" s="58"/>
      <c r="BJ23" s="59"/>
      <c r="BO23" s="269"/>
    </row>
    <row r="24" spans="1:67" ht="11.25" customHeight="1">
      <c r="A24" s="263">
        <v>6</v>
      </c>
      <c r="B24" s="294" t="s">
        <v>188</v>
      </c>
      <c r="C24" s="300"/>
      <c r="D24" s="200"/>
      <c r="E24" s="202"/>
      <c r="F24" s="201"/>
      <c r="G24" s="201"/>
      <c r="H24" s="578"/>
      <c r="I24" s="579"/>
      <c r="J24" s="579"/>
      <c r="K24" s="579"/>
      <c r="L24" s="579"/>
      <c r="M24" s="579"/>
      <c r="N24" s="579"/>
      <c r="O24" s="579"/>
      <c r="P24" s="579"/>
      <c r="Q24" s="579"/>
      <c r="R24" s="579"/>
      <c r="S24" s="579"/>
      <c r="T24" s="579"/>
      <c r="U24" s="580"/>
      <c r="V24" s="285"/>
      <c r="W24" s="285"/>
      <c r="X24" s="285"/>
      <c r="Y24" s="285"/>
      <c r="Z24" s="285"/>
      <c r="AA24" s="285"/>
      <c r="AB24" s="274"/>
      <c r="AC24" s="286"/>
      <c r="AD24" s="185"/>
      <c r="AE24" s="277"/>
      <c r="AF24" s="286"/>
      <c r="AG24" s="201"/>
      <c r="AH24" s="201"/>
      <c r="AI24" s="201"/>
      <c r="AJ24" s="274"/>
      <c r="AK24" s="286"/>
      <c r="AL24" s="201"/>
      <c r="AM24" s="201"/>
      <c r="AN24" s="201"/>
      <c r="AO24" s="201"/>
      <c r="AP24" s="201"/>
      <c r="AQ24" s="59"/>
      <c r="AW24" s="58"/>
      <c r="AY24" s="188"/>
      <c r="AZ24" s="188"/>
      <c r="BA24" s="188"/>
      <c r="BB24" s="188"/>
      <c r="BC24" s="188"/>
      <c r="BD24" s="187"/>
      <c r="BE24" s="193"/>
      <c r="BF24" s="188"/>
      <c r="BI24" s="58"/>
      <c r="BJ24" s="59"/>
      <c r="BO24" s="269"/>
    </row>
    <row r="25" spans="1:67" ht="7.5" customHeight="1">
      <c r="A25" s="273"/>
      <c r="B25" s="264"/>
      <c r="C25" s="275"/>
      <c r="D25" s="185"/>
      <c r="E25" s="185"/>
      <c r="F25" s="185"/>
      <c r="G25" s="185"/>
      <c r="H25" s="293"/>
      <c r="I25" s="293"/>
      <c r="J25" s="293"/>
      <c r="K25" s="293"/>
      <c r="L25" s="293"/>
      <c r="M25" s="293"/>
      <c r="N25" s="293"/>
      <c r="O25" s="293"/>
      <c r="P25" s="293"/>
      <c r="Q25" s="293"/>
      <c r="R25" s="293"/>
      <c r="S25" s="293"/>
      <c r="T25" s="293"/>
      <c r="U25" s="293"/>
      <c r="V25" s="293"/>
      <c r="W25" s="293"/>
      <c r="X25" s="293"/>
      <c r="Y25" s="293"/>
      <c r="Z25" s="293"/>
      <c r="AA25" s="293"/>
      <c r="AB25" s="277"/>
      <c r="AC25" s="276"/>
      <c r="AD25" s="185"/>
      <c r="AE25" s="277"/>
      <c r="AF25" s="276"/>
      <c r="AG25" s="185"/>
      <c r="AH25" s="185"/>
      <c r="AI25" s="185"/>
      <c r="AJ25" s="277"/>
      <c r="AK25" s="276"/>
      <c r="AL25" s="185"/>
      <c r="AM25" s="185"/>
      <c r="AN25" s="185"/>
      <c r="AO25" s="185"/>
      <c r="AP25" s="298"/>
      <c r="AQ25" s="59"/>
      <c r="AW25" s="58"/>
      <c r="BD25" s="58"/>
      <c r="BE25" s="59"/>
      <c r="BI25" s="58"/>
      <c r="BJ25" s="59"/>
      <c r="BO25" s="269"/>
    </row>
    <row r="26" spans="1:67" ht="11.25" customHeight="1">
      <c r="A26" s="263">
        <v>7</v>
      </c>
      <c r="B26" s="294" t="s">
        <v>189</v>
      </c>
      <c r="C26" s="300"/>
      <c r="D26" s="185"/>
      <c r="E26" s="185"/>
      <c r="F26" s="185"/>
      <c r="G26" s="185"/>
      <c r="H26" s="285"/>
      <c r="I26" s="285"/>
      <c r="J26" s="285"/>
      <c r="K26" s="285"/>
      <c r="L26" s="285"/>
      <c r="M26" s="285"/>
      <c r="N26" s="285"/>
      <c r="O26" s="285"/>
      <c r="P26" s="285"/>
      <c r="Q26" s="285"/>
      <c r="R26" s="285"/>
      <c r="S26" s="285"/>
      <c r="T26" s="285"/>
      <c r="U26" s="285"/>
      <c r="V26" s="285"/>
      <c r="W26" s="285"/>
      <c r="X26" s="285"/>
      <c r="Y26" s="285"/>
      <c r="Z26" s="285"/>
      <c r="AA26" s="285"/>
      <c r="AB26" s="277"/>
      <c r="AC26" s="276"/>
      <c r="AD26" s="185"/>
      <c r="AE26" s="277"/>
      <c r="AF26" s="286"/>
      <c r="AG26" s="201"/>
      <c r="AH26" s="201"/>
      <c r="AI26" s="201"/>
      <c r="AJ26" s="274"/>
      <c r="AK26" s="286"/>
      <c r="AL26" s="201"/>
      <c r="AM26" s="201"/>
      <c r="AN26" s="201"/>
      <c r="AO26" s="201"/>
      <c r="AP26" s="201"/>
      <c r="AQ26" s="59"/>
      <c r="AS26" s="188"/>
      <c r="AT26" s="188"/>
      <c r="AU26" s="188"/>
      <c r="AV26" s="194"/>
      <c r="AW26" s="58"/>
      <c r="AY26" s="188"/>
      <c r="AZ26" s="188"/>
      <c r="BA26" s="188"/>
      <c r="BB26" s="188"/>
      <c r="BC26" s="188"/>
      <c r="BD26" s="187"/>
      <c r="BE26" s="193"/>
      <c r="BF26" s="188"/>
      <c r="BG26" s="188"/>
      <c r="BH26" s="194"/>
      <c r="BI26" s="58"/>
      <c r="BJ26" s="193"/>
      <c r="BK26" s="194"/>
      <c r="BL26" s="188"/>
      <c r="BM26" s="194"/>
      <c r="BN26" s="188"/>
      <c r="BO26" s="269"/>
    </row>
    <row r="27" spans="1:67" ht="9.75" customHeight="1">
      <c r="A27" s="59"/>
      <c r="B27" s="303"/>
      <c r="C27" s="275"/>
      <c r="D27" s="185"/>
      <c r="E27" s="185"/>
      <c r="F27" s="185"/>
      <c r="G27" s="185"/>
      <c r="H27" s="293"/>
      <c r="I27" s="293"/>
      <c r="J27" s="293"/>
      <c r="K27" s="293"/>
      <c r="L27" s="293"/>
      <c r="M27" s="293"/>
      <c r="N27" s="293"/>
      <c r="O27" s="293"/>
      <c r="P27" s="293"/>
      <c r="Q27" s="293"/>
      <c r="R27" s="293"/>
      <c r="S27" s="293"/>
      <c r="T27" s="293"/>
      <c r="U27" s="293"/>
      <c r="V27" s="293"/>
      <c r="W27" s="293"/>
      <c r="X27" s="293"/>
      <c r="Y27" s="293"/>
      <c r="Z27" s="293"/>
      <c r="AA27" s="293"/>
      <c r="AB27" s="277"/>
      <c r="AC27" s="276"/>
      <c r="AD27" s="185"/>
      <c r="AE27" s="277"/>
      <c r="AF27" s="276"/>
      <c r="AG27" s="185"/>
      <c r="AH27" s="185"/>
      <c r="AI27" s="185"/>
      <c r="AJ27" s="277"/>
      <c r="AK27" s="276"/>
      <c r="AL27" s="185"/>
      <c r="AM27" s="185"/>
      <c r="AN27" s="185"/>
      <c r="AO27" s="189"/>
      <c r="AQ27" s="59"/>
      <c r="AW27" s="58"/>
      <c r="BD27" s="58"/>
      <c r="BE27" s="59"/>
      <c r="BI27" s="58"/>
      <c r="BJ27" s="59"/>
      <c r="BO27" s="269"/>
    </row>
    <row r="28" spans="1:67" ht="9.75" customHeight="1">
      <c r="A28" s="263">
        <v>1</v>
      </c>
      <c r="B28" s="264" t="s">
        <v>179</v>
      </c>
      <c r="C28" s="264"/>
      <c r="D28" s="217"/>
      <c r="E28" s="217"/>
      <c r="F28" s="217"/>
      <c r="G28" s="174"/>
      <c r="H28" s="295"/>
      <c r="I28" s="285"/>
      <c r="J28" s="285"/>
      <c r="K28" s="285"/>
      <c r="L28" s="285"/>
      <c r="M28" s="285"/>
      <c r="N28" s="285"/>
      <c r="O28" s="285"/>
      <c r="P28" s="285"/>
      <c r="Q28" s="285"/>
      <c r="R28" s="285"/>
      <c r="S28" s="285"/>
      <c r="T28" s="285"/>
      <c r="U28" s="285"/>
      <c r="V28" s="285"/>
      <c r="W28" s="285"/>
      <c r="X28" s="285"/>
      <c r="Y28" s="285"/>
      <c r="Z28" s="285"/>
      <c r="AA28" s="285"/>
      <c r="AB28" s="265"/>
      <c r="AC28" s="286"/>
      <c r="AD28" s="201"/>
      <c r="AE28" s="274"/>
      <c r="AF28" s="286"/>
      <c r="AG28" s="201"/>
      <c r="AH28" s="201"/>
      <c r="AI28" s="201"/>
      <c r="AJ28" s="274"/>
      <c r="AK28" s="286"/>
      <c r="AL28" s="201"/>
      <c r="AM28" s="201"/>
      <c r="AN28" s="201"/>
      <c r="AQ28" s="59"/>
      <c r="AW28" s="58"/>
      <c r="AY28" s="188"/>
      <c r="AZ28" s="188"/>
      <c r="BA28" s="188"/>
      <c r="BB28" s="188"/>
      <c r="BC28" s="188"/>
      <c r="BD28" s="187"/>
      <c r="BE28" s="193"/>
      <c r="BF28" s="188"/>
      <c r="BI28" s="58"/>
      <c r="BJ28" s="59"/>
      <c r="BO28" s="269"/>
    </row>
    <row r="29" spans="1:67" ht="9.75" customHeight="1">
      <c r="A29" s="263"/>
      <c r="B29" s="264" t="s">
        <v>180</v>
      </c>
      <c r="C29" s="264"/>
      <c r="D29" s="217"/>
      <c r="E29" s="217"/>
      <c r="F29" s="217"/>
      <c r="G29" s="174"/>
      <c r="H29" s="174"/>
      <c r="I29" s="174"/>
      <c r="J29" s="174"/>
      <c r="K29" s="174"/>
      <c r="L29" s="174"/>
      <c r="M29" s="174"/>
      <c r="N29" s="174"/>
      <c r="O29" s="174"/>
      <c r="P29" s="174"/>
      <c r="Q29" s="174"/>
      <c r="R29" s="174"/>
      <c r="S29" s="174"/>
      <c r="T29" s="174"/>
      <c r="U29" s="174"/>
      <c r="V29" s="174"/>
      <c r="W29" s="174"/>
      <c r="X29" s="174"/>
      <c r="Y29" s="174"/>
      <c r="Z29" s="174"/>
      <c r="AA29" s="174"/>
      <c r="AB29" s="270"/>
      <c r="AC29" s="286"/>
      <c r="AD29" s="201"/>
      <c r="AE29" s="274"/>
      <c r="AF29" s="286"/>
      <c r="AG29" s="201"/>
      <c r="AH29" s="201"/>
      <c r="AI29" s="201"/>
      <c r="AJ29" s="274"/>
      <c r="AK29" s="286"/>
      <c r="AL29" s="201"/>
      <c r="AM29" s="201"/>
      <c r="AN29" s="201"/>
      <c r="AO29" s="201"/>
      <c r="AP29" s="210"/>
      <c r="AQ29" s="59"/>
      <c r="AS29" s="173"/>
      <c r="AT29" s="173"/>
      <c r="AU29" s="173"/>
      <c r="AV29" s="173"/>
      <c r="AW29" s="265"/>
      <c r="AX29" s="173"/>
      <c r="AY29" s="173"/>
      <c r="AZ29" s="173"/>
      <c r="BA29" s="173"/>
      <c r="BB29" s="173"/>
      <c r="BC29" s="173"/>
      <c r="BD29" s="265"/>
      <c r="BE29" s="266"/>
      <c r="BF29" s="173"/>
      <c r="BG29" s="173"/>
      <c r="BH29" s="173"/>
      <c r="BI29" s="265"/>
      <c r="BJ29" s="266"/>
      <c r="BK29" s="173"/>
      <c r="BL29" s="173"/>
      <c r="BM29" s="173"/>
      <c r="BN29" s="173"/>
      <c r="BO29" s="269"/>
    </row>
    <row r="30" spans="1:67" ht="9.75" customHeight="1">
      <c r="A30" s="273">
        <v>2</v>
      </c>
      <c r="B30" s="264" t="s">
        <v>181</v>
      </c>
      <c r="C30" s="264"/>
      <c r="D30" s="217"/>
      <c r="E30" s="217"/>
      <c r="F30" s="217"/>
      <c r="G30" s="174"/>
      <c r="H30" s="199"/>
      <c r="I30" s="199"/>
      <c r="J30" s="199"/>
      <c r="K30" s="199"/>
      <c r="L30" s="199"/>
      <c r="M30" s="199"/>
      <c r="N30" s="199"/>
      <c r="O30" s="199"/>
      <c r="P30" s="264" t="s">
        <v>182</v>
      </c>
      <c r="Q30" s="174"/>
      <c r="R30" s="174"/>
      <c r="S30" s="174"/>
      <c r="T30" s="174"/>
      <c r="U30" s="199"/>
      <c r="V30" s="199"/>
      <c r="W30" s="199"/>
      <c r="X30" s="199"/>
      <c r="Y30" s="199"/>
      <c r="Z30" s="199"/>
      <c r="AA30" s="199"/>
      <c r="AB30" s="270"/>
      <c r="AC30" s="224"/>
      <c r="AD30" s="212"/>
      <c r="AE30" s="304"/>
      <c r="AF30" s="224"/>
      <c r="AG30" s="212"/>
      <c r="AH30" s="212"/>
      <c r="AI30" s="212"/>
      <c r="AJ30" s="304"/>
      <c r="AK30" s="224"/>
      <c r="AL30" s="212"/>
      <c r="AM30" s="212"/>
      <c r="AN30" s="212"/>
      <c r="AO30" s="212"/>
      <c r="AP30" s="205"/>
      <c r="AQ30" s="193"/>
      <c r="AR30" s="188"/>
      <c r="AS30" s="188"/>
      <c r="AT30" s="188"/>
      <c r="AU30" s="188"/>
      <c r="AV30" s="188"/>
      <c r="AW30" s="187"/>
      <c r="AX30" s="188"/>
      <c r="AY30" s="188"/>
      <c r="AZ30" s="188"/>
      <c r="BA30" s="188"/>
      <c r="BB30" s="188"/>
      <c r="BC30" s="188"/>
      <c r="BD30" s="187"/>
      <c r="BE30" s="193"/>
      <c r="BF30" s="188"/>
      <c r="BG30" s="188"/>
      <c r="BH30" s="188"/>
      <c r="BI30" s="187"/>
      <c r="BJ30" s="193"/>
      <c r="BK30" s="188"/>
      <c r="BL30" s="188"/>
      <c r="BM30" s="188"/>
      <c r="BN30" s="188"/>
      <c r="BO30" s="269"/>
    </row>
    <row r="31" spans="1:67" ht="5.25" customHeight="1">
      <c r="A31" s="263"/>
      <c r="B31" s="275"/>
      <c r="C31" s="27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274"/>
      <c r="AC31" s="305"/>
      <c r="AD31" s="185"/>
      <c r="AE31" s="277"/>
      <c r="AF31" s="276"/>
      <c r="AG31" s="185"/>
      <c r="AH31" s="185"/>
      <c r="AI31" s="185"/>
      <c r="AJ31" s="277"/>
      <c r="AK31" s="276"/>
      <c r="AL31" s="185"/>
      <c r="AM31" s="185"/>
      <c r="AN31" s="185"/>
      <c r="AO31" s="185"/>
      <c r="AP31" s="185"/>
      <c r="AQ31" s="59"/>
      <c r="AW31" s="58"/>
      <c r="BD31" s="58"/>
      <c r="BE31" s="59"/>
      <c r="BI31" s="58"/>
      <c r="BJ31" s="59"/>
      <c r="BO31" s="269"/>
    </row>
    <row r="32" spans="1:67" ht="9.75" customHeight="1">
      <c r="A32" s="273">
        <v>3</v>
      </c>
      <c r="B32" s="275" t="s">
        <v>183</v>
      </c>
      <c r="C32" s="275"/>
      <c r="D32" s="185"/>
      <c r="E32" s="185"/>
      <c r="F32" s="280"/>
      <c r="H32" s="306"/>
      <c r="I32" s="306"/>
      <c r="J32" s="172"/>
      <c r="K32" s="172"/>
      <c r="L32" s="172"/>
      <c r="M32" s="172"/>
      <c r="N32" s="172"/>
      <c r="O32" s="172"/>
      <c r="P32" s="266"/>
      <c r="Q32" s="173"/>
      <c r="R32" s="173"/>
      <c r="S32" s="173"/>
      <c r="T32" s="173"/>
      <c r="U32" s="173"/>
      <c r="V32" s="173"/>
      <c r="W32" s="173"/>
      <c r="X32" s="173"/>
      <c r="Y32" s="173"/>
      <c r="Z32" s="173"/>
      <c r="AA32" s="173"/>
      <c r="AB32" s="274"/>
      <c r="AC32" s="276"/>
      <c r="AD32" s="185"/>
      <c r="AE32" s="277"/>
      <c r="AF32" s="276"/>
      <c r="AG32" s="216"/>
      <c r="AH32" s="216"/>
      <c r="AI32" s="216"/>
      <c r="AJ32" s="307"/>
      <c r="AK32" s="308"/>
      <c r="AL32" s="216"/>
      <c r="AM32" s="216"/>
      <c r="AN32" s="216"/>
      <c r="AO32" s="217"/>
      <c r="AP32" s="190"/>
      <c r="AQ32" s="309"/>
      <c r="AR32" s="218"/>
      <c r="AS32" s="218"/>
      <c r="AT32" s="218"/>
      <c r="AU32" s="218"/>
      <c r="AV32" s="218"/>
      <c r="AW32" s="219"/>
      <c r="AX32" s="218"/>
      <c r="AY32" s="218"/>
      <c r="AZ32" s="218"/>
      <c r="BA32" s="218"/>
      <c r="BB32" s="218"/>
      <c r="BC32" s="218"/>
      <c r="BD32" s="219"/>
      <c r="BE32" s="309"/>
      <c r="BF32" s="218"/>
      <c r="BG32" s="218"/>
      <c r="BH32" s="218"/>
      <c r="BI32" s="219"/>
      <c r="BJ32" s="309"/>
      <c r="BK32" s="218"/>
      <c r="BL32" s="218"/>
      <c r="BM32" s="218"/>
      <c r="BN32" s="218"/>
      <c r="BO32" s="269"/>
    </row>
    <row r="33" spans="1:67" ht="5.25" customHeight="1">
      <c r="A33" s="263"/>
      <c r="B33" s="275"/>
      <c r="C33" s="27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274"/>
      <c r="AC33" s="305"/>
      <c r="AD33" s="185"/>
      <c r="AE33" s="277"/>
      <c r="AF33" s="276"/>
      <c r="AG33" s="185"/>
      <c r="AH33" s="185"/>
      <c r="AI33" s="185"/>
      <c r="AJ33" s="277"/>
      <c r="AK33" s="276"/>
      <c r="AL33" s="185"/>
      <c r="AM33" s="185"/>
      <c r="AN33" s="185"/>
      <c r="AO33" s="185"/>
      <c r="AP33" s="185"/>
      <c r="AQ33" s="59"/>
      <c r="AW33" s="58"/>
      <c r="BD33" s="58"/>
      <c r="BE33" s="59"/>
      <c r="BI33" s="58"/>
      <c r="BJ33" s="59"/>
      <c r="BO33" s="269"/>
    </row>
    <row r="34" spans="1:67" ht="9.75" customHeight="1">
      <c r="A34" s="263">
        <v>4</v>
      </c>
      <c r="B34" s="264" t="s">
        <v>184</v>
      </c>
      <c r="C34" s="284"/>
      <c r="D34" s="201"/>
      <c r="E34" s="201"/>
      <c r="F34" s="201"/>
      <c r="G34" s="201"/>
      <c r="H34" s="306"/>
      <c r="I34" s="306"/>
      <c r="J34" s="172"/>
      <c r="K34" s="172"/>
      <c r="L34" s="172"/>
      <c r="M34" s="172"/>
      <c r="N34" s="172"/>
      <c r="O34" s="172"/>
      <c r="P34" s="172"/>
      <c r="Q34" s="172"/>
      <c r="R34" s="172"/>
      <c r="S34" s="172"/>
      <c r="T34" s="172"/>
      <c r="U34" s="172"/>
      <c r="V34" s="172"/>
      <c r="W34" s="172"/>
      <c r="X34" s="172"/>
      <c r="Y34" s="172"/>
      <c r="Z34" s="172"/>
      <c r="AA34" s="172"/>
      <c r="AB34" s="274"/>
      <c r="AC34" s="286"/>
      <c r="AD34" s="198"/>
      <c r="AE34" s="274"/>
      <c r="AF34" s="286"/>
      <c r="AG34" s="573"/>
      <c r="AH34" s="574"/>
      <c r="AI34" s="575"/>
      <c r="AJ34" s="283"/>
      <c r="AK34" s="281"/>
      <c r="AL34" s="287"/>
      <c r="AM34" s="288"/>
      <c r="AN34" s="288"/>
      <c r="AO34" s="289"/>
      <c r="AP34" s="201"/>
      <c r="AQ34" s="59"/>
      <c r="AR34" s="290"/>
      <c r="AS34" s="208"/>
      <c r="AT34" s="208"/>
      <c r="AU34" s="208"/>
      <c r="AV34" s="291"/>
      <c r="AW34" s="58"/>
      <c r="AY34" s="207"/>
      <c r="AZ34" s="208"/>
      <c r="BA34" s="208"/>
      <c r="BB34" s="208"/>
      <c r="BC34" s="228"/>
      <c r="BD34" s="58"/>
      <c r="BE34" s="59"/>
      <c r="BF34" s="207"/>
      <c r="BG34" s="208"/>
      <c r="BH34" s="291"/>
      <c r="BI34" s="58"/>
      <c r="BJ34" s="59"/>
      <c r="BK34" s="194"/>
      <c r="BM34" s="194"/>
      <c r="BO34" s="269"/>
    </row>
    <row r="35" spans="1:67" ht="9.75" customHeight="1">
      <c r="A35" s="292">
        <v>2</v>
      </c>
      <c r="B35" s="264" t="s">
        <v>185</v>
      </c>
      <c r="C35" s="27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277"/>
      <c r="AC35" s="276"/>
      <c r="AD35" s="185"/>
      <c r="AE35" s="277"/>
      <c r="AF35" s="276"/>
      <c r="AG35" s="185"/>
      <c r="AH35" s="185"/>
      <c r="AI35" s="185"/>
      <c r="AJ35" s="277"/>
      <c r="AK35" s="276"/>
      <c r="AL35" s="185"/>
      <c r="AM35" s="185"/>
      <c r="AN35" s="185"/>
      <c r="AO35" s="185"/>
      <c r="AP35" s="185"/>
      <c r="AQ35" s="309"/>
      <c r="AR35" s="218"/>
      <c r="AS35" s="218"/>
      <c r="AT35" s="218"/>
      <c r="AU35" s="218"/>
      <c r="AV35" s="218"/>
      <c r="AW35" s="219"/>
      <c r="AX35" s="218"/>
      <c r="AY35" s="218"/>
      <c r="AZ35" s="218"/>
      <c r="BA35" s="218"/>
      <c r="BB35" s="218"/>
      <c r="BC35" s="218"/>
      <c r="BD35" s="219"/>
      <c r="BE35" s="309"/>
      <c r="BF35" s="218"/>
      <c r="BG35" s="218"/>
      <c r="BH35" s="218"/>
      <c r="BI35" s="219"/>
      <c r="BJ35" s="309"/>
      <c r="BK35" s="218"/>
      <c r="BL35" s="218"/>
      <c r="BM35" s="218"/>
      <c r="BN35" s="218"/>
      <c r="BO35" s="269"/>
    </row>
    <row r="36" spans="1:67" ht="9.75" customHeight="1">
      <c r="A36" s="263"/>
      <c r="B36" s="294" t="s">
        <v>186</v>
      </c>
      <c r="C36" s="284"/>
      <c r="D36" s="197"/>
      <c r="E36" s="197"/>
      <c r="F36" s="197"/>
      <c r="G36" s="197"/>
      <c r="H36" s="306"/>
      <c r="I36" s="306"/>
      <c r="J36" s="172"/>
      <c r="K36" s="172"/>
      <c r="L36" s="172"/>
      <c r="M36" s="172"/>
      <c r="N36" s="172"/>
      <c r="O36" s="172"/>
      <c r="P36" s="172"/>
      <c r="Q36" s="172"/>
      <c r="R36" s="172"/>
      <c r="S36" s="172"/>
      <c r="T36" s="172"/>
      <c r="U36" s="172"/>
      <c r="V36" s="172"/>
      <c r="W36" s="172"/>
      <c r="X36" s="172"/>
      <c r="Y36" s="172"/>
      <c r="Z36" s="172"/>
      <c r="AA36" s="172"/>
      <c r="AB36" s="296"/>
      <c r="AC36" s="276"/>
      <c r="AD36" s="185"/>
      <c r="AE36" s="277"/>
      <c r="AF36" s="276"/>
      <c r="AG36" s="185"/>
      <c r="AH36" s="185"/>
      <c r="AI36" s="185"/>
      <c r="AJ36" s="277"/>
      <c r="AK36" s="276"/>
      <c r="AL36" s="185"/>
      <c r="AM36" s="185"/>
      <c r="AN36" s="185"/>
      <c r="AO36" s="189"/>
      <c r="AQ36" s="309"/>
      <c r="AR36" s="218"/>
      <c r="AS36" s="218"/>
      <c r="AT36" s="218"/>
      <c r="AU36" s="218"/>
      <c r="AV36" s="218"/>
      <c r="AW36" s="219"/>
      <c r="AX36" s="218"/>
      <c r="AY36" s="218"/>
      <c r="AZ36" s="218"/>
      <c r="BA36" s="218"/>
      <c r="BB36" s="218"/>
      <c r="BC36" s="218"/>
      <c r="BD36" s="219"/>
      <c r="BE36" s="309"/>
      <c r="BF36" s="218"/>
      <c r="BG36" s="218"/>
      <c r="BH36" s="218"/>
      <c r="BI36" s="219"/>
      <c r="BJ36" s="309"/>
      <c r="BK36" s="218"/>
      <c r="BL36" s="218"/>
      <c r="BM36" s="218"/>
      <c r="BN36" s="218"/>
      <c r="BO36" s="269"/>
    </row>
    <row r="37" spans="1:67" ht="5.25" customHeight="1">
      <c r="A37" s="263"/>
      <c r="B37" s="275"/>
      <c r="C37" s="27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274"/>
      <c r="AC37" s="305"/>
      <c r="AD37" s="185"/>
      <c r="AE37" s="277"/>
      <c r="AF37" s="276"/>
      <c r="AG37" s="185"/>
      <c r="AH37" s="185"/>
      <c r="AI37" s="185"/>
      <c r="AJ37" s="277"/>
      <c r="AK37" s="276"/>
      <c r="AL37" s="185"/>
      <c r="AM37" s="185"/>
      <c r="AN37" s="185"/>
      <c r="AO37" s="185"/>
      <c r="AP37" s="185"/>
      <c r="AQ37" s="59"/>
      <c r="AW37" s="58"/>
      <c r="BD37" s="58"/>
      <c r="BE37" s="59"/>
      <c r="BI37" s="58"/>
      <c r="BJ37" s="59"/>
      <c r="BO37" s="269"/>
    </row>
    <row r="38" spans="1:67" ht="9.75" customHeight="1">
      <c r="A38" s="263">
        <v>5</v>
      </c>
      <c r="B38" s="264" t="s">
        <v>187</v>
      </c>
      <c r="C38" s="300"/>
      <c r="D38" s="200"/>
      <c r="E38" s="200"/>
      <c r="F38" s="200"/>
      <c r="G38" s="201"/>
      <c r="H38" s="306"/>
      <c r="I38" s="306"/>
      <c r="J38" s="172"/>
      <c r="K38" s="172"/>
      <c r="L38" s="172"/>
      <c r="M38" s="172"/>
      <c r="N38" s="172"/>
      <c r="O38" s="172"/>
      <c r="P38" s="172"/>
      <c r="Q38" s="172"/>
      <c r="R38" s="172"/>
      <c r="S38" s="172"/>
      <c r="T38" s="266"/>
      <c r="U38" s="173"/>
      <c r="V38" s="173"/>
      <c r="W38" s="173"/>
      <c r="X38" s="173"/>
      <c r="Y38" s="173"/>
      <c r="Z38" s="173"/>
      <c r="AA38" s="173"/>
      <c r="AB38" s="277"/>
      <c r="AC38" s="276"/>
      <c r="AD38" s="185"/>
      <c r="AE38" s="277"/>
      <c r="AF38" s="276"/>
      <c r="AG38" s="185"/>
      <c r="AH38" s="185"/>
      <c r="AI38" s="185"/>
      <c r="AJ38" s="277"/>
      <c r="AK38" s="276"/>
      <c r="AL38" s="185"/>
      <c r="AM38" s="185"/>
      <c r="AN38" s="185"/>
      <c r="AO38" s="189"/>
      <c r="AQ38" s="309"/>
      <c r="AR38" s="218"/>
      <c r="AW38" s="58"/>
      <c r="BD38" s="58"/>
      <c r="BE38" s="59"/>
      <c r="BI38" s="58"/>
      <c r="BJ38" s="59"/>
      <c r="BO38" s="269"/>
    </row>
    <row r="39" spans="1:67" ht="5.25" customHeight="1">
      <c r="A39" s="263"/>
      <c r="B39" s="275"/>
      <c r="C39" s="27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274"/>
      <c r="AC39" s="305"/>
      <c r="AD39" s="185"/>
      <c r="AE39" s="277"/>
      <c r="AF39" s="276"/>
      <c r="AG39" s="185"/>
      <c r="AH39" s="185"/>
      <c r="AI39" s="185"/>
      <c r="AJ39" s="277"/>
      <c r="AK39" s="276"/>
      <c r="AL39" s="185"/>
      <c r="AM39" s="185"/>
      <c r="AN39" s="185"/>
      <c r="AO39" s="185"/>
      <c r="AP39" s="185"/>
      <c r="AQ39" s="59"/>
      <c r="AW39" s="58"/>
      <c r="BD39" s="58"/>
      <c r="BE39" s="59"/>
      <c r="BI39" s="58"/>
      <c r="BJ39" s="59"/>
      <c r="BO39" s="269"/>
    </row>
    <row r="40" spans="1:67" ht="9.75" customHeight="1">
      <c r="A40" s="263">
        <v>6</v>
      </c>
      <c r="B40" s="294" t="s">
        <v>188</v>
      </c>
      <c r="C40" s="300"/>
      <c r="D40" s="200"/>
      <c r="E40" s="202"/>
      <c r="F40" s="201"/>
      <c r="G40" s="201"/>
      <c r="H40" s="306"/>
      <c r="I40" s="306"/>
      <c r="J40" s="172"/>
      <c r="K40" s="172"/>
      <c r="L40" s="172"/>
      <c r="M40" s="172"/>
      <c r="N40" s="172"/>
      <c r="O40" s="172"/>
      <c r="P40" s="172"/>
      <c r="Q40" s="172"/>
      <c r="R40" s="172"/>
      <c r="S40" s="172"/>
      <c r="T40" s="172"/>
      <c r="U40" s="172"/>
      <c r="V40" s="172"/>
      <c r="W40" s="172"/>
      <c r="X40" s="172"/>
      <c r="Y40" s="172"/>
      <c r="Z40" s="172"/>
      <c r="AA40" s="172"/>
      <c r="AB40" s="274"/>
      <c r="AC40" s="276"/>
      <c r="AD40" s="185"/>
      <c r="AE40" s="277"/>
      <c r="AF40" s="276"/>
      <c r="AG40" s="185"/>
      <c r="AH40" s="185"/>
      <c r="AI40" s="185"/>
      <c r="AJ40" s="277"/>
      <c r="AK40" s="276"/>
      <c r="AL40" s="185"/>
      <c r="AM40" s="185"/>
      <c r="AN40" s="185"/>
      <c r="AO40" s="189"/>
      <c r="AQ40" s="309"/>
      <c r="AR40" s="218"/>
      <c r="AW40" s="58"/>
      <c r="BD40" s="58"/>
      <c r="BE40" s="59"/>
      <c r="BI40" s="58"/>
      <c r="BJ40" s="59"/>
      <c r="BO40" s="269"/>
    </row>
    <row r="41" spans="1:67" ht="5.25" customHeight="1">
      <c r="A41" s="263"/>
      <c r="B41" s="275"/>
      <c r="C41" s="27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274"/>
      <c r="AC41" s="305"/>
      <c r="AD41" s="185"/>
      <c r="AE41" s="277"/>
      <c r="AF41" s="276"/>
      <c r="AG41" s="185"/>
      <c r="AH41" s="185"/>
      <c r="AI41" s="185"/>
      <c r="AJ41" s="277"/>
      <c r="AK41" s="276"/>
      <c r="AL41" s="185"/>
      <c r="AM41" s="185"/>
      <c r="AN41" s="185"/>
      <c r="AO41" s="185"/>
      <c r="AP41" s="185"/>
      <c r="AQ41" s="59"/>
      <c r="AW41" s="58"/>
      <c r="BD41" s="58"/>
      <c r="BE41" s="59"/>
      <c r="BI41" s="58"/>
      <c r="BJ41" s="59"/>
      <c r="BO41" s="269"/>
    </row>
    <row r="42" spans="1:67" ht="9.75" customHeight="1">
      <c r="A42" s="263">
        <v>7</v>
      </c>
      <c r="B42" s="294" t="s">
        <v>189</v>
      </c>
      <c r="C42" s="300"/>
      <c r="D42" s="185"/>
      <c r="E42" s="185"/>
      <c r="F42" s="185"/>
      <c r="G42" s="185"/>
      <c r="H42" s="306"/>
      <c r="I42" s="306"/>
      <c r="J42" s="172"/>
      <c r="K42" s="172"/>
      <c r="L42" s="172"/>
      <c r="M42" s="172"/>
      <c r="N42" s="172"/>
      <c r="O42" s="172"/>
      <c r="P42" s="172"/>
      <c r="Q42" s="172"/>
      <c r="R42" s="172"/>
      <c r="S42" s="172"/>
      <c r="T42" s="172"/>
      <c r="U42" s="172"/>
      <c r="V42" s="172"/>
      <c r="W42" s="172"/>
      <c r="X42" s="172"/>
      <c r="Y42" s="172"/>
      <c r="Z42" s="172"/>
      <c r="AA42" s="172"/>
      <c r="AB42" s="277"/>
      <c r="AC42" s="276"/>
      <c r="AD42" s="185"/>
      <c r="AE42" s="277"/>
      <c r="AF42" s="276"/>
      <c r="AG42" s="185"/>
      <c r="AH42" s="185"/>
      <c r="AI42" s="185"/>
      <c r="AJ42" s="277"/>
      <c r="AK42" s="276"/>
      <c r="AL42" s="185"/>
      <c r="AM42" s="185"/>
      <c r="AN42" s="185"/>
      <c r="AO42" s="189"/>
      <c r="AQ42" s="59"/>
      <c r="AW42" s="58"/>
      <c r="BD42" s="58"/>
      <c r="BE42" s="59"/>
      <c r="BI42" s="58"/>
      <c r="BJ42" s="59"/>
      <c r="BO42" s="269"/>
    </row>
    <row r="43" spans="1:67" ht="9.75" customHeight="1">
      <c r="A43" s="59"/>
      <c r="B43" s="303"/>
      <c r="C43" s="27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277"/>
      <c r="AC43" s="266"/>
      <c r="AD43" s="173"/>
      <c r="AE43" s="265"/>
      <c r="AF43" s="266"/>
      <c r="AG43" s="173"/>
      <c r="AH43" s="173"/>
      <c r="AI43" s="173"/>
      <c r="AJ43" s="265"/>
      <c r="AK43" s="266"/>
      <c r="AL43" s="173"/>
      <c r="AM43" s="173"/>
      <c r="AN43" s="185"/>
      <c r="AO43" s="185"/>
      <c r="AP43" s="185"/>
      <c r="AQ43" s="59"/>
      <c r="AW43" s="58"/>
      <c r="BD43" s="58"/>
      <c r="BE43" s="59"/>
      <c r="BI43" s="58"/>
      <c r="BJ43" s="59"/>
      <c r="BO43" s="269"/>
    </row>
    <row r="44" spans="1:67" ht="9.75" customHeight="1">
      <c r="A44" s="263">
        <v>1</v>
      </c>
      <c r="B44" s="264" t="s">
        <v>179</v>
      </c>
      <c r="C44" s="264"/>
      <c r="D44" s="217"/>
      <c r="E44" s="217"/>
      <c r="F44" s="217"/>
      <c r="G44" s="174"/>
      <c r="H44" s="172"/>
      <c r="I44" s="172"/>
      <c r="J44" s="172"/>
      <c r="K44" s="172"/>
      <c r="L44" s="172"/>
      <c r="M44" s="172"/>
      <c r="N44" s="172"/>
      <c r="O44" s="172"/>
      <c r="P44" s="172"/>
      <c r="Q44" s="172"/>
      <c r="R44" s="172"/>
      <c r="S44" s="172"/>
      <c r="T44" s="172"/>
      <c r="U44" s="172"/>
      <c r="V44" s="172"/>
      <c r="W44" s="172"/>
      <c r="X44" s="172"/>
      <c r="Y44" s="172"/>
      <c r="Z44" s="172"/>
      <c r="AA44" s="172"/>
      <c r="AB44" s="265"/>
      <c r="AC44" s="276"/>
      <c r="AD44" s="185"/>
      <c r="AE44" s="277"/>
      <c r="AF44" s="276"/>
      <c r="AG44" s="185"/>
      <c r="AH44" s="185"/>
      <c r="AI44" s="185"/>
      <c r="AJ44" s="277"/>
      <c r="AK44" s="276"/>
      <c r="AL44" s="185"/>
      <c r="AM44" s="185"/>
      <c r="AN44" s="185"/>
      <c r="AO44" s="217"/>
      <c r="AQ44" s="59"/>
      <c r="AW44" s="58"/>
      <c r="BD44" s="58"/>
      <c r="BE44" s="59"/>
      <c r="BI44" s="58"/>
      <c r="BJ44" s="59"/>
      <c r="BO44" s="269"/>
    </row>
    <row r="45" spans="1:67" ht="9.75" customHeight="1">
      <c r="A45" s="263"/>
      <c r="B45" s="264" t="s">
        <v>180</v>
      </c>
      <c r="C45" s="264"/>
      <c r="D45" s="217"/>
      <c r="E45" s="217"/>
      <c r="F45" s="217"/>
      <c r="G45" s="174"/>
      <c r="H45" s="174"/>
      <c r="I45" s="174"/>
      <c r="J45" s="174"/>
      <c r="K45" s="174"/>
      <c r="L45" s="174"/>
      <c r="M45" s="174"/>
      <c r="N45" s="174"/>
      <c r="O45" s="174"/>
      <c r="P45" s="174"/>
      <c r="Q45" s="174"/>
      <c r="R45" s="174"/>
      <c r="S45" s="174"/>
      <c r="T45" s="174"/>
      <c r="U45" s="174"/>
      <c r="V45" s="174"/>
      <c r="W45" s="174"/>
      <c r="X45" s="174"/>
      <c r="Y45" s="174"/>
      <c r="Z45" s="174"/>
      <c r="AA45" s="174"/>
      <c r="AB45" s="270"/>
      <c r="AC45" s="276"/>
      <c r="AD45" s="185"/>
      <c r="AE45" s="277"/>
      <c r="AF45" s="276"/>
      <c r="AG45" s="185"/>
      <c r="AH45" s="185"/>
      <c r="AI45" s="185"/>
      <c r="AJ45" s="277"/>
      <c r="AK45" s="276"/>
      <c r="AL45" s="185"/>
      <c r="AM45" s="185"/>
      <c r="AN45" s="185"/>
      <c r="AO45" s="189"/>
      <c r="AQ45" s="59"/>
      <c r="AW45" s="58"/>
      <c r="BD45" s="58"/>
      <c r="BE45" s="59"/>
      <c r="BI45" s="58"/>
      <c r="BJ45" s="59"/>
      <c r="BO45" s="269"/>
    </row>
    <row r="46" spans="1:67" ht="9.75" customHeight="1">
      <c r="A46" s="273">
        <v>2</v>
      </c>
      <c r="B46" s="264" t="s">
        <v>181</v>
      </c>
      <c r="C46" s="264"/>
      <c r="D46" s="217"/>
      <c r="E46" s="217"/>
      <c r="F46" s="217"/>
      <c r="G46" s="174"/>
      <c r="H46" s="199"/>
      <c r="I46" s="199"/>
      <c r="J46" s="199"/>
      <c r="K46" s="199"/>
      <c r="L46" s="199"/>
      <c r="M46" s="199"/>
      <c r="N46" s="199"/>
      <c r="O46" s="199"/>
      <c r="P46" s="264" t="s">
        <v>182</v>
      </c>
      <c r="Q46" s="174"/>
      <c r="R46" s="174"/>
      <c r="S46" s="174"/>
      <c r="T46" s="174"/>
      <c r="U46" s="199"/>
      <c r="V46" s="199"/>
      <c r="W46" s="199"/>
      <c r="X46" s="199"/>
      <c r="Y46" s="199"/>
      <c r="Z46" s="199"/>
      <c r="AA46" s="199"/>
      <c r="AB46" s="270"/>
      <c r="AC46" s="276"/>
      <c r="AD46" s="185"/>
      <c r="AE46" s="277"/>
      <c r="AF46" s="276"/>
      <c r="AG46" s="185"/>
      <c r="AH46" s="185"/>
      <c r="AI46" s="185"/>
      <c r="AJ46" s="277"/>
      <c r="AK46" s="276"/>
      <c r="AL46" s="185"/>
      <c r="AM46" s="185"/>
      <c r="AN46" s="185"/>
      <c r="AO46" s="189"/>
      <c r="AQ46" s="59"/>
      <c r="AW46" s="58"/>
      <c r="BD46" s="58"/>
      <c r="BE46" s="59"/>
      <c r="BI46" s="58"/>
      <c r="BJ46" s="59"/>
      <c r="BO46" s="269"/>
    </row>
    <row r="47" spans="1:67" ht="5.25" customHeight="1">
      <c r="A47" s="263"/>
      <c r="B47" s="275"/>
      <c r="C47" s="27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274"/>
      <c r="AC47" s="305"/>
      <c r="AD47" s="185"/>
      <c r="AE47" s="277"/>
      <c r="AF47" s="276"/>
      <c r="AG47" s="185"/>
      <c r="AH47" s="185"/>
      <c r="AI47" s="185"/>
      <c r="AJ47" s="277"/>
      <c r="AK47" s="276"/>
      <c r="AL47" s="185"/>
      <c r="AM47" s="185"/>
      <c r="AN47" s="185"/>
      <c r="AO47" s="185"/>
      <c r="AP47" s="185"/>
      <c r="AQ47" s="59"/>
      <c r="AW47" s="58"/>
      <c r="BD47" s="58"/>
      <c r="BE47" s="59"/>
      <c r="BI47" s="58"/>
      <c r="BJ47" s="59"/>
      <c r="BO47" s="269"/>
    </row>
    <row r="48" spans="1:67" ht="9.75" customHeight="1">
      <c r="A48" s="273">
        <v>3</v>
      </c>
      <c r="B48" s="275" t="s">
        <v>183</v>
      </c>
      <c r="C48" s="275"/>
      <c r="D48" s="185"/>
      <c r="E48" s="185"/>
      <c r="F48" s="280"/>
      <c r="H48" s="306"/>
      <c r="I48" s="306"/>
      <c r="J48" s="172"/>
      <c r="K48" s="172"/>
      <c r="L48" s="172"/>
      <c r="M48" s="172"/>
      <c r="N48" s="172"/>
      <c r="O48" s="172"/>
      <c r="P48" s="266"/>
      <c r="Q48" s="173"/>
      <c r="R48" s="173"/>
      <c r="S48" s="173"/>
      <c r="T48" s="173"/>
      <c r="U48" s="173"/>
      <c r="V48" s="173"/>
      <c r="W48" s="173"/>
      <c r="X48" s="173"/>
      <c r="Y48" s="173"/>
      <c r="Z48" s="173"/>
      <c r="AA48" s="173"/>
      <c r="AB48" s="274"/>
      <c r="AC48" s="276"/>
      <c r="AD48" s="185"/>
      <c r="AE48" s="277"/>
      <c r="AF48" s="276"/>
      <c r="AG48" s="185"/>
      <c r="AH48" s="185"/>
      <c r="AI48" s="185"/>
      <c r="AJ48" s="277"/>
      <c r="AK48" s="276"/>
      <c r="AL48" s="185"/>
      <c r="AM48" s="185"/>
      <c r="AN48" s="185"/>
      <c r="AO48" s="189"/>
      <c r="AQ48" s="310"/>
      <c r="AR48" s="157"/>
      <c r="AS48" s="157"/>
      <c r="AT48" s="157"/>
      <c r="AU48" s="157"/>
      <c r="AV48" s="157"/>
      <c r="AW48" s="311"/>
      <c r="AX48" s="157"/>
      <c r="AY48" s="157"/>
      <c r="AZ48" s="157"/>
      <c r="BA48" s="157"/>
      <c r="BB48" s="157"/>
      <c r="BC48" s="157"/>
      <c r="BD48" s="311"/>
      <c r="BE48" s="310"/>
      <c r="BF48" s="157"/>
      <c r="BG48" s="157"/>
      <c r="BH48" s="157"/>
      <c r="BI48" s="311"/>
      <c r="BJ48" s="310"/>
      <c r="BK48" s="157"/>
      <c r="BL48" s="157"/>
      <c r="BM48" s="157"/>
      <c r="BN48" s="157"/>
      <c r="BO48" s="269"/>
    </row>
    <row r="49" spans="1:67" ht="5.25" customHeight="1">
      <c r="A49" s="263"/>
      <c r="B49" s="275"/>
      <c r="C49" s="27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274"/>
      <c r="AC49" s="305"/>
      <c r="AD49" s="185"/>
      <c r="AE49" s="277"/>
      <c r="AF49" s="276"/>
      <c r="AG49" s="185"/>
      <c r="AH49" s="185"/>
      <c r="AI49" s="185"/>
      <c r="AJ49" s="277"/>
      <c r="AK49" s="276"/>
      <c r="AL49" s="185"/>
      <c r="AM49" s="185"/>
      <c r="AN49" s="185"/>
      <c r="AO49" s="185"/>
      <c r="AP49" s="185"/>
      <c r="AQ49" s="59"/>
      <c r="AW49" s="58"/>
      <c r="BD49" s="58"/>
      <c r="BE49" s="59"/>
      <c r="BI49" s="58"/>
      <c r="BJ49" s="59"/>
      <c r="BO49" s="269"/>
    </row>
    <row r="50" spans="1:67" ht="9.75" customHeight="1">
      <c r="A50" s="263">
        <v>4</v>
      </c>
      <c r="B50" s="264" t="s">
        <v>184</v>
      </c>
      <c r="C50" s="284"/>
      <c r="D50" s="201"/>
      <c r="E50" s="201"/>
      <c r="F50" s="201"/>
      <c r="G50" s="201"/>
      <c r="H50" s="306"/>
      <c r="I50" s="306"/>
      <c r="J50" s="172"/>
      <c r="K50" s="172"/>
      <c r="L50" s="172"/>
      <c r="M50" s="172"/>
      <c r="N50" s="172"/>
      <c r="O50" s="172"/>
      <c r="P50" s="172"/>
      <c r="Q50" s="172"/>
      <c r="R50" s="172"/>
      <c r="S50" s="172"/>
      <c r="T50" s="172"/>
      <c r="U50" s="172"/>
      <c r="V50" s="172"/>
      <c r="W50" s="172"/>
      <c r="X50" s="172"/>
      <c r="Y50" s="172"/>
      <c r="Z50" s="172"/>
      <c r="AA50" s="172"/>
      <c r="AB50" s="274"/>
      <c r="AC50" s="286"/>
      <c r="AD50" s="198"/>
      <c r="AE50" s="274"/>
      <c r="AF50" s="286"/>
      <c r="AG50" s="573"/>
      <c r="AH50" s="574"/>
      <c r="AI50" s="575"/>
      <c r="AJ50" s="283"/>
      <c r="AK50" s="281"/>
      <c r="AL50" s="287"/>
      <c r="AM50" s="288"/>
      <c r="AN50" s="288"/>
      <c r="AO50" s="289"/>
      <c r="AP50" s="201"/>
      <c r="AQ50" s="59"/>
      <c r="AR50" s="290"/>
      <c r="AS50" s="208"/>
      <c r="AT50" s="208"/>
      <c r="AU50" s="208"/>
      <c r="AV50" s="291"/>
      <c r="AW50" s="58"/>
      <c r="AY50" s="207"/>
      <c r="AZ50" s="208"/>
      <c r="BA50" s="208"/>
      <c r="BB50" s="208"/>
      <c r="BC50" s="228"/>
      <c r="BD50" s="58"/>
      <c r="BE50" s="59"/>
      <c r="BF50" s="207"/>
      <c r="BG50" s="208"/>
      <c r="BH50" s="291"/>
      <c r="BI50" s="58"/>
      <c r="BJ50" s="59"/>
      <c r="BK50" s="194"/>
      <c r="BM50" s="194"/>
      <c r="BO50" s="269"/>
    </row>
    <row r="51" spans="1:67" ht="9.75" customHeight="1">
      <c r="A51" s="292">
        <v>3</v>
      </c>
      <c r="B51" s="264" t="s">
        <v>185</v>
      </c>
      <c r="C51" s="27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277"/>
      <c r="AC51" s="276"/>
      <c r="AD51" s="185"/>
      <c r="AE51" s="277"/>
      <c r="AF51" s="276"/>
      <c r="AG51" s="185"/>
      <c r="AH51" s="185"/>
      <c r="AI51" s="185"/>
      <c r="AJ51" s="277"/>
      <c r="AK51" s="276"/>
      <c r="AL51" s="185"/>
      <c r="AM51" s="185"/>
      <c r="AN51" s="185"/>
      <c r="AO51" s="217"/>
      <c r="AQ51" s="59"/>
      <c r="AW51" s="58"/>
      <c r="BD51" s="58"/>
      <c r="BE51" s="59"/>
      <c r="BI51" s="58"/>
      <c r="BJ51" s="59"/>
      <c r="BO51" s="269"/>
    </row>
    <row r="52" spans="1:67" ht="9.75" customHeight="1">
      <c r="A52" s="263"/>
      <c r="B52" s="294" t="s">
        <v>186</v>
      </c>
      <c r="C52" s="284"/>
      <c r="D52" s="197"/>
      <c r="E52" s="197"/>
      <c r="F52" s="197"/>
      <c r="G52" s="197"/>
      <c r="H52" s="306"/>
      <c r="I52" s="306"/>
      <c r="J52" s="172"/>
      <c r="K52" s="172"/>
      <c r="L52" s="172"/>
      <c r="M52" s="172"/>
      <c r="N52" s="172"/>
      <c r="O52" s="172"/>
      <c r="P52" s="172"/>
      <c r="Q52" s="172"/>
      <c r="R52" s="172"/>
      <c r="S52" s="172"/>
      <c r="T52" s="172"/>
      <c r="U52" s="172"/>
      <c r="V52" s="172"/>
      <c r="W52" s="172"/>
      <c r="X52" s="172"/>
      <c r="Y52" s="172"/>
      <c r="Z52" s="172"/>
      <c r="AA52" s="172"/>
      <c r="AB52" s="296"/>
      <c r="AC52" s="276"/>
      <c r="AD52" s="185"/>
      <c r="AE52" s="277"/>
      <c r="AF52" s="276"/>
      <c r="AG52" s="185"/>
      <c r="AH52" s="185"/>
      <c r="AI52" s="185"/>
      <c r="AJ52" s="277"/>
      <c r="AK52" s="276"/>
      <c r="AL52" s="185"/>
      <c r="AM52" s="185"/>
      <c r="AN52" s="185"/>
      <c r="AO52" s="189"/>
      <c r="AQ52" s="59"/>
      <c r="AW52" s="58"/>
      <c r="BD52" s="58"/>
      <c r="BE52" s="59"/>
      <c r="BI52" s="58"/>
      <c r="BJ52" s="59"/>
      <c r="BO52" s="269"/>
    </row>
    <row r="53" spans="1:67" ht="5.25" customHeight="1">
      <c r="A53" s="263"/>
      <c r="B53" s="275"/>
      <c r="C53" s="27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274"/>
      <c r="AC53" s="305"/>
      <c r="AD53" s="185"/>
      <c r="AE53" s="277"/>
      <c r="AF53" s="276"/>
      <c r="AG53" s="185"/>
      <c r="AH53" s="185"/>
      <c r="AI53" s="185"/>
      <c r="AJ53" s="277"/>
      <c r="AK53" s="276"/>
      <c r="AL53" s="185"/>
      <c r="AM53" s="185"/>
      <c r="AN53" s="185"/>
      <c r="AO53" s="185"/>
      <c r="AP53" s="185"/>
      <c r="AQ53" s="59"/>
      <c r="AW53" s="58"/>
      <c r="BD53" s="58"/>
      <c r="BE53" s="59"/>
      <c r="BI53" s="58"/>
      <c r="BJ53" s="59"/>
      <c r="BO53" s="269"/>
    </row>
    <row r="54" spans="1:67" ht="9.75" customHeight="1">
      <c r="A54" s="263">
        <v>5</v>
      </c>
      <c r="B54" s="264" t="s">
        <v>187</v>
      </c>
      <c r="C54" s="300"/>
      <c r="D54" s="200"/>
      <c r="E54" s="200"/>
      <c r="F54" s="200"/>
      <c r="G54" s="201"/>
      <c r="H54" s="306"/>
      <c r="I54" s="306"/>
      <c r="J54" s="172"/>
      <c r="K54" s="172"/>
      <c r="L54" s="172"/>
      <c r="M54" s="172"/>
      <c r="N54" s="172"/>
      <c r="O54" s="172"/>
      <c r="P54" s="172"/>
      <c r="Q54" s="172"/>
      <c r="R54" s="172"/>
      <c r="S54" s="172"/>
      <c r="T54" s="266"/>
      <c r="U54" s="173"/>
      <c r="V54" s="173"/>
      <c r="W54" s="173"/>
      <c r="X54" s="173"/>
      <c r="Y54" s="173"/>
      <c r="Z54" s="173"/>
      <c r="AA54" s="173"/>
      <c r="AB54" s="277"/>
      <c r="AC54" s="59"/>
      <c r="AE54" s="58"/>
      <c r="AF54" s="59"/>
      <c r="AJ54" s="58"/>
      <c r="AK54" s="59"/>
      <c r="AQ54" s="59"/>
      <c r="AW54" s="58"/>
      <c r="BD54" s="58"/>
      <c r="BE54" s="59"/>
      <c r="BI54" s="58"/>
      <c r="BJ54" s="59"/>
      <c r="BO54" s="269"/>
    </row>
    <row r="55" spans="1:67" ht="5.25" customHeight="1">
      <c r="A55" s="263"/>
      <c r="B55" s="275"/>
      <c r="C55" s="27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274"/>
      <c r="AC55" s="305"/>
      <c r="AD55" s="185"/>
      <c r="AE55" s="277"/>
      <c r="AF55" s="276"/>
      <c r="AG55" s="185"/>
      <c r="AH55" s="185"/>
      <c r="AI55" s="185"/>
      <c r="AJ55" s="277"/>
      <c r="AK55" s="276"/>
      <c r="AL55" s="185"/>
      <c r="AM55" s="185"/>
      <c r="AN55" s="185"/>
      <c r="AO55" s="185"/>
      <c r="AP55" s="185"/>
      <c r="AQ55" s="59"/>
      <c r="AW55" s="58"/>
      <c r="BD55" s="58"/>
      <c r="BE55" s="59"/>
      <c r="BI55" s="58"/>
      <c r="BJ55" s="59"/>
      <c r="BO55" s="269"/>
    </row>
    <row r="56" spans="1:67" ht="9.75" customHeight="1">
      <c r="A56" s="263">
        <v>6</v>
      </c>
      <c r="B56" s="294" t="s">
        <v>188</v>
      </c>
      <c r="C56" s="300"/>
      <c r="D56" s="200"/>
      <c r="E56" s="202"/>
      <c r="F56" s="201"/>
      <c r="G56" s="201"/>
      <c r="H56" s="306"/>
      <c r="I56" s="306"/>
      <c r="J56" s="172"/>
      <c r="K56" s="172"/>
      <c r="L56" s="172"/>
      <c r="M56" s="172"/>
      <c r="N56" s="172"/>
      <c r="O56" s="172"/>
      <c r="P56" s="172"/>
      <c r="Q56" s="172"/>
      <c r="R56" s="172"/>
      <c r="S56" s="172"/>
      <c r="T56" s="172"/>
      <c r="U56" s="172"/>
      <c r="V56" s="172"/>
      <c r="W56" s="172"/>
      <c r="X56" s="172"/>
      <c r="Y56" s="172"/>
      <c r="Z56" s="172"/>
      <c r="AA56" s="172"/>
      <c r="AB56" s="274"/>
      <c r="AC56" s="59"/>
      <c r="AE56" s="58"/>
      <c r="AF56" s="59"/>
      <c r="AJ56" s="58"/>
      <c r="AK56" s="59"/>
      <c r="AQ56" s="59"/>
      <c r="AW56" s="58"/>
      <c r="BD56" s="58"/>
      <c r="BE56" s="59"/>
      <c r="BI56" s="58"/>
      <c r="BJ56" s="59"/>
      <c r="BO56" s="269"/>
    </row>
    <row r="57" spans="1:67" ht="5.25" customHeight="1">
      <c r="A57" s="263"/>
      <c r="B57" s="275"/>
      <c r="C57" s="27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274"/>
      <c r="AC57" s="305"/>
      <c r="AD57" s="185"/>
      <c r="AE57" s="277"/>
      <c r="AF57" s="276"/>
      <c r="AG57" s="185"/>
      <c r="AH57" s="185"/>
      <c r="AI57" s="185"/>
      <c r="AJ57" s="277"/>
      <c r="AK57" s="276"/>
      <c r="AL57" s="185"/>
      <c r="AM57" s="185"/>
      <c r="AN57" s="185"/>
      <c r="AO57" s="185"/>
      <c r="AP57" s="185"/>
      <c r="AQ57" s="59"/>
      <c r="AW57" s="58"/>
      <c r="BD57" s="58"/>
      <c r="BE57" s="59"/>
      <c r="BI57" s="58"/>
      <c r="BJ57" s="59"/>
      <c r="BO57" s="269"/>
    </row>
    <row r="58" spans="1:67" ht="9.75" customHeight="1">
      <c r="A58" s="263">
        <v>7</v>
      </c>
      <c r="B58" s="294" t="s">
        <v>189</v>
      </c>
      <c r="C58" s="300"/>
      <c r="D58" s="185"/>
      <c r="E58" s="185"/>
      <c r="F58" s="185"/>
      <c r="G58" s="185"/>
      <c r="H58" s="306"/>
      <c r="I58" s="306"/>
      <c r="J58" s="172"/>
      <c r="K58" s="172"/>
      <c r="L58" s="172"/>
      <c r="M58" s="172"/>
      <c r="N58" s="172"/>
      <c r="O58" s="172"/>
      <c r="P58" s="172"/>
      <c r="Q58" s="172"/>
      <c r="R58" s="172"/>
      <c r="S58" s="172"/>
      <c r="T58" s="172"/>
      <c r="U58" s="172"/>
      <c r="V58" s="172"/>
      <c r="W58" s="172"/>
      <c r="X58" s="172"/>
      <c r="Y58" s="172"/>
      <c r="Z58" s="172"/>
      <c r="AA58" s="172"/>
      <c r="AB58" s="277"/>
      <c r="AC58" s="59"/>
      <c r="AE58" s="58"/>
      <c r="AF58" s="59"/>
      <c r="AJ58" s="58"/>
      <c r="AK58" s="59"/>
      <c r="AQ58" s="59"/>
      <c r="AW58" s="58"/>
      <c r="BD58" s="58"/>
      <c r="BE58" s="59"/>
      <c r="BI58" s="58"/>
      <c r="BJ58" s="59"/>
      <c r="BO58" s="269"/>
    </row>
    <row r="59" spans="1:67" ht="9.75" customHeight="1">
      <c r="A59" s="59"/>
      <c r="B59" s="303"/>
      <c r="C59" s="27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277"/>
      <c r="AC59" s="59"/>
      <c r="AE59" s="58"/>
      <c r="AF59" s="59"/>
      <c r="AJ59" s="58"/>
      <c r="AK59" s="59"/>
      <c r="AQ59" s="59"/>
      <c r="AW59" s="58"/>
      <c r="BD59" s="58"/>
      <c r="BE59" s="59"/>
      <c r="BI59" s="58"/>
      <c r="BJ59" s="59"/>
      <c r="BO59" s="269"/>
    </row>
    <row r="60" spans="1:67" ht="9.75" customHeight="1">
      <c r="A60" s="263">
        <v>1</v>
      </c>
      <c r="B60" s="264" t="s">
        <v>179</v>
      </c>
      <c r="C60" s="264"/>
      <c r="D60" s="217"/>
      <c r="E60" s="217"/>
      <c r="F60" s="217"/>
      <c r="G60" s="174"/>
      <c r="H60" s="172"/>
      <c r="I60" s="172"/>
      <c r="J60" s="172"/>
      <c r="K60" s="172"/>
      <c r="L60" s="172"/>
      <c r="M60" s="172"/>
      <c r="N60" s="172"/>
      <c r="O60" s="172"/>
      <c r="P60" s="172"/>
      <c r="Q60" s="172"/>
      <c r="R60" s="172"/>
      <c r="S60" s="172"/>
      <c r="T60" s="172"/>
      <c r="U60" s="172"/>
      <c r="V60" s="172"/>
      <c r="W60" s="172"/>
      <c r="X60" s="172"/>
      <c r="Y60" s="172"/>
      <c r="Z60" s="172"/>
      <c r="AA60" s="172"/>
      <c r="AB60" s="265"/>
      <c r="AC60" s="276"/>
      <c r="AD60" s="185"/>
      <c r="AE60" s="277"/>
      <c r="AF60" s="276"/>
      <c r="AG60" s="185"/>
      <c r="AH60" s="185"/>
      <c r="AI60" s="185"/>
      <c r="AJ60" s="277"/>
      <c r="AK60" s="276"/>
      <c r="AL60" s="185"/>
      <c r="AM60" s="185"/>
      <c r="AN60" s="185"/>
      <c r="AO60" s="217"/>
      <c r="AQ60" s="59"/>
      <c r="AW60" s="58"/>
      <c r="BD60" s="58"/>
      <c r="BE60" s="59"/>
      <c r="BI60" s="58"/>
      <c r="BJ60" s="59"/>
      <c r="BO60" s="269"/>
    </row>
    <row r="61" spans="1:67" ht="9.75" customHeight="1">
      <c r="A61" s="263"/>
      <c r="B61" s="264" t="s">
        <v>180</v>
      </c>
      <c r="C61" s="264"/>
      <c r="D61" s="217"/>
      <c r="E61" s="217"/>
      <c r="F61" s="217"/>
      <c r="G61" s="174"/>
      <c r="H61" s="174"/>
      <c r="I61" s="174"/>
      <c r="J61" s="174"/>
      <c r="K61" s="174"/>
      <c r="L61" s="174"/>
      <c r="M61" s="174"/>
      <c r="N61" s="174"/>
      <c r="O61" s="174"/>
      <c r="P61" s="174"/>
      <c r="Q61" s="174"/>
      <c r="R61" s="174"/>
      <c r="S61" s="174"/>
      <c r="T61" s="174"/>
      <c r="U61" s="174"/>
      <c r="V61" s="174"/>
      <c r="W61" s="174"/>
      <c r="X61" s="174"/>
      <c r="Y61" s="174"/>
      <c r="Z61" s="174"/>
      <c r="AA61" s="174"/>
      <c r="AB61" s="270"/>
      <c r="AC61" s="276"/>
      <c r="AD61" s="185"/>
      <c r="AE61" s="277"/>
      <c r="AF61" s="276"/>
      <c r="AG61" s="185"/>
      <c r="AH61" s="185"/>
      <c r="AI61" s="185"/>
      <c r="AJ61" s="277"/>
      <c r="AK61" s="276"/>
      <c r="AL61" s="185"/>
      <c r="AM61" s="185"/>
      <c r="AN61" s="185"/>
      <c r="AO61" s="189"/>
      <c r="AQ61" s="59"/>
      <c r="AW61" s="58"/>
      <c r="BD61" s="58"/>
      <c r="BE61" s="59"/>
      <c r="BI61" s="58"/>
      <c r="BJ61" s="59"/>
      <c r="BO61" s="269"/>
    </row>
    <row r="62" spans="1:67" ht="9.75" customHeight="1">
      <c r="A62" s="273">
        <v>2</v>
      </c>
      <c r="B62" s="264" t="s">
        <v>181</v>
      </c>
      <c r="C62" s="264"/>
      <c r="D62" s="217"/>
      <c r="E62" s="217"/>
      <c r="F62" s="217"/>
      <c r="G62" s="174"/>
      <c r="H62" s="199"/>
      <c r="I62" s="199"/>
      <c r="J62" s="199"/>
      <c r="K62" s="199"/>
      <c r="L62" s="199"/>
      <c r="M62" s="199"/>
      <c r="N62" s="199"/>
      <c r="O62" s="199"/>
      <c r="P62" s="264" t="s">
        <v>182</v>
      </c>
      <c r="Q62" s="174"/>
      <c r="R62" s="174"/>
      <c r="S62" s="174"/>
      <c r="T62" s="174"/>
      <c r="U62" s="199"/>
      <c r="V62" s="199"/>
      <c r="W62" s="199"/>
      <c r="X62" s="199"/>
      <c r="Y62" s="199"/>
      <c r="Z62" s="199"/>
      <c r="AA62" s="199"/>
      <c r="AB62" s="270"/>
      <c r="AC62" s="276"/>
      <c r="AD62" s="185"/>
      <c r="AE62" s="277"/>
      <c r="AF62" s="276"/>
      <c r="AG62" s="185"/>
      <c r="AH62" s="185"/>
      <c r="AI62" s="185"/>
      <c r="AJ62" s="277"/>
      <c r="AK62" s="276"/>
      <c r="AL62" s="185"/>
      <c r="AM62" s="185"/>
      <c r="AN62" s="185"/>
      <c r="AO62" s="189"/>
      <c r="AQ62" s="59"/>
      <c r="AW62" s="58"/>
      <c r="BD62" s="58"/>
      <c r="BE62" s="59"/>
      <c r="BI62" s="58"/>
      <c r="BJ62" s="59"/>
      <c r="BO62" s="269"/>
    </row>
    <row r="63" spans="1:67" ht="5.25" customHeight="1">
      <c r="A63" s="263"/>
      <c r="B63" s="275"/>
      <c r="C63" s="27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274"/>
      <c r="AC63" s="305"/>
      <c r="AD63" s="185"/>
      <c r="AE63" s="277"/>
      <c r="AF63" s="276"/>
      <c r="AG63" s="185"/>
      <c r="AH63" s="185"/>
      <c r="AI63" s="185"/>
      <c r="AJ63" s="277"/>
      <c r="AK63" s="276"/>
      <c r="AL63" s="185"/>
      <c r="AM63" s="185"/>
      <c r="AN63" s="185"/>
      <c r="AO63" s="185"/>
      <c r="AP63" s="185"/>
      <c r="AQ63" s="59"/>
      <c r="AW63" s="58"/>
      <c r="BD63" s="58"/>
      <c r="BE63" s="59"/>
      <c r="BI63" s="58"/>
      <c r="BJ63" s="59"/>
      <c r="BO63" s="269"/>
    </row>
    <row r="64" spans="1:67" ht="9.75" customHeight="1">
      <c r="A64" s="273">
        <v>3</v>
      </c>
      <c r="B64" s="275" t="s">
        <v>183</v>
      </c>
      <c r="C64" s="275"/>
      <c r="D64" s="185"/>
      <c r="E64" s="185"/>
      <c r="F64" s="280"/>
      <c r="H64" s="306"/>
      <c r="I64" s="306"/>
      <c r="J64" s="172"/>
      <c r="K64" s="172"/>
      <c r="L64" s="172"/>
      <c r="M64" s="172"/>
      <c r="N64" s="172"/>
      <c r="O64" s="172"/>
      <c r="P64" s="266"/>
      <c r="Q64" s="173"/>
      <c r="R64" s="173"/>
      <c r="S64" s="173"/>
      <c r="T64" s="173"/>
      <c r="U64" s="173"/>
      <c r="V64" s="173"/>
      <c r="W64" s="173"/>
      <c r="X64" s="173"/>
      <c r="Y64" s="173"/>
      <c r="Z64" s="173"/>
      <c r="AA64" s="173"/>
      <c r="AB64" s="274"/>
      <c r="AC64" s="276"/>
      <c r="AD64" s="185"/>
      <c r="AE64" s="277"/>
      <c r="AF64" s="276"/>
      <c r="AG64" s="185"/>
      <c r="AH64" s="185"/>
      <c r="AI64" s="185"/>
      <c r="AJ64" s="277"/>
      <c r="AK64" s="276"/>
      <c r="AL64" s="185"/>
      <c r="AM64" s="185"/>
      <c r="AN64" s="185"/>
      <c r="AO64" s="189"/>
      <c r="AQ64" s="310"/>
      <c r="AR64" s="157"/>
      <c r="AS64" s="157"/>
      <c r="AT64" s="157"/>
      <c r="AU64" s="157"/>
      <c r="AV64" s="157"/>
      <c r="AW64" s="311"/>
      <c r="AX64" s="157"/>
      <c r="AY64" s="157"/>
      <c r="AZ64" s="157"/>
      <c r="BA64" s="157"/>
      <c r="BB64" s="157"/>
      <c r="BC64" s="157"/>
      <c r="BD64" s="311"/>
      <c r="BE64" s="310"/>
      <c r="BF64" s="157"/>
      <c r="BG64" s="157"/>
      <c r="BH64" s="157"/>
      <c r="BI64" s="311"/>
      <c r="BJ64" s="310"/>
      <c r="BK64" s="157"/>
      <c r="BL64" s="157"/>
      <c r="BM64" s="157"/>
      <c r="BN64" s="157"/>
      <c r="BO64" s="269"/>
    </row>
    <row r="65" spans="1:70" ht="5.25" customHeight="1">
      <c r="A65" s="263"/>
      <c r="B65" s="275"/>
      <c r="C65" s="27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274"/>
      <c r="AC65" s="305"/>
      <c r="AD65" s="185"/>
      <c r="AE65" s="277"/>
      <c r="AF65" s="276"/>
      <c r="AG65" s="185"/>
      <c r="AH65" s="185"/>
      <c r="AI65" s="185"/>
      <c r="AJ65" s="277"/>
      <c r="AK65" s="276"/>
      <c r="AL65" s="185"/>
      <c r="AM65" s="185"/>
      <c r="AN65" s="185"/>
      <c r="AO65" s="185"/>
      <c r="AP65" s="185"/>
      <c r="AQ65" s="59"/>
      <c r="AW65" s="58"/>
      <c r="BD65" s="58"/>
      <c r="BE65" s="59"/>
      <c r="BI65" s="58"/>
      <c r="BJ65" s="59"/>
      <c r="BO65" s="269"/>
    </row>
    <row r="66" spans="1:70" ht="9.75" customHeight="1">
      <c r="A66" s="263">
        <v>4</v>
      </c>
      <c r="B66" s="264" t="s">
        <v>184</v>
      </c>
      <c r="C66" s="284"/>
      <c r="D66" s="201"/>
      <c r="E66" s="201"/>
      <c r="F66" s="201"/>
      <c r="G66" s="201"/>
      <c r="H66" s="306"/>
      <c r="I66" s="306"/>
      <c r="J66" s="172"/>
      <c r="K66" s="172"/>
      <c r="L66" s="172"/>
      <c r="M66" s="172"/>
      <c r="N66" s="172"/>
      <c r="O66" s="172"/>
      <c r="P66" s="172"/>
      <c r="Q66" s="172"/>
      <c r="R66" s="172"/>
      <c r="S66" s="172"/>
      <c r="T66" s="172"/>
      <c r="U66" s="172"/>
      <c r="V66" s="172"/>
      <c r="W66" s="172"/>
      <c r="X66" s="172"/>
      <c r="Y66" s="172"/>
      <c r="Z66" s="172"/>
      <c r="AA66" s="172"/>
      <c r="AB66" s="274"/>
      <c r="AC66" s="286"/>
      <c r="AD66" s="198"/>
      <c r="AE66" s="274"/>
      <c r="AF66" s="286"/>
      <c r="AG66" s="573"/>
      <c r="AH66" s="574"/>
      <c r="AI66" s="575"/>
      <c r="AJ66" s="283"/>
      <c r="AK66" s="281"/>
      <c r="AL66" s="287"/>
      <c r="AM66" s="288"/>
      <c r="AN66" s="288"/>
      <c r="AO66" s="289"/>
      <c r="AP66" s="201"/>
      <c r="AQ66" s="59"/>
      <c r="AR66" s="290"/>
      <c r="AS66" s="208"/>
      <c r="AT66" s="208"/>
      <c r="AU66" s="208"/>
      <c r="AV66" s="291"/>
      <c r="AW66" s="58"/>
      <c r="AY66" s="207"/>
      <c r="AZ66" s="208"/>
      <c r="BA66" s="208"/>
      <c r="BB66" s="208"/>
      <c r="BC66" s="228"/>
      <c r="BD66" s="58"/>
      <c r="BE66" s="59"/>
      <c r="BF66" s="207"/>
      <c r="BG66" s="208"/>
      <c r="BH66" s="291"/>
      <c r="BI66" s="58"/>
      <c r="BJ66" s="59"/>
      <c r="BK66" s="194"/>
      <c r="BM66" s="194"/>
      <c r="BO66" s="269"/>
    </row>
    <row r="67" spans="1:70" ht="9.75" customHeight="1">
      <c r="A67" s="292">
        <v>4</v>
      </c>
      <c r="B67" s="264" t="s">
        <v>185</v>
      </c>
      <c r="C67" s="27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277"/>
      <c r="AC67" s="276"/>
      <c r="AD67" s="185"/>
      <c r="AE67" s="277"/>
      <c r="AF67" s="276"/>
      <c r="AG67" s="185"/>
      <c r="AH67" s="185"/>
      <c r="AI67" s="185"/>
      <c r="AJ67" s="277"/>
      <c r="AK67" s="276"/>
      <c r="AL67" s="185"/>
      <c r="AM67" s="185"/>
      <c r="AN67" s="185"/>
      <c r="AO67" s="217"/>
      <c r="AQ67" s="59"/>
      <c r="AW67" s="58"/>
      <c r="BD67" s="58"/>
      <c r="BE67" s="59"/>
      <c r="BI67" s="58"/>
      <c r="BJ67" s="59"/>
      <c r="BO67" s="269"/>
    </row>
    <row r="68" spans="1:70" ht="9.75" customHeight="1">
      <c r="A68" s="263"/>
      <c r="B68" s="294" t="s">
        <v>186</v>
      </c>
      <c r="C68" s="284"/>
      <c r="D68" s="197"/>
      <c r="E68" s="197"/>
      <c r="F68" s="197"/>
      <c r="G68" s="197"/>
      <c r="H68" s="306"/>
      <c r="I68" s="306"/>
      <c r="J68" s="172"/>
      <c r="K68" s="172"/>
      <c r="L68" s="172"/>
      <c r="M68" s="172"/>
      <c r="N68" s="172"/>
      <c r="O68" s="172"/>
      <c r="P68" s="172"/>
      <c r="Q68" s="172"/>
      <c r="R68" s="172"/>
      <c r="S68" s="172"/>
      <c r="T68" s="172"/>
      <c r="U68" s="172"/>
      <c r="V68" s="172"/>
      <c r="W68" s="172"/>
      <c r="X68" s="172"/>
      <c r="Y68" s="172"/>
      <c r="Z68" s="172"/>
      <c r="AA68" s="172"/>
      <c r="AB68" s="296"/>
      <c r="AC68" s="276"/>
      <c r="AD68" s="185"/>
      <c r="AE68" s="277"/>
      <c r="AF68" s="276"/>
      <c r="AG68" s="185"/>
      <c r="AH68" s="185"/>
      <c r="AI68" s="185"/>
      <c r="AJ68" s="277"/>
      <c r="AK68" s="276"/>
      <c r="AL68" s="185"/>
      <c r="AM68" s="185"/>
      <c r="AN68" s="185"/>
      <c r="AO68" s="189"/>
      <c r="AQ68" s="59"/>
      <c r="AW68" s="58"/>
      <c r="BD68" s="58"/>
      <c r="BE68" s="59"/>
      <c r="BI68" s="58"/>
      <c r="BJ68" s="59"/>
      <c r="BO68" s="269"/>
    </row>
    <row r="69" spans="1:70" ht="5.25" customHeight="1">
      <c r="A69" s="263"/>
      <c r="B69" s="275"/>
      <c r="C69" s="27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274"/>
      <c r="AC69" s="305"/>
      <c r="AD69" s="185"/>
      <c r="AE69" s="277"/>
      <c r="AF69" s="276"/>
      <c r="AG69" s="185"/>
      <c r="AH69" s="185"/>
      <c r="AI69" s="185"/>
      <c r="AJ69" s="277"/>
      <c r="AK69" s="276"/>
      <c r="AL69" s="185"/>
      <c r="AM69" s="185"/>
      <c r="AN69" s="185"/>
      <c r="AO69" s="185"/>
      <c r="AP69" s="185"/>
      <c r="AQ69" s="59"/>
      <c r="AW69" s="58"/>
      <c r="BD69" s="58"/>
      <c r="BE69" s="59"/>
      <c r="BI69" s="58"/>
      <c r="BJ69" s="59"/>
      <c r="BO69" s="269"/>
    </row>
    <row r="70" spans="1:70" ht="9.75" customHeight="1">
      <c r="A70" s="263">
        <v>5</v>
      </c>
      <c r="B70" s="264" t="s">
        <v>187</v>
      </c>
      <c r="C70" s="300"/>
      <c r="D70" s="200"/>
      <c r="E70" s="200"/>
      <c r="F70" s="200"/>
      <c r="G70" s="201"/>
      <c r="H70" s="306"/>
      <c r="I70" s="306"/>
      <c r="J70" s="172"/>
      <c r="K70" s="172"/>
      <c r="L70" s="172"/>
      <c r="M70" s="172"/>
      <c r="N70" s="172"/>
      <c r="O70" s="172"/>
      <c r="P70" s="172"/>
      <c r="Q70" s="172"/>
      <c r="R70" s="172"/>
      <c r="S70" s="172"/>
      <c r="T70" s="266"/>
      <c r="U70" s="173"/>
      <c r="V70" s="173"/>
      <c r="W70" s="173"/>
      <c r="X70" s="173"/>
      <c r="Y70" s="173"/>
      <c r="Z70" s="173"/>
      <c r="AA70" s="173"/>
      <c r="AB70" s="277"/>
      <c r="AC70" s="59"/>
      <c r="AE70" s="58"/>
      <c r="AF70" s="59"/>
      <c r="AJ70" s="58"/>
      <c r="AK70" s="59"/>
      <c r="AQ70" s="59"/>
      <c r="AW70" s="58"/>
      <c r="BD70" s="58"/>
      <c r="BE70" s="59"/>
      <c r="BI70" s="58"/>
      <c r="BJ70" s="59"/>
      <c r="BO70" s="269"/>
    </row>
    <row r="71" spans="1:70" ht="5.25" customHeight="1">
      <c r="A71" s="263"/>
      <c r="B71" s="275"/>
      <c r="C71" s="27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274"/>
      <c r="AC71" s="305"/>
      <c r="AD71" s="185"/>
      <c r="AE71" s="277"/>
      <c r="AF71" s="276"/>
      <c r="AG71" s="185"/>
      <c r="AH71" s="185"/>
      <c r="AI71" s="185"/>
      <c r="AJ71" s="277"/>
      <c r="AK71" s="276"/>
      <c r="AL71" s="185"/>
      <c r="AM71" s="185"/>
      <c r="AN71" s="185"/>
      <c r="AO71" s="185"/>
      <c r="AP71" s="185"/>
      <c r="AQ71" s="59"/>
      <c r="AW71" s="58"/>
      <c r="BD71" s="58"/>
      <c r="BE71" s="59"/>
      <c r="BI71" s="58"/>
      <c r="BJ71" s="59"/>
      <c r="BO71" s="269"/>
    </row>
    <row r="72" spans="1:70" ht="9.75" customHeight="1">
      <c r="A72" s="263">
        <v>6</v>
      </c>
      <c r="B72" s="294" t="s">
        <v>188</v>
      </c>
      <c r="C72" s="300"/>
      <c r="D72" s="200"/>
      <c r="E72" s="202"/>
      <c r="F72" s="201"/>
      <c r="G72" s="201"/>
      <c r="H72" s="306"/>
      <c r="I72" s="306"/>
      <c r="J72" s="172"/>
      <c r="K72" s="172"/>
      <c r="L72" s="172"/>
      <c r="M72" s="172"/>
      <c r="N72" s="172"/>
      <c r="O72" s="172"/>
      <c r="P72" s="172"/>
      <c r="Q72" s="172"/>
      <c r="R72" s="172"/>
      <c r="S72" s="172"/>
      <c r="T72" s="172"/>
      <c r="U72" s="172"/>
      <c r="V72" s="172"/>
      <c r="W72" s="172"/>
      <c r="X72" s="172"/>
      <c r="Y72" s="172"/>
      <c r="Z72" s="172"/>
      <c r="AA72" s="172"/>
      <c r="AB72" s="274"/>
      <c r="AC72" s="59"/>
      <c r="AE72" s="58"/>
      <c r="AF72" s="59"/>
      <c r="AJ72" s="58"/>
      <c r="AK72" s="59"/>
      <c r="AQ72" s="59"/>
      <c r="AW72" s="58"/>
      <c r="BD72" s="58"/>
      <c r="BE72" s="59"/>
      <c r="BI72" s="58"/>
      <c r="BJ72" s="59"/>
      <c r="BO72" s="269"/>
    </row>
    <row r="73" spans="1:70" ht="5.25" customHeight="1">
      <c r="A73" s="263"/>
      <c r="B73" s="275"/>
      <c r="C73" s="27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274"/>
      <c r="AC73" s="305"/>
      <c r="AD73" s="185"/>
      <c r="AE73" s="277"/>
      <c r="AF73" s="276"/>
      <c r="AG73" s="185"/>
      <c r="AH73" s="185"/>
      <c r="AI73" s="185"/>
      <c r="AJ73" s="277"/>
      <c r="AK73" s="276"/>
      <c r="AL73" s="185"/>
      <c r="AM73" s="185"/>
      <c r="AN73" s="185"/>
      <c r="AO73" s="185"/>
      <c r="AP73" s="185"/>
      <c r="AQ73" s="59"/>
      <c r="AW73" s="58"/>
      <c r="BD73" s="58"/>
      <c r="BE73" s="59"/>
      <c r="BI73" s="58"/>
      <c r="BJ73" s="59"/>
      <c r="BO73" s="269"/>
    </row>
    <row r="74" spans="1:70" ht="9.75" customHeight="1">
      <c r="A74" s="263">
        <v>7</v>
      </c>
      <c r="B74" s="294" t="s">
        <v>189</v>
      </c>
      <c r="C74" s="300"/>
      <c r="D74" s="185"/>
      <c r="E74" s="185"/>
      <c r="F74" s="185"/>
      <c r="G74" s="185"/>
      <c r="H74" s="306"/>
      <c r="I74" s="306"/>
      <c r="J74" s="172"/>
      <c r="K74" s="172"/>
      <c r="L74" s="172"/>
      <c r="M74" s="172"/>
      <c r="N74" s="172"/>
      <c r="O74" s="172"/>
      <c r="P74" s="172"/>
      <c r="Q74" s="172"/>
      <c r="R74" s="172"/>
      <c r="S74" s="172"/>
      <c r="T74" s="172"/>
      <c r="U74" s="172"/>
      <c r="V74" s="172"/>
      <c r="W74" s="172"/>
      <c r="X74" s="172"/>
      <c r="Y74" s="172"/>
      <c r="Z74" s="172"/>
      <c r="AA74" s="172"/>
      <c r="AB74" s="277"/>
      <c r="AC74" s="59"/>
      <c r="AE74" s="58"/>
      <c r="AF74" s="59"/>
      <c r="AJ74" s="58"/>
      <c r="AK74" s="59"/>
      <c r="AQ74" s="59"/>
      <c r="AW74" s="58"/>
      <c r="BD74" s="58"/>
      <c r="BE74" s="59"/>
      <c r="BI74" s="58"/>
      <c r="BJ74" s="59"/>
      <c r="BO74" s="269"/>
    </row>
    <row r="75" spans="1:70" ht="9.75" customHeight="1">
      <c r="A75" s="207"/>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28"/>
      <c r="AC75" s="207"/>
      <c r="AD75" s="208"/>
      <c r="AE75" s="228"/>
      <c r="AF75" s="207"/>
      <c r="AG75" s="208"/>
      <c r="AH75" s="208"/>
      <c r="AI75" s="208"/>
      <c r="AJ75" s="228"/>
      <c r="AK75" s="207"/>
      <c r="AL75" s="208"/>
      <c r="AM75" s="208"/>
      <c r="AN75" s="208"/>
      <c r="AO75" s="208"/>
      <c r="AP75" s="208"/>
      <c r="AQ75" s="207"/>
      <c r="AR75" s="208"/>
      <c r="AS75" s="208"/>
      <c r="AT75" s="208"/>
      <c r="AU75" s="208"/>
      <c r="AV75" s="208"/>
      <c r="AW75" s="228"/>
      <c r="AX75" s="208"/>
      <c r="AY75" s="208"/>
      <c r="AZ75" s="208"/>
      <c r="BA75" s="208"/>
      <c r="BB75" s="208"/>
      <c r="BC75" s="208"/>
      <c r="BD75" s="228"/>
      <c r="BE75" s="207"/>
      <c r="BF75" s="208"/>
      <c r="BG75" s="208"/>
      <c r="BH75" s="208"/>
      <c r="BI75" s="228"/>
      <c r="BJ75" s="207"/>
      <c r="BK75" s="208"/>
      <c r="BL75" s="208"/>
      <c r="BM75" s="208"/>
      <c r="BN75" s="208"/>
      <c r="BO75" s="312"/>
    </row>
    <row r="76" spans="1:70" ht="10.5" customHeight="1">
      <c r="A76" s="303" t="s">
        <v>190</v>
      </c>
      <c r="B76" s="303"/>
      <c r="AC76" s="581"/>
      <c r="AD76" s="582"/>
      <c r="AE76" s="583"/>
      <c r="AF76" s="313"/>
      <c r="AG76" s="314"/>
      <c r="AH76" s="314"/>
      <c r="AI76" s="314"/>
      <c r="AJ76" s="315"/>
      <c r="AK76" s="313"/>
      <c r="AL76" s="314"/>
      <c r="AM76" s="314"/>
      <c r="AN76" s="314"/>
      <c r="AO76" s="314"/>
      <c r="AP76" s="314"/>
      <c r="AQ76" s="314"/>
      <c r="AR76" s="314"/>
      <c r="AS76" s="314"/>
      <c r="AT76" s="314"/>
      <c r="AU76" s="314"/>
      <c r="AV76" s="314"/>
      <c r="AW76" s="315"/>
    </row>
    <row r="77" spans="1:70" s="57" customFormat="1" ht="12.75" customHeight="1">
      <c r="A77" s="572" t="s">
        <v>191</v>
      </c>
      <c r="B77" s="572"/>
      <c r="C77" s="572"/>
      <c r="D77" s="572"/>
      <c r="E77" s="572"/>
      <c r="F77" s="572"/>
      <c r="G77" s="572"/>
      <c r="H77" s="572"/>
      <c r="I77" s="572"/>
      <c r="J77" s="572"/>
      <c r="K77" s="572"/>
      <c r="L77" s="572"/>
      <c r="M77" s="572"/>
      <c r="N77" s="572"/>
      <c r="O77" s="572"/>
      <c r="P77" s="572"/>
      <c r="Q77" s="572"/>
      <c r="R77" s="572"/>
      <c r="S77" s="572"/>
      <c r="T77" s="572"/>
      <c r="U77" s="572"/>
      <c r="V77" s="572"/>
      <c r="AC77" s="316"/>
      <c r="AD77" s="172">
        <f>SUM(AD12:AD75)</f>
        <v>0</v>
      </c>
      <c r="AE77" s="317"/>
      <c r="AF77" s="316"/>
      <c r="AG77" s="573">
        <f>SUM(AF11:AJ75)</f>
        <v>0</v>
      </c>
      <c r="AH77" s="574"/>
      <c r="AI77" s="575"/>
      <c r="AJ77" s="317"/>
      <c r="AK77" s="316"/>
      <c r="AL77" s="318"/>
      <c r="AM77" s="319"/>
      <c r="AN77" s="319"/>
      <c r="AO77" s="319"/>
      <c r="AP77" s="319"/>
      <c r="AQ77" s="319"/>
      <c r="AR77" s="319"/>
      <c r="AS77" s="319"/>
      <c r="AT77" s="319"/>
      <c r="AU77" s="319"/>
      <c r="AV77" s="320"/>
      <c r="AW77" s="317"/>
      <c r="BA77" s="321"/>
      <c r="BD77" s="280"/>
      <c r="BE77" s="322" t="str">
        <f>"A "&amp;Identication!C11&amp;", le"</f>
        <v>A CASABLANCA, le</v>
      </c>
      <c r="BF77" s="576">
        <f ca="1">+Identication!C15</f>
        <v>42434</v>
      </c>
      <c r="BG77" s="576"/>
      <c r="BH77" s="576"/>
      <c r="BI77" s="576"/>
      <c r="BO77" s="1"/>
      <c r="BP77" s="1"/>
      <c r="BQ77" s="1"/>
      <c r="BR77" s="1"/>
    </row>
    <row r="78" spans="1:70" s="57" customFormat="1" ht="9.75" customHeight="1">
      <c r="A78" s="572"/>
      <c r="B78" s="572"/>
      <c r="C78" s="572"/>
      <c r="D78" s="572"/>
      <c r="E78" s="572"/>
      <c r="F78" s="572"/>
      <c r="G78" s="572"/>
      <c r="H78" s="572"/>
      <c r="I78" s="572"/>
      <c r="J78" s="572"/>
      <c r="K78" s="572"/>
      <c r="L78" s="572"/>
      <c r="M78" s="572"/>
      <c r="N78" s="572"/>
      <c r="O78" s="572"/>
      <c r="P78" s="572"/>
      <c r="Q78" s="572"/>
      <c r="R78" s="572"/>
      <c r="S78" s="572"/>
      <c r="T78" s="572"/>
      <c r="U78" s="572"/>
      <c r="V78" s="572"/>
      <c r="W78" s="234" t="s">
        <v>192</v>
      </c>
      <c r="AC78" s="318"/>
      <c r="AD78" s="319"/>
      <c r="AE78" s="320"/>
      <c r="AF78" s="318"/>
      <c r="AG78" s="319"/>
      <c r="AH78" s="319"/>
      <c r="AI78" s="319"/>
      <c r="AJ78" s="320"/>
      <c r="AK78" s="318"/>
      <c r="AL78" s="319"/>
      <c r="AM78" s="319"/>
      <c r="AN78" s="319"/>
      <c r="AO78" s="319"/>
      <c r="AP78" s="319"/>
      <c r="AQ78" s="319"/>
      <c r="AR78" s="319"/>
      <c r="AS78" s="319"/>
      <c r="AT78" s="319"/>
      <c r="AU78" s="319"/>
      <c r="AV78" s="319"/>
      <c r="AW78" s="320"/>
      <c r="BC78" s="577" t="s">
        <v>193</v>
      </c>
      <c r="BD78" s="577"/>
      <c r="BE78" s="577"/>
      <c r="BF78" s="577"/>
      <c r="BG78" s="577"/>
      <c r="BH78" s="577"/>
      <c r="BI78" s="577"/>
      <c r="BO78" s="1"/>
      <c r="BP78" s="1"/>
      <c r="BQ78" s="1"/>
      <c r="BR78" s="1"/>
    </row>
    <row r="79" spans="1:70" s="57" customFormat="1" ht="9.75" customHeight="1">
      <c r="A79" s="572" t="s">
        <v>194</v>
      </c>
      <c r="B79" s="572"/>
      <c r="C79" s="572"/>
      <c r="D79" s="572"/>
      <c r="E79" s="572"/>
      <c r="F79" s="572"/>
      <c r="G79" s="572"/>
      <c r="H79" s="572"/>
      <c r="I79" s="572"/>
      <c r="J79" s="572"/>
      <c r="K79" s="572"/>
      <c r="L79" s="572"/>
      <c r="M79" s="572"/>
      <c r="N79" s="572"/>
      <c r="O79" s="572"/>
      <c r="P79" s="572"/>
      <c r="Q79" s="572"/>
      <c r="R79" s="572"/>
      <c r="S79" s="572"/>
      <c r="T79" s="572"/>
      <c r="U79" s="572"/>
      <c r="V79" s="572"/>
      <c r="W79" s="234"/>
      <c r="AC79" s="313"/>
      <c r="AD79" s="314"/>
      <c r="AE79" s="315"/>
      <c r="AF79" s="313"/>
      <c r="AG79" s="314"/>
      <c r="AH79" s="314"/>
      <c r="AI79" s="314"/>
      <c r="AJ79" s="315"/>
      <c r="AK79" s="313"/>
      <c r="AL79" s="314"/>
      <c r="AM79" s="314"/>
      <c r="AN79" s="314"/>
      <c r="AO79" s="314"/>
      <c r="AP79" s="314"/>
      <c r="AQ79" s="314"/>
      <c r="AR79" s="314"/>
      <c r="AS79" s="314"/>
      <c r="AT79" s="314"/>
      <c r="AU79" s="314"/>
      <c r="AV79" s="314"/>
      <c r="AW79" s="315"/>
      <c r="BC79" s="577"/>
      <c r="BD79" s="577"/>
      <c r="BE79" s="577"/>
      <c r="BF79" s="577"/>
      <c r="BG79" s="577"/>
      <c r="BH79" s="577"/>
      <c r="BI79" s="577"/>
      <c r="BO79" s="1"/>
      <c r="BP79" s="1"/>
      <c r="BQ79" s="1"/>
      <c r="BR79" s="1"/>
    </row>
    <row r="80" spans="1:70" s="57" customFormat="1" ht="12" customHeight="1">
      <c r="A80" s="572"/>
      <c r="B80" s="572"/>
      <c r="C80" s="572"/>
      <c r="D80" s="572"/>
      <c r="E80" s="572"/>
      <c r="F80" s="572"/>
      <c r="G80" s="572"/>
      <c r="H80" s="572"/>
      <c r="I80" s="572"/>
      <c r="J80" s="572"/>
      <c r="K80" s="572"/>
      <c r="L80" s="572"/>
      <c r="M80" s="572"/>
      <c r="N80" s="572"/>
      <c r="O80" s="572"/>
      <c r="P80" s="572"/>
      <c r="Q80" s="572"/>
      <c r="R80" s="572"/>
      <c r="S80" s="572"/>
      <c r="T80" s="572"/>
      <c r="U80" s="572"/>
      <c r="V80" s="572"/>
      <c r="W80" s="234" t="s">
        <v>195</v>
      </c>
      <c r="AC80" s="316"/>
      <c r="AD80" s="198">
        <f>SUM(AD77)</f>
        <v>0</v>
      </c>
      <c r="AE80" s="274"/>
      <c r="AF80" s="286"/>
      <c r="AG80" s="573">
        <f>SUM(AG77)</f>
        <v>0</v>
      </c>
      <c r="AH80" s="574"/>
      <c r="AI80" s="575"/>
      <c r="AJ80" s="317"/>
      <c r="AK80" s="316"/>
      <c r="AL80" s="318"/>
      <c r="AM80" s="319"/>
      <c r="AN80" s="319"/>
      <c r="AO80" s="319"/>
      <c r="AP80" s="319"/>
      <c r="AQ80" s="319"/>
      <c r="AR80" s="319"/>
      <c r="AS80" s="319"/>
      <c r="AT80" s="319"/>
      <c r="AU80" s="319"/>
      <c r="AV80" s="320"/>
      <c r="AW80" s="317"/>
      <c r="BO80" s="1"/>
      <c r="BP80" s="1"/>
      <c r="BQ80" s="1"/>
      <c r="BR80" s="1"/>
    </row>
    <row r="81" spans="1:70" s="57" customFormat="1" ht="9" customHeight="1">
      <c r="A81" s="572"/>
      <c r="B81" s="572"/>
      <c r="C81" s="572"/>
      <c r="D81" s="572"/>
      <c r="E81" s="572"/>
      <c r="F81" s="572"/>
      <c r="G81" s="572"/>
      <c r="H81" s="572"/>
      <c r="I81" s="572"/>
      <c r="J81" s="572"/>
      <c r="K81" s="572"/>
      <c r="L81" s="572"/>
      <c r="M81" s="572"/>
      <c r="N81" s="572"/>
      <c r="O81" s="572"/>
      <c r="P81" s="572"/>
      <c r="Q81" s="572"/>
      <c r="R81" s="572"/>
      <c r="S81" s="572"/>
      <c r="T81" s="572"/>
      <c r="U81" s="572"/>
      <c r="V81" s="572"/>
      <c r="AC81" s="318"/>
      <c r="AD81" s="319"/>
      <c r="AE81" s="320"/>
      <c r="AF81" s="318"/>
      <c r="AG81" s="319"/>
      <c r="AH81" s="319"/>
      <c r="AI81" s="319"/>
      <c r="AJ81" s="320"/>
      <c r="AK81" s="318"/>
      <c r="AL81" s="319"/>
      <c r="AM81" s="319"/>
      <c r="AN81" s="319"/>
      <c r="AO81" s="319"/>
      <c r="AP81" s="319"/>
      <c r="AQ81" s="319"/>
      <c r="AR81" s="319"/>
      <c r="AS81" s="319"/>
      <c r="AT81" s="319"/>
      <c r="AU81" s="319"/>
      <c r="AV81" s="319"/>
      <c r="AW81" s="320"/>
      <c r="BO81" s="1"/>
      <c r="BP81" s="1"/>
      <c r="BQ81" s="1"/>
      <c r="BR81" s="1"/>
    </row>
    <row r="82" spans="1:70" s="57" customFormat="1" ht="12" customHeight="1">
      <c r="A82" s="303" t="s">
        <v>196</v>
      </c>
      <c r="B82" s="303"/>
      <c r="BO82" s="1"/>
      <c r="BP82" s="1"/>
      <c r="BQ82" s="1"/>
      <c r="BR82" s="1"/>
    </row>
  </sheetData>
  <mergeCells count="20">
    <mergeCell ref="AF7:AW7"/>
    <mergeCell ref="BE7:BO7"/>
    <mergeCell ref="A8:AB9"/>
    <mergeCell ref="AC8:AE10"/>
    <mergeCell ref="AF8:AJ10"/>
    <mergeCell ref="AK8:AP10"/>
    <mergeCell ref="AQ8:AW10"/>
    <mergeCell ref="AX8:BD8"/>
    <mergeCell ref="AG18:AI18"/>
    <mergeCell ref="H24:U24"/>
    <mergeCell ref="AG34:AI34"/>
    <mergeCell ref="AG50:AI50"/>
    <mergeCell ref="AG66:AI66"/>
    <mergeCell ref="AC76:AE76"/>
    <mergeCell ref="A77:V78"/>
    <mergeCell ref="AG77:AI77"/>
    <mergeCell ref="BF77:BI77"/>
    <mergeCell ref="BC78:BI79"/>
    <mergeCell ref="A79:V81"/>
    <mergeCell ref="AG80:AI80"/>
  </mergeCells>
  <printOptions horizontalCentered="1" verticalCentered="1"/>
  <pageMargins left="0.11811023622047245" right="0.11811023622047245" top="0.15748031496062992" bottom="0.15748031496062992" header="0.11811023622047245" footer="0.11811023622047245"/>
  <pageSetup paperSize="9" scale="75" orientation="landscape" r:id="rId1"/>
  <drawing r:id="rId2"/>
</worksheet>
</file>

<file path=xl/worksheets/sheet7.xml><?xml version="1.0" encoding="utf-8"?>
<worksheet xmlns="http://schemas.openxmlformats.org/spreadsheetml/2006/main" xmlns:r="http://schemas.openxmlformats.org/officeDocument/2006/relationships">
  <sheetPr>
    <tabColor rgb="FF002060"/>
  </sheetPr>
  <dimension ref="A1:Z44"/>
  <sheetViews>
    <sheetView workbookViewId="0">
      <selection activeCell="D8" sqref="D8"/>
    </sheetView>
  </sheetViews>
  <sheetFormatPr baseColWidth="10" defaultRowHeight="15"/>
  <cols>
    <col min="1" max="26" width="3.140625" style="2" customWidth="1"/>
    <col min="27" max="16384" width="11.42578125" style="2"/>
  </cols>
  <sheetData>
    <row r="1" spans="1:26" ht="19.5">
      <c r="A1" s="323"/>
      <c r="B1" s="324"/>
      <c r="C1" s="324"/>
      <c r="D1" s="324"/>
      <c r="E1" s="324"/>
      <c r="F1" s="324"/>
      <c r="G1" s="324"/>
      <c r="H1" s="324"/>
      <c r="I1" s="324"/>
      <c r="J1" s="325"/>
      <c r="K1" s="324"/>
      <c r="L1" s="326" t="s">
        <v>197</v>
      </c>
      <c r="M1" s="324"/>
      <c r="N1" s="324"/>
      <c r="O1" s="324"/>
      <c r="P1" s="324"/>
      <c r="Q1" s="324"/>
      <c r="R1" s="324"/>
      <c r="S1" s="324"/>
      <c r="T1" s="324"/>
      <c r="U1" s="324"/>
      <c r="V1" s="324"/>
      <c r="W1" s="324"/>
      <c r="X1" s="324"/>
      <c r="Y1" s="327" t="s">
        <v>198</v>
      </c>
    </row>
    <row r="2" spans="1:26">
      <c r="A2" s="328"/>
      <c r="B2" s="57"/>
      <c r="C2" s="57"/>
      <c r="D2" s="57"/>
      <c r="E2" s="57"/>
      <c r="F2" s="57"/>
      <c r="G2" s="57"/>
      <c r="H2" s="57"/>
      <c r="I2" s="57"/>
      <c r="J2" s="57"/>
      <c r="K2" s="57"/>
      <c r="L2" s="57"/>
      <c r="M2" s="57"/>
      <c r="N2" s="57"/>
      <c r="O2" s="57"/>
      <c r="P2" s="57"/>
      <c r="Q2" s="57"/>
      <c r="R2" s="57"/>
      <c r="S2" s="57"/>
      <c r="T2" s="57"/>
      <c r="U2" s="57"/>
      <c r="V2" s="57"/>
      <c r="W2" s="57"/>
      <c r="X2" s="57"/>
      <c r="Y2" s="329"/>
    </row>
    <row r="3" spans="1:26">
      <c r="A3" s="328"/>
      <c r="B3" s="57"/>
      <c r="C3" s="57"/>
      <c r="D3" s="57"/>
      <c r="E3" s="57"/>
      <c r="F3" s="57"/>
      <c r="G3" s="57"/>
      <c r="H3" s="57"/>
      <c r="I3" s="57"/>
      <c r="J3" s="57"/>
      <c r="K3" s="57"/>
      <c r="L3" s="57"/>
      <c r="M3" s="57"/>
      <c r="N3" s="57"/>
      <c r="O3" s="57"/>
      <c r="P3" s="57"/>
      <c r="Q3" s="57"/>
      <c r="R3" s="57"/>
      <c r="S3" s="57"/>
      <c r="T3" s="57"/>
      <c r="U3" s="57"/>
      <c r="V3" s="57"/>
      <c r="W3" s="57"/>
      <c r="X3" s="57"/>
      <c r="Y3" s="329"/>
    </row>
    <row r="4" spans="1:26">
      <c r="A4" s="328"/>
      <c r="B4" s="57"/>
      <c r="C4" s="57"/>
      <c r="D4" s="57"/>
      <c r="E4" s="57"/>
      <c r="F4" s="57"/>
      <c r="G4" s="57"/>
      <c r="H4" s="57"/>
      <c r="I4" s="57"/>
      <c r="J4" s="57"/>
      <c r="K4" s="57"/>
      <c r="L4" s="57"/>
      <c r="M4" s="57"/>
      <c r="N4" s="57"/>
      <c r="O4" s="57"/>
      <c r="P4" s="57"/>
      <c r="Q4" s="57"/>
      <c r="R4" s="57"/>
      <c r="S4" s="57"/>
      <c r="T4" s="57"/>
      <c r="U4" s="57"/>
      <c r="V4" s="57"/>
      <c r="W4" s="57"/>
      <c r="X4" s="57"/>
      <c r="Y4" s="329"/>
    </row>
    <row r="5" spans="1:26">
      <c r="A5" s="328"/>
      <c r="B5" s="57"/>
      <c r="C5" s="57"/>
      <c r="D5" s="57"/>
      <c r="E5" s="57"/>
      <c r="F5" s="57"/>
      <c r="G5" s="57"/>
      <c r="H5" s="57"/>
      <c r="I5" s="57"/>
      <c r="J5" s="57"/>
      <c r="K5" s="57"/>
      <c r="L5" s="57"/>
      <c r="M5" s="57"/>
      <c r="N5" s="57"/>
      <c r="O5" s="57"/>
      <c r="P5" s="57"/>
      <c r="Q5" s="57"/>
      <c r="R5" s="57"/>
      <c r="S5" s="57"/>
      <c r="T5" s="57"/>
      <c r="U5" s="57"/>
      <c r="V5" s="57"/>
      <c r="W5" s="57"/>
      <c r="X5" s="57"/>
      <c r="Y5" s="329"/>
    </row>
    <row r="6" spans="1:26">
      <c r="A6" s="328"/>
      <c r="B6" s="57"/>
      <c r="C6" s="57"/>
      <c r="D6" s="57"/>
      <c r="E6" s="57"/>
      <c r="F6" s="57"/>
      <c r="G6" s="57"/>
      <c r="H6" s="57"/>
      <c r="I6" s="57"/>
      <c r="J6" s="57"/>
      <c r="K6" s="57"/>
      <c r="L6" s="57"/>
      <c r="M6" s="57"/>
      <c r="N6" s="57"/>
      <c r="O6" s="57"/>
      <c r="P6" s="57"/>
      <c r="Q6" s="57"/>
      <c r="R6" s="57"/>
      <c r="S6" s="57"/>
      <c r="T6" s="57"/>
      <c r="U6" s="57"/>
      <c r="V6" s="57"/>
      <c r="W6" s="57"/>
      <c r="X6" s="57"/>
      <c r="Y6" s="329"/>
    </row>
    <row r="7" spans="1:26">
      <c r="A7" s="330" t="s">
        <v>199</v>
      </c>
      <c r="B7" s="331"/>
      <c r="C7" s="57"/>
      <c r="D7" s="57"/>
      <c r="E7" s="57"/>
      <c r="F7" s="57"/>
      <c r="G7" s="57"/>
      <c r="H7" s="57"/>
      <c r="I7" s="57"/>
      <c r="J7" s="57"/>
      <c r="K7" s="57"/>
      <c r="L7" s="57"/>
      <c r="M7" s="57"/>
      <c r="N7" s="57"/>
      <c r="O7" s="57"/>
      <c r="P7" s="57"/>
      <c r="Q7" s="57"/>
      <c r="R7" s="57"/>
      <c r="S7" s="57"/>
      <c r="T7" s="57"/>
      <c r="U7" s="57"/>
      <c r="V7" s="57"/>
      <c r="W7" s="57"/>
      <c r="X7" s="57"/>
      <c r="Y7" s="329"/>
    </row>
    <row r="8" spans="1:26">
      <c r="A8" s="330" t="s">
        <v>200</v>
      </c>
      <c r="B8" s="331"/>
      <c r="C8" s="57"/>
      <c r="D8" s="194"/>
      <c r="E8" s="57"/>
      <c r="F8" s="57"/>
      <c r="G8" s="57"/>
      <c r="H8" s="57"/>
      <c r="I8" s="57"/>
      <c r="J8" s="57"/>
      <c r="K8" s="57"/>
      <c r="L8" s="57"/>
      <c r="M8" s="57"/>
      <c r="N8" s="57"/>
      <c r="O8" s="57"/>
      <c r="P8" s="57"/>
      <c r="Q8" s="57"/>
      <c r="R8" s="57"/>
      <c r="S8" s="57"/>
      <c r="T8" s="57"/>
      <c r="U8" s="57"/>
      <c r="V8" s="57"/>
      <c r="W8" s="57"/>
      <c r="X8" s="57"/>
      <c r="Y8" s="329"/>
    </row>
    <row r="9" spans="1:26">
      <c r="A9" s="330" t="s">
        <v>201</v>
      </c>
      <c r="B9" s="331"/>
      <c r="C9" s="57"/>
      <c r="D9" s="57"/>
      <c r="E9" s="57"/>
      <c r="F9" s="57"/>
      <c r="G9" s="57"/>
      <c r="H9" s="57"/>
      <c r="I9" s="57"/>
      <c r="J9" s="57"/>
      <c r="K9" s="57"/>
      <c r="L9" s="57"/>
      <c r="M9" s="57"/>
      <c r="N9" s="57"/>
      <c r="O9" s="57"/>
      <c r="P9" s="57"/>
      <c r="Q9" s="57"/>
      <c r="R9" s="57"/>
      <c r="S9" s="57"/>
      <c r="T9" s="57"/>
      <c r="U9" s="57"/>
      <c r="V9" s="57"/>
      <c r="W9" s="57"/>
      <c r="X9" s="57"/>
      <c r="Y9" s="329"/>
    </row>
    <row r="10" spans="1:26">
      <c r="A10" s="328"/>
      <c r="B10" s="57"/>
      <c r="C10" s="57"/>
      <c r="D10" s="57"/>
      <c r="E10" s="57"/>
      <c r="F10" s="57"/>
      <c r="G10" s="57"/>
      <c r="H10" s="57"/>
      <c r="I10" s="57"/>
      <c r="J10" s="57"/>
      <c r="K10" s="57"/>
      <c r="L10" s="57"/>
      <c r="M10" s="57"/>
      <c r="N10" s="57"/>
      <c r="O10" s="57"/>
      <c r="P10" s="57"/>
      <c r="Q10" s="57"/>
      <c r="R10" s="57"/>
      <c r="S10" s="57"/>
      <c r="T10" s="57"/>
      <c r="U10" s="57"/>
      <c r="V10" s="57"/>
      <c r="W10" s="57"/>
      <c r="X10" s="57"/>
      <c r="Y10" s="329"/>
    </row>
    <row r="11" spans="1:26">
      <c r="A11" s="328"/>
      <c r="B11" s="57"/>
      <c r="C11" s="57"/>
      <c r="D11" s="57"/>
      <c r="E11" s="57"/>
      <c r="F11" s="57"/>
      <c r="G11" s="57"/>
      <c r="H11" s="57"/>
      <c r="I11" s="57"/>
      <c r="J11" s="57"/>
      <c r="K11" s="57"/>
      <c r="L11" s="57"/>
      <c r="M11" s="57"/>
      <c r="N11" s="57"/>
      <c r="O11" s="57"/>
      <c r="P11" s="57"/>
      <c r="Q11" s="57"/>
      <c r="R11" s="57"/>
      <c r="S11" s="57"/>
      <c r="T11" s="57"/>
      <c r="U11" s="57"/>
      <c r="V11" s="57"/>
      <c r="W11" s="57"/>
      <c r="X11" s="57"/>
      <c r="Y11" s="329"/>
    </row>
    <row r="12" spans="1:26" ht="27">
      <c r="A12" s="624" t="s">
        <v>202</v>
      </c>
      <c r="B12" s="625"/>
      <c r="C12" s="625"/>
      <c r="D12" s="625"/>
      <c r="E12" s="625"/>
      <c r="F12" s="625"/>
      <c r="G12" s="625"/>
      <c r="H12" s="625"/>
      <c r="I12" s="625"/>
      <c r="J12" s="625"/>
      <c r="K12" s="625"/>
      <c r="L12" s="625"/>
      <c r="M12" s="625"/>
      <c r="N12" s="625"/>
      <c r="O12" s="625"/>
      <c r="P12" s="625"/>
      <c r="Q12" s="625"/>
      <c r="R12" s="625"/>
      <c r="S12" s="625"/>
      <c r="T12" s="625"/>
      <c r="U12" s="625"/>
      <c r="V12" s="625"/>
      <c r="W12" s="625"/>
      <c r="X12" s="625"/>
      <c r="Y12" s="626"/>
    </row>
    <row r="13" spans="1:26" ht="18.75">
      <c r="A13" s="627" t="s">
        <v>203</v>
      </c>
      <c r="B13" s="628"/>
      <c r="C13" s="628"/>
      <c r="D13" s="628"/>
      <c r="E13" s="628"/>
      <c r="F13" s="628"/>
      <c r="G13" s="628"/>
      <c r="H13" s="628"/>
      <c r="I13" s="628"/>
      <c r="J13" s="628"/>
      <c r="K13" s="628"/>
      <c r="L13" s="628"/>
      <c r="M13" s="628"/>
      <c r="N13" s="628"/>
      <c r="O13" s="628"/>
      <c r="P13" s="628"/>
      <c r="Q13" s="628"/>
      <c r="R13" s="628"/>
      <c r="S13" s="628"/>
      <c r="T13" s="628"/>
      <c r="U13" s="628"/>
      <c r="V13" s="628"/>
      <c r="W13" s="628"/>
      <c r="X13" s="628"/>
      <c r="Y13" s="629"/>
    </row>
    <row r="14" spans="1:26">
      <c r="A14" s="328"/>
      <c r="B14" s="57"/>
      <c r="C14" s="57"/>
      <c r="D14" s="57"/>
      <c r="E14" s="57"/>
      <c r="F14" s="57"/>
      <c r="G14" s="57"/>
      <c r="H14" s="57"/>
      <c r="I14" s="57"/>
      <c r="J14" s="57"/>
      <c r="K14" s="57"/>
      <c r="L14" s="57"/>
      <c r="M14" s="57"/>
      <c r="N14" s="57"/>
      <c r="O14" s="57"/>
      <c r="P14" s="57"/>
      <c r="Q14" s="57"/>
      <c r="R14" s="57"/>
      <c r="S14" s="57"/>
      <c r="T14" s="57"/>
      <c r="U14" s="57"/>
      <c r="V14" s="57"/>
      <c r="W14" s="57"/>
      <c r="X14" s="57"/>
      <c r="Y14" s="329"/>
    </row>
    <row r="15" spans="1:26" ht="15.75">
      <c r="A15" s="328"/>
      <c r="B15" s="57"/>
      <c r="C15" s="57"/>
      <c r="D15" s="57"/>
      <c r="E15" s="57"/>
      <c r="F15" s="57"/>
      <c r="G15" s="57"/>
      <c r="H15" s="57"/>
      <c r="I15" s="166" t="s">
        <v>140</v>
      </c>
      <c r="K15" s="57" t="s">
        <v>141</v>
      </c>
      <c r="L15" s="57"/>
      <c r="M15" s="333"/>
      <c r="N15" s="333"/>
      <c r="O15" s="333"/>
      <c r="P15" s="333"/>
      <c r="Q15" s="57"/>
      <c r="R15" s="57"/>
      <c r="S15" s="333"/>
      <c r="T15" s="165"/>
      <c r="U15" s="165"/>
      <c r="V15" s="165"/>
      <c r="W15" s="165"/>
      <c r="X15" s="165"/>
      <c r="Y15" s="334"/>
      <c r="Z15" s="57"/>
    </row>
    <row r="16" spans="1:26" ht="15.75" customHeight="1">
      <c r="A16" s="328"/>
      <c r="B16" s="57"/>
      <c r="C16" s="57"/>
      <c r="D16" s="57"/>
      <c r="E16" s="57"/>
      <c r="F16" s="57"/>
      <c r="G16" s="57"/>
      <c r="H16" s="167" t="s">
        <v>142</v>
      </c>
      <c r="I16" s="57"/>
      <c r="K16" s="57"/>
      <c r="L16" s="57"/>
      <c r="M16" s="333"/>
      <c r="N16" s="333"/>
      <c r="O16" s="333"/>
      <c r="P16" s="333"/>
      <c r="Q16" s="57"/>
      <c r="R16" s="57"/>
      <c r="S16" s="333"/>
      <c r="T16" s="165"/>
      <c r="U16" s="165"/>
      <c r="V16" s="165"/>
      <c r="W16" s="165"/>
      <c r="X16" s="165"/>
      <c r="Y16" s="334"/>
      <c r="Z16" s="57"/>
    </row>
    <row r="17" spans="1:26" ht="15.75">
      <c r="A17" s="328"/>
      <c r="B17" s="57"/>
      <c r="C17" s="57"/>
      <c r="D17" s="57"/>
      <c r="E17" s="57"/>
      <c r="F17" s="57"/>
      <c r="G17" s="57"/>
      <c r="H17" s="57"/>
      <c r="I17" s="168"/>
      <c r="K17" s="57" t="s">
        <v>143</v>
      </c>
      <c r="L17" s="57"/>
      <c r="M17" s="333"/>
      <c r="N17" s="333"/>
      <c r="O17" s="333"/>
      <c r="P17" s="333"/>
      <c r="Q17" s="57"/>
      <c r="R17" s="57"/>
      <c r="S17" s="333"/>
      <c r="T17" s="165"/>
      <c r="U17" s="165"/>
      <c r="V17" s="165"/>
      <c r="W17" s="165"/>
      <c r="X17" s="165"/>
      <c r="Y17" s="334"/>
      <c r="Z17" s="57"/>
    </row>
    <row r="18" spans="1:26" ht="15.75">
      <c r="A18" s="328"/>
      <c r="B18" s="57"/>
      <c r="C18" s="57"/>
      <c r="D18" s="57"/>
      <c r="E18" s="57"/>
      <c r="F18" s="57"/>
      <c r="G18" s="57"/>
      <c r="H18" s="57"/>
      <c r="I18" s="57"/>
      <c r="J18" s="57"/>
      <c r="K18" s="57"/>
      <c r="L18" s="57"/>
      <c r="M18" s="333"/>
      <c r="N18" s="333"/>
      <c r="O18" s="333"/>
      <c r="P18" s="333"/>
      <c r="Q18" s="57"/>
      <c r="R18" s="57"/>
      <c r="S18" s="333"/>
      <c r="T18" s="165"/>
      <c r="U18" s="165"/>
      <c r="V18" s="165"/>
      <c r="W18" s="165"/>
      <c r="X18" s="165"/>
      <c r="Y18" s="334"/>
      <c r="Z18" s="57"/>
    </row>
    <row r="19" spans="1:26">
      <c r="A19" s="630" t="s">
        <v>204</v>
      </c>
      <c r="B19" s="631"/>
      <c r="C19" s="631"/>
      <c r="D19" s="631"/>
      <c r="E19" s="631"/>
      <c r="F19" s="631"/>
      <c r="G19" s="631"/>
      <c r="H19" s="631"/>
      <c r="I19" s="631"/>
      <c r="J19" s="631"/>
      <c r="K19" s="631"/>
      <c r="L19" s="631"/>
      <c r="M19" s="631"/>
      <c r="N19" s="631"/>
      <c r="O19" s="631"/>
      <c r="P19" s="631"/>
      <c r="Q19" s="631"/>
      <c r="R19" s="631"/>
      <c r="S19" s="631"/>
      <c r="T19" s="631"/>
      <c r="U19" s="631"/>
      <c r="V19" s="631"/>
      <c r="W19" s="631"/>
      <c r="X19" s="631"/>
      <c r="Y19" s="632"/>
      <c r="Z19" s="57"/>
    </row>
    <row r="20" spans="1:26" ht="15.75">
      <c r="A20" s="328"/>
      <c r="B20" s="57"/>
      <c r="C20" s="57"/>
      <c r="D20" s="57"/>
      <c r="E20" s="57"/>
      <c r="F20" s="57"/>
      <c r="G20" s="57"/>
      <c r="H20" s="57"/>
      <c r="I20" s="57"/>
      <c r="J20" s="57"/>
      <c r="K20" s="57"/>
      <c r="L20" s="57"/>
      <c r="M20" s="57"/>
      <c r="N20" s="57"/>
      <c r="O20" s="333"/>
      <c r="P20" s="333"/>
      <c r="Q20" s="333"/>
      <c r="R20" s="333"/>
      <c r="S20" s="333"/>
      <c r="T20" s="165"/>
      <c r="U20" s="165"/>
      <c r="V20" s="165"/>
      <c r="W20" s="165"/>
      <c r="X20" s="165"/>
      <c r="Y20" s="334"/>
      <c r="Z20" s="57"/>
    </row>
    <row r="21" spans="1:26" ht="15.75" customHeight="1">
      <c r="A21" s="328"/>
      <c r="B21" s="57"/>
      <c r="C21" s="57"/>
      <c r="D21" s="57" t="s">
        <v>28</v>
      </c>
      <c r="E21" s="172">
        <v>0</v>
      </c>
      <c r="F21" s="172">
        <v>1</v>
      </c>
      <c r="G21" s="173"/>
      <c r="H21" s="172">
        <v>0</v>
      </c>
      <c r="I21" s="172">
        <v>1</v>
      </c>
      <c r="J21" s="173"/>
      <c r="K21" s="172" t="str">
        <f>MID(Identication!C12,3,1)</f>
        <v>1</v>
      </c>
      <c r="L21" s="172" t="str">
        <f>MID(Identication!C12,4,1)</f>
        <v>5</v>
      </c>
      <c r="M21" s="57"/>
      <c r="N21" s="335" t="s">
        <v>29</v>
      </c>
      <c r="O21" s="172">
        <v>3</v>
      </c>
      <c r="P21" s="172">
        <v>1</v>
      </c>
      <c r="Q21" s="173"/>
      <c r="R21" s="172">
        <v>1</v>
      </c>
      <c r="S21" s="172">
        <v>2</v>
      </c>
      <c r="T21" s="173"/>
      <c r="U21" s="172" t="str">
        <f>MID(Identication!C12,3,1)</f>
        <v>1</v>
      </c>
      <c r="V21" s="172" t="str">
        <f>MID(Identication!C12,4,1)</f>
        <v>5</v>
      </c>
      <c r="W21" s="173"/>
      <c r="X21" s="173"/>
      <c r="Y21" s="329"/>
    </row>
    <row r="22" spans="1:26">
      <c r="A22" s="328"/>
      <c r="B22" s="57"/>
      <c r="C22" s="57"/>
      <c r="D22" s="57"/>
      <c r="E22" s="57"/>
      <c r="F22" s="57"/>
      <c r="G22" s="57"/>
      <c r="H22" s="57"/>
      <c r="I22" s="57"/>
      <c r="J22" s="57"/>
      <c r="K22" s="57"/>
      <c r="L22" s="57"/>
      <c r="M22" s="57"/>
      <c r="N22" s="57"/>
      <c r="O22" s="57"/>
      <c r="P22" s="57"/>
      <c r="Q22" s="57"/>
      <c r="R22" s="57"/>
      <c r="S22" s="57"/>
      <c r="T22" s="57"/>
      <c r="U22" s="57"/>
      <c r="V22" s="57"/>
      <c r="W22" s="57"/>
      <c r="X22" s="57"/>
      <c r="Y22" s="329"/>
    </row>
    <row r="23" spans="1:26">
      <c r="A23" s="328"/>
      <c r="B23" s="57"/>
      <c r="C23" s="57"/>
      <c r="D23" s="57"/>
      <c r="E23" s="57"/>
      <c r="F23" s="57"/>
      <c r="G23" s="57"/>
      <c r="H23" s="57"/>
      <c r="I23" s="57"/>
      <c r="J23" s="57"/>
      <c r="K23" s="57"/>
      <c r="L23" s="57"/>
      <c r="M23" s="57"/>
      <c r="N23" s="57"/>
      <c r="O23" s="57"/>
      <c r="P23" s="57"/>
      <c r="Q23" s="57"/>
      <c r="R23" s="57"/>
      <c r="S23" s="57"/>
      <c r="T23" s="57"/>
      <c r="U23" s="57"/>
      <c r="V23" s="57"/>
      <c r="W23" s="57"/>
      <c r="X23" s="57"/>
      <c r="Y23" s="329"/>
    </row>
    <row r="24" spans="1:26" ht="18.75">
      <c r="A24" s="336" t="s">
        <v>205</v>
      </c>
      <c r="B24" s="337"/>
      <c r="C24" s="338"/>
      <c r="D24" s="338"/>
      <c r="E24" s="338"/>
      <c r="F24" s="338"/>
      <c r="G24" s="338"/>
      <c r="H24" s="338"/>
      <c r="I24" s="338"/>
      <c r="J24" s="338"/>
      <c r="K24" s="338"/>
      <c r="L24" s="338"/>
      <c r="M24" s="338"/>
      <c r="O24" s="339" t="str">
        <f>+Identication!C4</f>
        <v>MAROC COMPTA</v>
      </c>
      <c r="Q24" s="338"/>
      <c r="R24" s="338"/>
      <c r="S24" s="338"/>
      <c r="T24" s="338"/>
      <c r="U24" s="338"/>
      <c r="V24" s="338"/>
      <c r="W24" s="338"/>
      <c r="X24" s="338"/>
      <c r="Y24" s="340"/>
    </row>
    <row r="25" spans="1:26" s="342" customFormat="1" ht="18.75">
      <c r="A25" s="341"/>
      <c r="C25" s="9"/>
      <c r="D25" s="9"/>
      <c r="E25" s="9"/>
      <c r="F25" s="9"/>
      <c r="G25" s="9"/>
      <c r="H25" s="9"/>
      <c r="I25" s="9"/>
      <c r="J25" s="9"/>
      <c r="K25" s="9"/>
      <c r="L25" s="9"/>
      <c r="M25" s="9"/>
      <c r="N25" s="9"/>
      <c r="O25" s="9"/>
      <c r="P25" s="9"/>
      <c r="Q25" s="9"/>
      <c r="R25" s="9"/>
      <c r="S25" s="9"/>
      <c r="T25" s="9"/>
      <c r="U25" s="9"/>
      <c r="V25" s="9"/>
      <c r="W25" s="9"/>
      <c r="X25" s="9"/>
      <c r="Y25" s="343"/>
    </row>
    <row r="26" spans="1:26" s="342" customFormat="1" ht="18.75">
      <c r="A26" s="341"/>
      <c r="B26" s="344"/>
      <c r="C26" s="9"/>
      <c r="D26" s="9"/>
      <c r="E26" s="9"/>
      <c r="F26" s="9"/>
      <c r="G26" s="9"/>
      <c r="H26" s="9"/>
      <c r="I26" s="9"/>
      <c r="J26" s="9"/>
      <c r="K26" s="9"/>
      <c r="L26" s="9"/>
      <c r="M26" s="9"/>
      <c r="N26" s="9"/>
      <c r="O26" s="9"/>
      <c r="P26" s="9"/>
      <c r="Q26" s="9"/>
      <c r="R26" s="9"/>
      <c r="S26" s="9"/>
      <c r="T26" s="9"/>
      <c r="U26" s="9"/>
      <c r="V26" s="9"/>
      <c r="W26" s="9"/>
      <c r="X26" s="9"/>
      <c r="Y26" s="343"/>
    </row>
    <row r="27" spans="1:26" ht="15.75" customHeight="1">
      <c r="A27" s="336" t="s">
        <v>206</v>
      </c>
      <c r="B27" s="337"/>
      <c r="C27" s="57"/>
      <c r="D27" s="57"/>
      <c r="E27" s="57"/>
      <c r="F27" s="57"/>
      <c r="G27" s="57"/>
      <c r="H27" s="57"/>
      <c r="I27" s="57"/>
      <c r="J27" s="345"/>
      <c r="K27" s="186" t="str">
        <f>MID(Identication!C6,1,1)</f>
        <v>1</v>
      </c>
      <c r="L27" s="186" t="str">
        <f>MID(Identication!C6,2,1)</f>
        <v>2</v>
      </c>
      <c r="M27" s="186" t="str">
        <f>MID(Identication!C6,3,1)</f>
        <v>3</v>
      </c>
      <c r="N27" s="186" t="str">
        <f>MID(Identication!C6,4,1)</f>
        <v>4</v>
      </c>
      <c r="O27" s="186" t="str">
        <f>MID(Identication!C6,5,1)</f>
        <v>5</v>
      </c>
      <c r="P27" s="186" t="str">
        <f>MID(Identication!C6,6,1)</f>
        <v>6</v>
      </c>
      <c r="Q27" s="186" t="str">
        <f>MID(Identication!C6,7,1)</f>
        <v>7</v>
      </c>
      <c r="R27" s="186" t="str">
        <f>MID(Identication!C6,8,1)</f>
        <v>8</v>
      </c>
      <c r="S27" s="186" t="str">
        <f>MID(Identication!C6,9,1)</f>
        <v/>
      </c>
      <c r="T27" s="157"/>
      <c r="U27" s="57"/>
      <c r="V27" s="57"/>
      <c r="W27" s="57"/>
      <c r="X27" s="57"/>
      <c r="Y27" s="329"/>
    </row>
    <row r="28" spans="1:26" ht="18.75">
      <c r="A28" s="336"/>
      <c r="B28" s="337"/>
      <c r="C28" s="57"/>
      <c r="D28" s="57"/>
      <c r="E28" s="57"/>
      <c r="F28" s="57"/>
      <c r="G28" s="57"/>
      <c r="H28" s="57"/>
      <c r="I28" s="57"/>
      <c r="J28" s="57"/>
      <c r="K28" s="57"/>
      <c r="L28" s="57"/>
      <c r="M28" s="57"/>
      <c r="N28" s="57"/>
      <c r="O28" s="57"/>
      <c r="P28" s="57"/>
      <c r="Q28" s="57"/>
      <c r="R28" s="57"/>
      <c r="S28" s="57"/>
      <c r="T28" s="57"/>
      <c r="U28" s="57"/>
      <c r="V28" s="57"/>
      <c r="W28" s="57"/>
      <c r="X28" s="57"/>
      <c r="Y28" s="329"/>
    </row>
    <row r="29" spans="1:26" s="342" customFormat="1" ht="39.75" customHeight="1">
      <c r="A29" s="633" t="s">
        <v>207</v>
      </c>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35"/>
    </row>
    <row r="30" spans="1:26" ht="16.5" customHeight="1">
      <c r="A30" s="336" t="s">
        <v>208</v>
      </c>
      <c r="B30" s="337"/>
      <c r="C30" s="57"/>
      <c r="D30" s="57"/>
      <c r="E30" s="57"/>
      <c r="F30" s="57"/>
      <c r="G30" s="57"/>
      <c r="H30" s="57"/>
      <c r="I30" s="57"/>
      <c r="J30" s="57"/>
      <c r="K30" s="203"/>
      <c r="L30" s="203"/>
      <c r="M30" s="203"/>
      <c r="N30" s="203"/>
      <c r="O30" s="203"/>
      <c r="P30" s="203"/>
      <c r="Q30" s="203"/>
      <c r="R30" s="57"/>
      <c r="S30" s="57"/>
      <c r="T30" s="57"/>
      <c r="U30" s="57"/>
      <c r="V30" s="57"/>
      <c r="W30" s="57"/>
      <c r="X30" s="57"/>
      <c r="Y30" s="329"/>
    </row>
    <row r="31" spans="1:26" ht="15" customHeight="1">
      <c r="A31" s="336"/>
      <c r="B31" s="337"/>
      <c r="C31" s="57"/>
      <c r="D31" s="57"/>
      <c r="E31" s="57"/>
      <c r="F31" s="57"/>
      <c r="G31" s="57"/>
      <c r="H31" s="57"/>
      <c r="I31" s="57"/>
      <c r="J31" s="57"/>
      <c r="K31" s="57"/>
      <c r="L31" s="57"/>
      <c r="M31" s="57"/>
      <c r="N31" s="57"/>
      <c r="O31" s="57"/>
      <c r="P31" s="57"/>
      <c r="Q31" s="57"/>
      <c r="R31" s="57"/>
      <c r="S31" s="57"/>
      <c r="T31" s="57"/>
      <c r="U31" s="57"/>
      <c r="V31" s="57"/>
      <c r="W31" s="57"/>
      <c r="X31" s="57"/>
      <c r="Y31" s="329"/>
    </row>
    <row r="32" spans="1:26" ht="15.75" customHeight="1">
      <c r="A32" s="336" t="s">
        <v>209</v>
      </c>
      <c r="B32" s="337"/>
      <c r="C32" s="57"/>
      <c r="D32" s="57"/>
      <c r="E32" s="57"/>
      <c r="F32" s="57"/>
      <c r="G32" s="57"/>
      <c r="K32" s="203"/>
      <c r="L32" s="203"/>
      <c r="N32" s="203"/>
      <c r="O32" s="203"/>
      <c r="Q32" s="203"/>
      <c r="R32" s="203"/>
      <c r="S32" s="57"/>
      <c r="T32" s="57"/>
      <c r="U32" s="57"/>
      <c r="V32" s="57"/>
      <c r="W32" s="57"/>
      <c r="X32" s="57"/>
      <c r="Y32" s="329"/>
    </row>
    <row r="33" spans="1:25" ht="18.75" customHeight="1">
      <c r="A33" s="336"/>
      <c r="B33" s="337"/>
      <c r="C33" s="57"/>
      <c r="D33" s="57"/>
      <c r="E33" s="57"/>
      <c r="F33" s="57"/>
      <c r="G33" s="57"/>
      <c r="H33" s="57"/>
      <c r="I33" s="57"/>
      <c r="J33" s="57"/>
      <c r="K33" s="57"/>
      <c r="L33" s="57"/>
      <c r="M33" s="57"/>
      <c r="N33" s="57"/>
      <c r="O33" s="57"/>
      <c r="P33" s="57"/>
      <c r="Q33" s="57"/>
      <c r="R33" s="57"/>
      <c r="S33" s="57"/>
      <c r="T33" s="57"/>
      <c r="U33" s="57"/>
      <c r="V33" s="57"/>
      <c r="W33" s="57"/>
      <c r="X33" s="57"/>
      <c r="Y33" s="329"/>
    </row>
    <row r="34" spans="1:25" ht="15.75" customHeight="1">
      <c r="A34" s="336" t="s">
        <v>210</v>
      </c>
      <c r="B34" s="337"/>
      <c r="C34" s="57"/>
      <c r="D34" s="57"/>
      <c r="E34" s="57"/>
      <c r="F34" s="57"/>
      <c r="G34" s="57"/>
      <c r="H34" s="57"/>
      <c r="I34" s="57"/>
      <c r="J34" s="57"/>
      <c r="K34" s="203"/>
      <c r="L34" s="203"/>
      <c r="M34" s="203"/>
      <c r="O34" s="57"/>
      <c r="P34" s="57"/>
      <c r="Q34" s="57"/>
      <c r="R34" s="57"/>
      <c r="S34" s="57"/>
      <c r="T34" s="57"/>
      <c r="U34" s="57"/>
      <c r="V34" s="57"/>
      <c r="W34" s="57"/>
      <c r="X34" s="57"/>
      <c r="Y34" s="329"/>
    </row>
    <row r="35" spans="1:25">
      <c r="A35" s="346"/>
      <c r="B35" s="347"/>
      <c r="C35" s="57"/>
      <c r="D35" s="57"/>
      <c r="E35" s="57"/>
      <c r="F35" s="57"/>
      <c r="G35" s="57"/>
      <c r="H35" s="57"/>
      <c r="I35" s="57"/>
      <c r="J35" s="57"/>
      <c r="K35" s="57"/>
      <c r="L35" s="57"/>
      <c r="M35" s="57"/>
      <c r="N35" s="57"/>
      <c r="O35" s="57"/>
      <c r="P35" s="57"/>
      <c r="Q35" s="57"/>
      <c r="R35" s="57"/>
      <c r="S35" s="57"/>
      <c r="T35" s="57"/>
      <c r="U35" s="57"/>
      <c r="V35" s="57"/>
      <c r="W35" s="57"/>
      <c r="X35" s="57"/>
      <c r="Y35" s="329"/>
    </row>
    <row r="36" spans="1:25" ht="18.75">
      <c r="A36" s="336"/>
      <c r="B36" s="337"/>
      <c r="C36" s="57"/>
      <c r="D36" s="57"/>
      <c r="E36" s="57"/>
      <c r="F36" s="57"/>
      <c r="G36" s="57"/>
      <c r="H36" s="57"/>
      <c r="I36" s="57"/>
      <c r="J36" s="57"/>
      <c r="K36" s="57"/>
      <c r="L36" s="57"/>
      <c r="M36" s="57"/>
      <c r="N36" s="57"/>
      <c r="O36" s="57"/>
      <c r="P36" s="57"/>
      <c r="Q36" s="57"/>
      <c r="R36" s="57"/>
      <c r="S36" s="332" t="s">
        <v>211</v>
      </c>
      <c r="T36" s="57"/>
      <c r="U36" s="57"/>
      <c r="V36" s="57"/>
      <c r="W36" s="57"/>
      <c r="X36" s="57"/>
      <c r="Y36" s="329"/>
    </row>
    <row r="37" spans="1:25">
      <c r="A37" s="328"/>
      <c r="B37" s="57"/>
      <c r="C37" s="57"/>
      <c r="D37" s="57"/>
      <c r="E37" s="57"/>
      <c r="F37" s="57"/>
      <c r="G37" s="57"/>
      <c r="H37" s="57"/>
      <c r="I37" s="57"/>
      <c r="J37" s="57"/>
      <c r="K37" s="57"/>
      <c r="L37" s="57"/>
      <c r="M37" s="57"/>
      <c r="N37" s="57"/>
      <c r="O37" s="57"/>
      <c r="P37" s="57"/>
      <c r="Q37" s="57"/>
      <c r="R37" s="57"/>
      <c r="T37" s="57"/>
      <c r="U37" s="57"/>
      <c r="V37" s="57"/>
      <c r="W37" s="57"/>
      <c r="X37" s="57"/>
      <c r="Y37" s="329"/>
    </row>
    <row r="38" spans="1:25">
      <c r="A38" s="328"/>
      <c r="B38" s="57"/>
      <c r="C38" s="57"/>
      <c r="D38" s="57"/>
      <c r="E38" s="57"/>
      <c r="F38" s="57"/>
      <c r="G38" s="57"/>
      <c r="H38" s="57"/>
      <c r="I38" s="57"/>
      <c r="J38" s="57"/>
      <c r="K38" s="57"/>
      <c r="L38" s="57"/>
      <c r="M38" s="57"/>
      <c r="N38" s="57"/>
      <c r="O38" s="57"/>
      <c r="P38" s="57"/>
      <c r="Q38" s="57"/>
      <c r="R38" s="57"/>
      <c r="S38" s="57"/>
      <c r="T38" s="57"/>
      <c r="U38" s="57"/>
      <c r="V38" s="57"/>
      <c r="W38" s="57"/>
      <c r="X38" s="57"/>
      <c r="Y38" s="329"/>
    </row>
    <row r="39" spans="1:25">
      <c r="A39" s="328"/>
      <c r="B39" s="57"/>
      <c r="C39" s="57"/>
      <c r="D39" s="57"/>
      <c r="E39" s="57"/>
      <c r="F39" s="57"/>
      <c r="G39" s="57"/>
      <c r="H39" s="57"/>
      <c r="I39" s="57"/>
      <c r="J39" s="57"/>
      <c r="K39" s="57"/>
      <c r="L39" s="57"/>
      <c r="M39" s="57"/>
      <c r="N39" s="57"/>
      <c r="O39" s="57"/>
      <c r="P39" s="57"/>
      <c r="Q39" s="57"/>
      <c r="R39" s="57"/>
      <c r="S39" s="57"/>
      <c r="T39" s="57"/>
      <c r="U39" s="57"/>
      <c r="V39" s="57"/>
      <c r="W39" s="57"/>
      <c r="X39" s="57"/>
      <c r="Y39" s="329"/>
    </row>
    <row r="40" spans="1:25">
      <c r="A40" s="328"/>
      <c r="B40" s="57"/>
      <c r="C40" s="57"/>
      <c r="D40" s="57"/>
      <c r="E40" s="57"/>
      <c r="F40" s="57"/>
      <c r="G40" s="57"/>
      <c r="H40" s="57"/>
      <c r="I40" s="57"/>
      <c r="J40" s="57"/>
      <c r="K40" s="57"/>
      <c r="L40" s="57"/>
      <c r="M40" s="57"/>
      <c r="N40" s="57"/>
      <c r="O40" s="57"/>
      <c r="P40" s="57"/>
      <c r="Q40" s="57"/>
      <c r="R40" s="57"/>
      <c r="S40" s="57"/>
      <c r="T40" s="57"/>
      <c r="U40" s="57"/>
      <c r="V40" s="57"/>
      <c r="W40" s="57"/>
      <c r="X40" s="57"/>
      <c r="Y40" s="329"/>
    </row>
    <row r="41" spans="1:25">
      <c r="A41" s="328"/>
      <c r="B41" s="57"/>
      <c r="C41" s="57"/>
      <c r="D41" s="57"/>
      <c r="E41" s="57"/>
      <c r="F41" s="57"/>
      <c r="G41" s="57"/>
      <c r="H41" s="57"/>
      <c r="I41" s="57"/>
      <c r="J41" s="57"/>
      <c r="K41" s="57"/>
      <c r="L41" s="57"/>
      <c r="M41" s="57"/>
      <c r="N41" s="57"/>
      <c r="O41" s="57"/>
      <c r="P41" s="57"/>
      <c r="Q41" s="57"/>
      <c r="R41" s="57"/>
      <c r="S41" s="57"/>
      <c r="T41" s="57"/>
      <c r="U41" s="57"/>
      <c r="V41" s="57"/>
      <c r="W41" s="57"/>
      <c r="X41" s="57"/>
      <c r="Y41" s="329"/>
    </row>
    <row r="42" spans="1:25">
      <c r="A42" s="328"/>
      <c r="B42" s="57"/>
      <c r="C42" s="57"/>
      <c r="D42" s="57"/>
      <c r="E42" s="57"/>
      <c r="F42" s="57"/>
      <c r="G42" s="57"/>
      <c r="H42" s="57"/>
      <c r="I42" s="57"/>
      <c r="J42" s="57"/>
      <c r="K42" s="57"/>
      <c r="L42" s="57"/>
      <c r="M42" s="57"/>
      <c r="N42" s="57"/>
      <c r="O42" s="57"/>
      <c r="P42" s="57"/>
      <c r="Q42" s="57"/>
      <c r="R42" s="57"/>
      <c r="S42" s="57"/>
      <c r="T42" s="57"/>
      <c r="U42" s="57"/>
      <c r="V42" s="57"/>
      <c r="W42" s="57"/>
      <c r="X42" s="57"/>
      <c r="Y42" s="329"/>
    </row>
    <row r="43" spans="1:25">
      <c r="A43" s="328"/>
      <c r="B43" s="57"/>
      <c r="C43" s="57"/>
      <c r="D43" s="57"/>
      <c r="E43" s="57"/>
      <c r="F43" s="57"/>
      <c r="G43" s="57"/>
      <c r="H43" s="57"/>
      <c r="I43" s="57"/>
      <c r="J43" s="57"/>
      <c r="K43" s="57"/>
      <c r="L43" s="57"/>
      <c r="M43" s="57"/>
      <c r="N43" s="57"/>
      <c r="O43" s="57"/>
      <c r="P43" s="57"/>
      <c r="Q43" s="57"/>
      <c r="R43" s="57"/>
      <c r="S43" s="57"/>
      <c r="T43" s="57"/>
      <c r="U43" s="57"/>
      <c r="V43" s="57"/>
      <c r="W43" s="57"/>
      <c r="X43" s="57"/>
      <c r="Y43" s="329"/>
    </row>
    <row r="44" spans="1:25" ht="15.75" thickBot="1">
      <c r="A44" s="348"/>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50"/>
    </row>
  </sheetData>
  <mergeCells count="4">
    <mergeCell ref="A12:Y12"/>
    <mergeCell ref="A13:Y13"/>
    <mergeCell ref="A19:Y19"/>
    <mergeCell ref="A29:Y2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sheetPr>
    <tabColor theme="5" tint="-0.499984740745262"/>
  </sheetPr>
  <dimension ref="A1:AW53"/>
  <sheetViews>
    <sheetView zoomScale="75" zoomScaleNormal="75" workbookViewId="0">
      <selection activeCell="A21" sqref="A21"/>
    </sheetView>
  </sheetViews>
  <sheetFormatPr baseColWidth="10" defaultRowHeight="12.75"/>
  <cols>
    <col min="1" max="1" width="2.85546875" style="351" customWidth="1"/>
    <col min="2" max="32" width="3.140625" style="351" customWidth="1"/>
    <col min="33" max="33" width="2.5703125" style="351" customWidth="1"/>
    <col min="34" max="34" width="11.42578125" style="351"/>
    <col min="35" max="35" width="2.7109375" style="351" bestFit="1" customWidth="1"/>
    <col min="36" max="36" width="13" style="351" bestFit="1" customWidth="1"/>
    <col min="37" max="16384" width="11.42578125" style="351"/>
  </cols>
  <sheetData>
    <row r="1" spans="1:49" ht="18.75">
      <c r="C1" s="352"/>
      <c r="D1" s="3" t="s">
        <v>21</v>
      </c>
      <c r="E1" s="353"/>
      <c r="F1" s="353"/>
      <c r="G1" s="353"/>
      <c r="H1" s="354"/>
      <c r="I1" s="354"/>
      <c r="J1" s="354"/>
      <c r="K1" s="354"/>
      <c r="L1" s="354"/>
      <c r="M1" s="354"/>
      <c r="N1" s="354"/>
      <c r="O1" s="354"/>
      <c r="P1" s="354"/>
      <c r="Q1" s="354"/>
      <c r="R1" s="354"/>
      <c r="S1" s="354"/>
      <c r="T1" s="354"/>
      <c r="U1" s="354"/>
      <c r="V1" s="354"/>
      <c r="W1" s="354"/>
      <c r="AD1" s="355"/>
      <c r="AE1" s="355"/>
      <c r="AF1" s="355"/>
      <c r="AG1" s="356" t="s">
        <v>322</v>
      </c>
    </row>
    <row r="2" spans="1: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49">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49">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49" ht="13.5" thickBot="1">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49" ht="21" customHeight="1">
      <c r="B7" s="354"/>
      <c r="C7" s="354"/>
      <c r="D7" s="354"/>
      <c r="H7" s="357"/>
      <c r="I7" s="358"/>
      <c r="J7" s="358"/>
      <c r="K7" s="358"/>
      <c r="L7" s="358"/>
      <c r="M7" s="358"/>
      <c r="N7" s="358"/>
      <c r="O7" s="358"/>
      <c r="P7" s="359" t="s">
        <v>141</v>
      </c>
      <c r="Q7" s="358"/>
      <c r="R7" s="358"/>
      <c r="S7" s="358"/>
      <c r="T7" s="358"/>
      <c r="U7" s="358"/>
      <c r="V7" s="358"/>
      <c r="W7" s="358"/>
      <c r="X7" s="360"/>
      <c r="Y7" s="354"/>
      <c r="Z7" s="354"/>
      <c r="AA7" s="354"/>
      <c r="AB7" s="354"/>
      <c r="AC7" s="354"/>
      <c r="AD7" s="354"/>
      <c r="AE7" s="354"/>
      <c r="AF7" s="354"/>
      <c r="AG7" s="354"/>
    </row>
    <row r="8" spans="1:49" ht="20.25" customHeight="1">
      <c r="B8" s="354"/>
      <c r="C8" s="354"/>
      <c r="D8" s="354"/>
      <c r="E8" s="354"/>
      <c r="F8" s="354"/>
      <c r="G8" s="354"/>
      <c r="H8" s="361"/>
      <c r="I8" s="362"/>
      <c r="J8" s="362"/>
      <c r="K8" s="362"/>
      <c r="L8" s="362"/>
      <c r="M8" s="362"/>
      <c r="N8" s="362"/>
      <c r="O8" s="362"/>
      <c r="P8" s="363" t="s">
        <v>213</v>
      </c>
      <c r="Q8" s="362"/>
      <c r="R8" s="362"/>
      <c r="S8" s="362"/>
      <c r="T8" s="362"/>
      <c r="U8" s="362"/>
      <c r="V8" s="362"/>
      <c r="W8" s="362"/>
      <c r="X8" s="364"/>
      <c r="Y8" s="354"/>
      <c r="Z8" s="354"/>
      <c r="AA8" s="354"/>
      <c r="AB8" s="354"/>
      <c r="AC8" s="354"/>
      <c r="AD8" s="354"/>
      <c r="AE8" s="354"/>
      <c r="AF8" s="354"/>
      <c r="AG8" s="354"/>
    </row>
    <row r="9" spans="1:49" ht="24.75" customHeight="1" thickBot="1">
      <c r="B9" s="354"/>
      <c r="C9" s="354"/>
      <c r="D9" s="354"/>
      <c r="E9" s="354"/>
      <c r="F9" s="354"/>
      <c r="G9" s="354"/>
      <c r="H9" s="365"/>
      <c r="I9" s="366"/>
      <c r="J9" s="366"/>
      <c r="K9" s="366"/>
      <c r="L9" s="366"/>
      <c r="M9" s="366"/>
      <c r="N9" s="366"/>
      <c r="O9" s="366"/>
      <c r="P9" s="367" t="s">
        <v>214</v>
      </c>
      <c r="Q9" s="366"/>
      <c r="R9" s="366"/>
      <c r="S9" s="366"/>
      <c r="T9" s="366"/>
      <c r="U9" s="366"/>
      <c r="V9" s="366"/>
      <c r="W9" s="366"/>
      <c r="X9" s="368"/>
      <c r="Y9" s="354"/>
      <c r="Z9" s="354"/>
      <c r="AA9" s="354"/>
      <c r="AB9" s="354"/>
      <c r="AC9" s="354"/>
      <c r="AD9" s="354"/>
      <c r="AE9" s="354"/>
      <c r="AF9" s="354"/>
      <c r="AG9" s="354"/>
    </row>
    <row r="10" spans="1:49" ht="21.75" customHeight="1">
      <c r="A10" s="661" t="s">
        <v>215</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row>
    <row r="11" spans="1:49" s="371" customFormat="1" ht="24" customHeight="1">
      <c r="A11" s="369"/>
      <c r="B11" s="370"/>
      <c r="C11" s="370"/>
      <c r="D11" s="370"/>
      <c r="I11" s="369"/>
      <c r="K11" s="372" t="s">
        <v>28</v>
      </c>
      <c r="L11" s="372"/>
      <c r="M11" s="662" t="str">
        <f>"01/01/"&amp;(YEAR(Identication!C13))</f>
        <v>01/01/2015</v>
      </c>
      <c r="N11" s="662"/>
      <c r="O11" s="662"/>
      <c r="P11" s="662"/>
      <c r="Q11" s="372" t="s">
        <v>29</v>
      </c>
      <c r="S11" s="662" t="str">
        <f>"31/12/"&amp;(YEAR(Identication!C13))</f>
        <v>31/12/2015</v>
      </c>
      <c r="T11" s="662"/>
      <c r="U11" s="662"/>
      <c r="V11" s="662"/>
      <c r="W11" s="369"/>
      <c r="X11" s="370"/>
      <c r="Y11" s="370"/>
      <c r="Z11" s="370"/>
      <c r="AA11" s="370"/>
      <c r="AB11" s="370"/>
      <c r="AC11" s="370"/>
      <c r="AD11" s="370"/>
      <c r="AE11" s="370"/>
      <c r="AF11" s="370"/>
      <c r="AG11" s="370"/>
      <c r="AJ11" s="373"/>
    </row>
    <row r="12" spans="1:49" s="79" customFormat="1" ht="15.75" customHeight="1">
      <c r="A12" s="374"/>
      <c r="B12" s="375" t="s">
        <v>216</v>
      </c>
      <c r="C12" s="375"/>
      <c r="D12" s="375"/>
      <c r="E12" s="375"/>
      <c r="F12" s="375"/>
      <c r="G12" s="375"/>
      <c r="H12" s="376"/>
      <c r="I12" s="377"/>
      <c r="J12" s="378" t="s">
        <v>142</v>
      </c>
      <c r="L12" s="379" t="s">
        <v>140</v>
      </c>
      <c r="M12" s="375" t="s">
        <v>217</v>
      </c>
      <c r="P12" s="376"/>
      <c r="Q12" s="376"/>
      <c r="R12" s="375"/>
      <c r="S12" s="375"/>
      <c r="U12" s="374"/>
      <c r="V12" s="375" t="s">
        <v>323</v>
      </c>
      <c r="W12" s="376"/>
      <c r="X12" s="376"/>
      <c r="Y12" s="376"/>
      <c r="Z12" s="375"/>
      <c r="AA12" s="375"/>
      <c r="AB12" s="375"/>
      <c r="AC12" s="375"/>
      <c r="AD12" s="376"/>
      <c r="AE12" s="375"/>
      <c r="AF12" s="380" t="s">
        <v>218</v>
      </c>
      <c r="AH12" s="351"/>
      <c r="AI12" s="351"/>
      <c r="AJ12" s="351"/>
      <c r="AK12" s="351"/>
    </row>
    <row r="13" spans="1:49" s="79" customFormat="1" ht="9" customHeight="1">
      <c r="A13" s="381"/>
      <c r="B13" s="375"/>
      <c r="C13" s="375"/>
      <c r="D13" s="375"/>
      <c r="E13" s="375"/>
      <c r="F13" s="375"/>
      <c r="G13" s="375"/>
      <c r="H13" s="376"/>
      <c r="I13" s="382"/>
      <c r="J13" s="378"/>
      <c r="L13" s="381"/>
      <c r="M13" s="375"/>
      <c r="P13" s="376"/>
      <c r="Q13" s="376"/>
      <c r="R13" s="375"/>
      <c r="S13" s="375"/>
      <c r="U13" s="381"/>
      <c r="V13" s="375"/>
      <c r="W13" s="376"/>
      <c r="X13" s="376"/>
      <c r="Y13" s="376"/>
      <c r="Z13" s="375"/>
      <c r="AA13" s="375"/>
      <c r="AB13" s="375"/>
      <c r="AC13" s="375"/>
      <c r="AD13" s="376"/>
      <c r="AE13" s="375"/>
      <c r="AF13" s="375"/>
      <c r="AG13" s="378"/>
      <c r="AH13" s="351"/>
      <c r="AI13" s="351"/>
      <c r="AJ13" s="351"/>
      <c r="AK13" s="351"/>
    </row>
    <row r="14" spans="1:49" s="79" customFormat="1" ht="15.75" customHeight="1">
      <c r="A14" s="375"/>
      <c r="B14" s="383" t="s">
        <v>219</v>
      </c>
      <c r="C14" s="376"/>
      <c r="E14" s="384"/>
      <c r="F14" s="376" t="s">
        <v>220</v>
      </c>
      <c r="G14" s="376"/>
      <c r="I14" s="384"/>
      <c r="J14" s="376" t="s">
        <v>221</v>
      </c>
      <c r="L14" s="376"/>
      <c r="M14" s="384"/>
      <c r="N14" s="376" t="s">
        <v>222</v>
      </c>
      <c r="Q14" s="384"/>
      <c r="R14" s="376" t="s">
        <v>223</v>
      </c>
      <c r="S14" s="376"/>
      <c r="U14" s="376"/>
      <c r="V14" s="376"/>
      <c r="W14" s="376" t="s">
        <v>224</v>
      </c>
      <c r="X14" s="376"/>
      <c r="Y14" s="385"/>
      <c r="AA14" s="386" t="s">
        <v>225</v>
      </c>
      <c r="AC14" s="386"/>
      <c r="AD14" s="376"/>
      <c r="AE14" s="387"/>
      <c r="AF14" s="388" t="s">
        <v>226</v>
      </c>
      <c r="AH14" s="351"/>
      <c r="AI14" s="351"/>
      <c r="AJ14" s="351"/>
      <c r="AK14" s="351"/>
    </row>
    <row r="15" spans="1:49" ht="7.5" customHeight="1">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row>
    <row r="16" spans="1:49" ht="18.75" customHeight="1">
      <c r="A16" s="663" t="s">
        <v>227</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5"/>
      <c r="AL16" s="354"/>
      <c r="AM16" s="354"/>
      <c r="AN16" s="354"/>
      <c r="AO16" s="354"/>
      <c r="AP16" s="354"/>
      <c r="AQ16" s="354"/>
      <c r="AR16" s="354"/>
      <c r="AS16" s="354"/>
      <c r="AT16" s="354"/>
      <c r="AU16" s="354"/>
      <c r="AV16" s="354"/>
      <c r="AW16" s="354"/>
    </row>
    <row r="17" spans="1:49" ht="15" customHeight="1">
      <c r="A17" s="490"/>
      <c r="B17" s="362"/>
      <c r="C17" s="362"/>
      <c r="D17" s="362"/>
      <c r="E17" s="362"/>
      <c r="F17" s="362"/>
      <c r="G17" s="362"/>
      <c r="H17" s="362"/>
      <c r="I17" s="354"/>
      <c r="J17" s="354"/>
      <c r="K17" s="354"/>
      <c r="L17" s="354"/>
      <c r="M17" s="354"/>
      <c r="N17" s="354"/>
      <c r="O17" s="354"/>
      <c r="P17" s="354"/>
      <c r="Q17" s="389" t="s">
        <v>228</v>
      </c>
      <c r="R17" s="390"/>
      <c r="S17" s="390"/>
      <c r="T17" s="390"/>
      <c r="U17" s="390"/>
      <c r="V17" s="390"/>
      <c r="W17" s="390"/>
      <c r="X17" s="354"/>
      <c r="Y17" s="354"/>
      <c r="Z17" s="354"/>
      <c r="AA17" s="354"/>
      <c r="AB17" s="354"/>
      <c r="AC17" s="354"/>
      <c r="AD17" s="354"/>
      <c r="AE17" s="354"/>
      <c r="AF17" s="354"/>
      <c r="AG17" s="391"/>
      <c r="AL17" s="392"/>
      <c r="AM17" s="392"/>
      <c r="AN17" s="392"/>
      <c r="AO17" s="392"/>
      <c r="AP17" s="392"/>
      <c r="AQ17" s="392"/>
      <c r="AR17" s="392"/>
      <c r="AS17" s="392"/>
      <c r="AT17" s="392"/>
      <c r="AU17" s="392"/>
      <c r="AV17" s="392"/>
      <c r="AW17" s="392"/>
    </row>
    <row r="18" spans="1:49" ht="16.5" customHeight="1">
      <c r="A18" s="393" t="s">
        <v>181</v>
      </c>
      <c r="B18" s="362"/>
      <c r="C18" s="362"/>
      <c r="D18" s="362"/>
      <c r="E18" s="362"/>
      <c r="F18" s="362"/>
      <c r="G18" s="362"/>
      <c r="H18" s="362"/>
      <c r="I18" s="56" t="str">
        <f>MID(Identication!C6,1,1)</f>
        <v>1</v>
      </c>
      <c r="J18" s="56" t="str">
        <f>MID(Identication!C6,2,1)</f>
        <v>2</v>
      </c>
      <c r="K18" s="56" t="str">
        <f>MID(Identication!C6,3,1)</f>
        <v>3</v>
      </c>
      <c r="L18" s="56" t="str">
        <f>MID(Identication!C6,4,1)</f>
        <v>4</v>
      </c>
      <c r="M18" s="56" t="str">
        <f>MID(Identication!C6,5,1)</f>
        <v>5</v>
      </c>
      <c r="N18" s="56" t="str">
        <f>MID(Identication!C6,6,1)</f>
        <v>6</v>
      </c>
      <c r="O18" s="56" t="str">
        <f>MID(Identication!C6,7,1)</f>
        <v>7</v>
      </c>
      <c r="P18" s="56" t="str">
        <f>MID(Identication!C6,8,1)</f>
        <v>8</v>
      </c>
      <c r="Q18" s="394" t="s">
        <v>185</v>
      </c>
      <c r="R18" s="389"/>
      <c r="S18" s="390"/>
      <c r="T18" s="390"/>
      <c r="U18" s="390"/>
      <c r="V18" s="390"/>
      <c r="W18" s="395"/>
      <c r="X18" s="56" t="str">
        <f>MID(Identication!C7,1,1)</f>
        <v>8</v>
      </c>
      <c r="Y18" s="56" t="str">
        <f>MID(Identication!C7,2,1)</f>
        <v>7</v>
      </c>
      <c r="Z18" s="56" t="str">
        <f>MID(Identication!C7,3,1)</f>
        <v>6</v>
      </c>
      <c r="AA18" s="56" t="str">
        <f>MID(Identication!C7,4,1)</f>
        <v>5</v>
      </c>
      <c r="AB18" s="56" t="str">
        <f>MID(Identication!C7,5,1)</f>
        <v>4</v>
      </c>
      <c r="AC18" s="56" t="str">
        <f>MID(Identication!C7,6,1)</f>
        <v>3</v>
      </c>
      <c r="AD18" s="56" t="str">
        <f>MID(Identication!C7,7,1)</f>
        <v>2</v>
      </c>
      <c r="AE18" s="56" t="str">
        <f>MID(Identication!C7,8,1)</f>
        <v>1</v>
      </c>
      <c r="AF18" s="56" t="str">
        <f>MID(Identication!C7,9,1)</f>
        <v/>
      </c>
      <c r="AG18" s="391"/>
      <c r="AL18" s="392"/>
      <c r="AM18" s="392"/>
      <c r="AN18" s="392"/>
      <c r="AO18" s="392"/>
      <c r="AP18" s="392"/>
      <c r="AQ18" s="392"/>
      <c r="AR18" s="392"/>
      <c r="AS18" s="392"/>
      <c r="AT18" s="392"/>
      <c r="AU18" s="392"/>
      <c r="AV18" s="392"/>
      <c r="AW18" s="392"/>
    </row>
    <row r="19" spans="1:49" ht="13.5" customHeight="1">
      <c r="A19" s="393"/>
      <c r="B19" s="362"/>
      <c r="C19" s="362"/>
      <c r="D19" s="362"/>
      <c r="E19" s="362"/>
      <c r="F19" s="362"/>
      <c r="G19" s="362"/>
      <c r="H19" s="362"/>
      <c r="I19" s="216"/>
      <c r="J19" s="216"/>
      <c r="K19" s="216"/>
      <c r="L19" s="216"/>
      <c r="M19" s="216"/>
      <c r="N19" s="216"/>
      <c r="O19" s="216"/>
      <c r="P19" s="216"/>
      <c r="Q19" s="389"/>
      <c r="R19" s="389"/>
      <c r="S19" s="390"/>
      <c r="T19" s="390"/>
      <c r="U19" s="390"/>
      <c r="V19" s="390"/>
      <c r="W19" s="390"/>
      <c r="X19" s="216"/>
      <c r="Y19" s="216"/>
      <c r="Z19" s="216"/>
      <c r="AA19" s="216"/>
      <c r="AB19" s="216"/>
      <c r="AC19" s="216"/>
      <c r="AD19" s="216"/>
      <c r="AE19" s="216"/>
      <c r="AF19" s="216"/>
      <c r="AG19" s="391"/>
      <c r="AL19" s="392"/>
      <c r="AM19" s="392"/>
      <c r="AN19" s="392"/>
      <c r="AO19" s="392"/>
      <c r="AP19" s="392"/>
      <c r="AQ19" s="392"/>
      <c r="AR19" s="392"/>
      <c r="AS19" s="392"/>
      <c r="AT19" s="392"/>
      <c r="AU19" s="392"/>
      <c r="AV19" s="392"/>
      <c r="AW19" s="392"/>
    </row>
    <row r="20" spans="1:49" ht="14.25" customHeight="1">
      <c r="A20" s="408" t="s">
        <v>324</v>
      </c>
      <c r="B20" s="488"/>
      <c r="C20" s="362"/>
      <c r="D20" s="362"/>
      <c r="E20" s="362"/>
      <c r="F20" s="362"/>
      <c r="G20" s="362"/>
      <c r="H20" s="362"/>
      <c r="I20" s="216"/>
      <c r="J20" s="216"/>
      <c r="K20" s="216"/>
      <c r="L20" s="216"/>
      <c r="M20" s="216"/>
      <c r="N20" s="216"/>
      <c r="O20" s="56" t="str">
        <f>MID(Identication!C3,1,1)</f>
        <v/>
      </c>
      <c r="P20" s="56"/>
      <c r="Q20" s="56"/>
      <c r="R20" s="56"/>
      <c r="S20" s="56"/>
      <c r="T20" s="56"/>
      <c r="U20" s="56"/>
      <c r="V20" s="56"/>
      <c r="W20" s="56"/>
      <c r="X20" s="216"/>
      <c r="Y20" s="56" t="str">
        <f>MID(Identication!H3,1,1)</f>
        <v/>
      </c>
      <c r="Z20" s="56" t="str">
        <f>MID(Identication!I3,1,1)</f>
        <v/>
      </c>
      <c r="AA20" s="56" t="str">
        <f>MID(Identication!J3,1,1)</f>
        <v/>
      </c>
      <c r="AB20" s="56" t="str">
        <f>MID(Identication!K3,1,1)</f>
        <v/>
      </c>
      <c r="AC20" s="216"/>
      <c r="AD20" s="56" t="str">
        <f>MID(Identication!M3,1,1)</f>
        <v/>
      </c>
      <c r="AE20" s="56" t="str">
        <f>MID(Identication!N3,1,1)</f>
        <v/>
      </c>
      <c r="AF20" s="216"/>
      <c r="AG20" s="391"/>
      <c r="AL20" s="392"/>
      <c r="AM20" s="392"/>
      <c r="AN20" s="392"/>
      <c r="AO20" s="392"/>
      <c r="AP20" s="392"/>
      <c r="AQ20" s="392"/>
      <c r="AR20" s="392"/>
      <c r="AS20" s="392"/>
      <c r="AT20" s="392"/>
      <c r="AU20" s="392"/>
      <c r="AV20" s="392"/>
      <c r="AW20" s="392"/>
    </row>
    <row r="21" spans="1:49" ht="21" customHeight="1">
      <c r="A21" s="393" t="s">
        <v>229</v>
      </c>
      <c r="B21" s="362"/>
      <c r="C21" s="362"/>
      <c r="D21" s="362"/>
      <c r="E21" s="354"/>
      <c r="F21" s="396" t="str">
        <f>+Identication!C4</f>
        <v>MAROC COMPTA</v>
      </c>
      <c r="G21" s="396"/>
      <c r="H21" s="362"/>
      <c r="I21" s="362"/>
      <c r="J21" s="354"/>
      <c r="K21" s="389"/>
      <c r="L21" s="389"/>
      <c r="M21" s="389"/>
      <c r="N21" s="389"/>
      <c r="O21" s="389"/>
      <c r="P21" s="389"/>
      <c r="Q21" s="389"/>
      <c r="R21" s="389"/>
      <c r="S21" s="389"/>
      <c r="T21" s="389"/>
      <c r="U21" s="389"/>
      <c r="V21" s="362"/>
      <c r="W21" s="389"/>
      <c r="X21" s="389"/>
      <c r="Y21" s="389"/>
      <c r="Z21" s="389"/>
      <c r="AA21" s="389"/>
      <c r="AB21" s="389"/>
      <c r="AC21" s="389"/>
      <c r="AD21" s="389"/>
      <c r="AE21" s="389"/>
      <c r="AF21" s="389"/>
      <c r="AG21" s="391"/>
      <c r="AJ21" s="392"/>
      <c r="AK21" s="392"/>
      <c r="AL21" s="392"/>
      <c r="AM21" s="392"/>
      <c r="AN21" s="392"/>
      <c r="AO21" s="392"/>
      <c r="AP21" s="392"/>
      <c r="AQ21" s="392"/>
      <c r="AR21" s="392"/>
      <c r="AS21" s="392"/>
      <c r="AT21" s="392"/>
      <c r="AU21" s="392"/>
      <c r="AV21" s="392"/>
      <c r="AW21" s="392"/>
    </row>
    <row r="22" spans="1:49" ht="21" customHeight="1">
      <c r="A22" s="393" t="s">
        <v>230</v>
      </c>
      <c r="B22" s="393"/>
      <c r="C22" s="362"/>
      <c r="D22" s="362"/>
      <c r="E22" s="362"/>
      <c r="F22" s="362"/>
      <c r="G22" s="362"/>
      <c r="H22" s="362"/>
      <c r="I22" s="362"/>
      <c r="J22" s="389"/>
      <c r="K22" s="389"/>
      <c r="L22" s="389"/>
      <c r="M22" s="389"/>
      <c r="N22" s="389"/>
      <c r="O22" s="389"/>
      <c r="P22" s="354"/>
      <c r="Q22" s="396" t="str">
        <f>+Identication!C10</f>
        <v>BOULEVARD MOHAMED V N° 01</v>
      </c>
      <c r="R22" s="354"/>
      <c r="S22" s="354"/>
      <c r="T22" s="389"/>
      <c r="U22" s="389"/>
      <c r="V22" s="389"/>
      <c r="W22" s="389"/>
      <c r="X22" s="389"/>
      <c r="Y22" s="389"/>
      <c r="Z22" s="389"/>
      <c r="AA22" s="389"/>
      <c r="AB22" s="389"/>
      <c r="AC22" s="389"/>
      <c r="AD22" s="389"/>
      <c r="AE22" s="389"/>
      <c r="AF22" s="389"/>
      <c r="AG22" s="397"/>
      <c r="AJ22" s="354"/>
      <c r="AK22" s="354"/>
      <c r="AL22" s="354"/>
      <c r="AM22" s="354"/>
      <c r="AN22" s="354"/>
      <c r="AO22" s="354"/>
      <c r="AP22" s="354"/>
      <c r="AQ22" s="354"/>
      <c r="AR22" s="354"/>
      <c r="AS22" s="354"/>
      <c r="AT22" s="354"/>
      <c r="AU22" s="354"/>
      <c r="AV22" s="354"/>
      <c r="AW22" s="354"/>
    </row>
    <row r="23" spans="1:49" ht="21" customHeight="1">
      <c r="A23" s="398" t="s">
        <v>231</v>
      </c>
      <c r="B23" s="399"/>
      <c r="C23" s="399"/>
      <c r="D23" s="399"/>
      <c r="E23" s="399"/>
      <c r="F23" s="399"/>
      <c r="G23" s="399"/>
      <c r="H23" s="399"/>
      <c r="I23" s="399"/>
      <c r="J23" s="400"/>
      <c r="K23" s="400"/>
      <c r="L23" s="400"/>
      <c r="M23" s="400"/>
      <c r="N23" s="400"/>
      <c r="O23" s="400"/>
      <c r="P23" s="400"/>
      <c r="Q23" s="400"/>
      <c r="R23" s="400"/>
      <c r="S23" s="400"/>
      <c r="T23" s="400"/>
      <c r="U23" s="400"/>
      <c r="V23" s="491"/>
      <c r="W23" s="401" t="s">
        <v>58</v>
      </c>
      <c r="X23" s="402" t="str">
        <f>+Identication!C11</f>
        <v>CASABLANCA</v>
      </c>
      <c r="Y23" s="400"/>
      <c r="Z23" s="400"/>
      <c r="AA23" s="400"/>
      <c r="AB23" s="400"/>
      <c r="AC23" s="400"/>
      <c r="AD23" s="400"/>
      <c r="AE23" s="400"/>
      <c r="AF23" s="400"/>
      <c r="AG23" s="403"/>
    </row>
    <row r="24" spans="1:49">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row>
    <row r="25" spans="1:49" s="406" customFormat="1" ht="18.75" customHeight="1">
      <c r="A25" s="637" t="s">
        <v>232</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9"/>
      <c r="AH25" s="405"/>
      <c r="AI25" s="405"/>
      <c r="AJ25" s="405"/>
      <c r="AK25" s="405"/>
      <c r="AL25" s="405"/>
      <c r="AM25" s="405"/>
      <c r="AN25" s="405"/>
      <c r="AO25" s="405"/>
      <c r="AP25" s="405"/>
      <c r="AQ25" s="405"/>
      <c r="AR25" s="405"/>
      <c r="AS25" s="405"/>
    </row>
    <row r="26" spans="1:49" ht="18.75" customHeight="1">
      <c r="A26" s="637" t="s">
        <v>233</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9"/>
    </row>
    <row r="27" spans="1:49" ht="15.75" customHeight="1">
      <c r="A27" s="640" t="s">
        <v>234</v>
      </c>
      <c r="B27" s="641"/>
      <c r="C27" s="641"/>
      <c r="D27" s="641"/>
      <c r="E27" s="641"/>
      <c r="F27" s="641"/>
      <c r="G27" s="641"/>
      <c r="H27" s="642"/>
      <c r="I27" s="640" t="s">
        <v>235</v>
      </c>
      <c r="J27" s="641"/>
      <c r="K27" s="641"/>
      <c r="L27" s="641"/>
      <c r="M27" s="641"/>
      <c r="N27" s="641"/>
      <c r="O27" s="641"/>
      <c r="P27" s="642"/>
      <c r="Q27" s="640" t="s">
        <v>236</v>
      </c>
      <c r="R27" s="641"/>
      <c r="S27" s="641"/>
      <c r="T27" s="641"/>
      <c r="U27" s="641"/>
      <c r="V27" s="641"/>
      <c r="W27" s="641"/>
      <c r="X27" s="642"/>
      <c r="Y27" s="640" t="s">
        <v>237</v>
      </c>
      <c r="Z27" s="641"/>
      <c r="AA27" s="641"/>
      <c r="AB27" s="641"/>
      <c r="AC27" s="641"/>
      <c r="AD27" s="641"/>
      <c r="AE27" s="641"/>
      <c r="AF27" s="641"/>
      <c r="AG27" s="642"/>
    </row>
    <row r="28" spans="1:49" ht="12.75" customHeight="1">
      <c r="A28" s="655" t="s">
        <v>238</v>
      </c>
      <c r="B28" s="656"/>
      <c r="C28" s="656"/>
      <c r="D28" s="656"/>
      <c r="E28" s="656"/>
      <c r="F28" s="656"/>
      <c r="G28" s="656"/>
      <c r="H28" s="657"/>
      <c r="I28" s="408"/>
      <c r="J28" s="407"/>
      <c r="K28" s="407"/>
      <c r="L28" s="407"/>
      <c r="M28" s="407"/>
      <c r="N28" s="407"/>
      <c r="O28" s="407"/>
      <c r="P28" s="409"/>
      <c r="Q28" s="658" t="s">
        <v>239</v>
      </c>
      <c r="R28" s="659"/>
      <c r="S28" s="659"/>
      <c r="T28" s="659"/>
      <c r="U28" s="659"/>
      <c r="V28" s="659"/>
      <c r="W28" s="659"/>
      <c r="X28" s="660"/>
      <c r="Y28" s="658" t="s">
        <v>240</v>
      </c>
      <c r="Z28" s="659"/>
      <c r="AA28" s="659"/>
      <c r="AB28" s="659"/>
      <c r="AC28" s="659"/>
      <c r="AD28" s="659"/>
      <c r="AE28" s="659"/>
      <c r="AF28" s="659"/>
      <c r="AG28" s="660"/>
    </row>
    <row r="29" spans="1:49" ht="12.75" customHeight="1">
      <c r="A29" s="646" t="s">
        <v>241</v>
      </c>
      <c r="B29" s="647"/>
      <c r="C29" s="647"/>
      <c r="D29" s="647"/>
      <c r="E29" s="647"/>
      <c r="F29" s="647"/>
      <c r="G29" s="647"/>
      <c r="H29" s="648"/>
      <c r="I29" s="646" t="s">
        <v>242</v>
      </c>
      <c r="J29" s="647"/>
      <c r="K29" s="647"/>
      <c r="L29" s="647"/>
      <c r="M29" s="647"/>
      <c r="N29" s="647"/>
      <c r="O29" s="647"/>
      <c r="P29" s="648"/>
      <c r="Q29" s="646" t="s">
        <v>243</v>
      </c>
      <c r="R29" s="647"/>
      <c r="S29" s="647"/>
      <c r="T29" s="647"/>
      <c r="U29" s="647"/>
      <c r="V29" s="647"/>
      <c r="W29" s="647"/>
      <c r="X29" s="648"/>
      <c r="Y29" s="646" t="s">
        <v>244</v>
      </c>
      <c r="Z29" s="647"/>
      <c r="AA29" s="647"/>
      <c r="AB29" s="647"/>
      <c r="AC29" s="647"/>
      <c r="AD29" s="647"/>
      <c r="AE29" s="647"/>
      <c r="AF29" s="647"/>
      <c r="AG29" s="648"/>
    </row>
    <row r="30" spans="1:49" s="410" customFormat="1" ht="22.5" customHeight="1">
      <c r="A30" s="649">
        <f>+'DECL RF P2'!A19:B19</f>
        <v>1718216</v>
      </c>
      <c r="B30" s="650"/>
      <c r="C30" s="650"/>
      <c r="D30" s="650"/>
      <c r="E30" s="650"/>
      <c r="F30" s="650"/>
      <c r="G30" s="650"/>
      <c r="H30" s="651"/>
      <c r="I30" s="652"/>
      <c r="J30" s="653"/>
      <c r="K30" s="653"/>
      <c r="L30" s="653"/>
      <c r="M30" s="653"/>
      <c r="N30" s="653"/>
      <c r="O30" s="653"/>
      <c r="P30" s="654"/>
      <c r="Q30" s="652"/>
      <c r="R30" s="653"/>
      <c r="S30" s="653"/>
      <c r="T30" s="653"/>
      <c r="U30" s="653"/>
      <c r="V30" s="653"/>
      <c r="W30" s="653"/>
      <c r="X30" s="654"/>
      <c r="Y30" s="649">
        <f>ROUNDUP(A30+I30+Q30,0)</f>
        <v>1718216</v>
      </c>
      <c r="Z30" s="653"/>
      <c r="AA30" s="653"/>
      <c r="AB30" s="653"/>
      <c r="AC30" s="653"/>
      <c r="AD30" s="653"/>
      <c r="AE30" s="653"/>
      <c r="AF30" s="653"/>
      <c r="AG30" s="654"/>
    </row>
    <row r="31" spans="1:49" s="410" customFormat="1" ht="20.25" customHeight="1">
      <c r="A31" s="411" t="s">
        <v>336</v>
      </c>
      <c r="B31" s="412"/>
      <c r="C31" s="412"/>
      <c r="D31" s="412"/>
      <c r="E31" s="412"/>
      <c r="F31" s="412"/>
      <c r="G31" s="412"/>
      <c r="H31" s="412"/>
      <c r="I31" s="412"/>
      <c r="J31" s="412"/>
      <c r="K31" s="412"/>
      <c r="L31" s="412"/>
      <c r="M31" s="412"/>
      <c r="N31" s="412"/>
      <c r="O31" s="412"/>
      <c r="P31" s="412"/>
      <c r="Q31" s="389"/>
      <c r="R31" s="412"/>
      <c r="S31" s="412"/>
      <c r="T31" s="412"/>
      <c r="U31" s="412"/>
      <c r="V31" s="412"/>
      <c r="W31" s="412"/>
      <c r="X31" s="412"/>
      <c r="Y31" s="413"/>
      <c r="Z31" s="413"/>
      <c r="AA31" s="413"/>
      <c r="AB31" s="413"/>
      <c r="AC31" s="413"/>
      <c r="AD31" s="413"/>
      <c r="AE31" s="413"/>
      <c r="AF31" s="413"/>
      <c r="AG31" s="414"/>
    </row>
    <row r="32" spans="1:49" s="410" customFormat="1" ht="20.25" customHeight="1">
      <c r="A32" s="398"/>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3"/>
    </row>
    <row r="33" spans="1:41" ht="23.25" customHeight="1">
      <c r="B33" s="415" t="s">
        <v>248</v>
      </c>
      <c r="C33" s="351" t="s">
        <v>249</v>
      </c>
      <c r="H33" s="354" t="s">
        <v>250</v>
      </c>
      <c r="I33" s="354" t="s">
        <v>251</v>
      </c>
      <c r="J33" s="354"/>
      <c r="M33" s="354"/>
      <c r="N33" s="354"/>
      <c r="O33" s="354"/>
      <c r="P33" s="354"/>
      <c r="Q33" s="354"/>
      <c r="R33" s="354"/>
      <c r="S33" s="354"/>
      <c r="T33" s="354"/>
      <c r="U33" s="354"/>
      <c r="V33" s="354"/>
      <c r="W33" s="354"/>
      <c r="X33" s="354"/>
      <c r="Y33" s="416" t="s">
        <v>252</v>
      </c>
      <c r="Z33" s="417"/>
      <c r="AA33" s="417"/>
      <c r="AB33" s="417"/>
      <c r="AC33" s="417"/>
      <c r="AD33" s="354"/>
      <c r="AE33" s="354"/>
      <c r="AF33" s="354"/>
      <c r="AG33" s="354"/>
    </row>
    <row r="34" spans="1:41" ht="16.5" customHeight="1">
      <c r="B34" s="418" t="s">
        <v>253</v>
      </c>
      <c r="C34" s="418"/>
      <c r="D34" s="418"/>
      <c r="E34" s="418"/>
      <c r="F34" s="418"/>
      <c r="G34" s="418"/>
      <c r="H34" s="354"/>
      <c r="I34" s="354"/>
      <c r="J34" s="354"/>
      <c r="K34" s="354"/>
      <c r="L34" s="354"/>
      <c r="M34" s="354"/>
      <c r="N34" s="354"/>
      <c r="O34" s="354"/>
      <c r="P34" s="354"/>
      <c r="Q34" s="354"/>
      <c r="R34" s="354"/>
      <c r="S34" s="354"/>
      <c r="T34" s="354"/>
      <c r="U34" s="354"/>
      <c r="V34" s="354"/>
      <c r="W34" s="354"/>
      <c r="X34" s="354"/>
      <c r="Z34" s="417"/>
      <c r="AA34" s="417"/>
      <c r="AB34" s="417"/>
      <c r="AC34" s="417"/>
      <c r="AD34" s="354"/>
      <c r="AE34" s="354"/>
      <c r="AF34" s="354"/>
      <c r="AG34" s="354"/>
    </row>
    <row r="35" spans="1:41">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row>
    <row r="36" spans="1:41" ht="18.75" customHeight="1">
      <c r="A36" s="637" t="s">
        <v>254</v>
      </c>
      <c r="B36" s="638"/>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9"/>
    </row>
    <row r="37" spans="1:41" ht="15.75" customHeight="1">
      <c r="A37" s="640" t="s">
        <v>234</v>
      </c>
      <c r="B37" s="641"/>
      <c r="C37" s="641"/>
      <c r="D37" s="641"/>
      <c r="E37" s="641"/>
      <c r="F37" s="641"/>
      <c r="G37" s="641"/>
      <c r="H37" s="642"/>
      <c r="I37" s="640" t="s">
        <v>235</v>
      </c>
      <c r="J37" s="641"/>
      <c r="K37" s="641"/>
      <c r="L37" s="641"/>
      <c r="M37" s="641"/>
      <c r="N37" s="641"/>
      <c r="O37" s="641"/>
      <c r="P37" s="642"/>
      <c r="Q37" s="640" t="s">
        <v>255</v>
      </c>
      <c r="R37" s="641"/>
      <c r="S37" s="641"/>
      <c r="T37" s="641"/>
      <c r="U37" s="641"/>
      <c r="V37" s="641"/>
      <c r="W37" s="641"/>
      <c r="X37" s="642"/>
      <c r="Y37" s="640" t="s">
        <v>237</v>
      </c>
      <c r="Z37" s="641"/>
      <c r="AA37" s="641"/>
      <c r="AB37" s="641"/>
      <c r="AC37" s="641"/>
      <c r="AD37" s="641"/>
      <c r="AE37" s="641"/>
      <c r="AF37" s="641"/>
      <c r="AG37" s="642"/>
    </row>
    <row r="38" spans="1:41" s="410" customFormat="1" ht="21" customHeight="1">
      <c r="A38" s="643" t="s">
        <v>256</v>
      </c>
      <c r="B38" s="644"/>
      <c r="C38" s="644"/>
      <c r="D38" s="644"/>
      <c r="E38" s="644"/>
      <c r="F38" s="644"/>
      <c r="G38" s="644"/>
      <c r="H38" s="645"/>
      <c r="I38" s="643" t="s">
        <v>256</v>
      </c>
      <c r="J38" s="644"/>
      <c r="K38" s="644"/>
      <c r="L38" s="644"/>
      <c r="M38" s="644"/>
      <c r="N38" s="644"/>
      <c r="O38" s="644"/>
      <c r="P38" s="645"/>
      <c r="Q38" s="643" t="s">
        <v>256</v>
      </c>
      <c r="R38" s="644"/>
      <c r="S38" s="644"/>
      <c r="T38" s="644"/>
      <c r="U38" s="644"/>
      <c r="V38" s="644"/>
      <c r="W38" s="644"/>
      <c r="X38" s="645"/>
      <c r="Y38" s="643" t="s">
        <v>256</v>
      </c>
      <c r="Z38" s="644"/>
      <c r="AA38" s="644"/>
      <c r="AB38" s="644"/>
      <c r="AC38" s="644"/>
      <c r="AD38" s="644"/>
      <c r="AE38" s="644"/>
      <c r="AF38" s="644"/>
      <c r="AG38" s="645"/>
    </row>
    <row r="39" spans="1:41" ht="15">
      <c r="A39" s="419" t="s">
        <v>257</v>
      </c>
      <c r="B39" s="412"/>
      <c r="C39" s="412"/>
      <c r="D39" s="412"/>
      <c r="E39" s="412"/>
      <c r="F39" s="412"/>
      <c r="G39" s="412"/>
      <c r="H39" s="412"/>
      <c r="I39" s="412"/>
      <c r="J39" s="412"/>
      <c r="K39" s="412"/>
      <c r="L39" s="412"/>
      <c r="M39" s="412"/>
      <c r="N39" s="412"/>
      <c r="O39" s="412"/>
      <c r="P39" s="412"/>
      <c r="Q39" s="412" t="s">
        <v>258</v>
      </c>
      <c r="R39" s="412"/>
      <c r="S39" s="412"/>
      <c r="T39" s="412"/>
      <c r="U39" s="412"/>
      <c r="V39" s="412"/>
      <c r="W39" s="412"/>
      <c r="X39" s="412"/>
      <c r="Y39" s="412"/>
      <c r="Z39" s="412"/>
      <c r="AA39" s="412"/>
      <c r="AB39" s="412"/>
      <c r="AC39" s="412"/>
      <c r="AD39" s="412"/>
      <c r="AE39" s="412"/>
      <c r="AF39" s="412"/>
      <c r="AG39" s="414"/>
      <c r="AN39" s="410"/>
      <c r="AO39" s="410"/>
    </row>
    <row r="40" spans="1:41" s="410" customFormat="1" ht="19.5" customHeight="1">
      <c r="A40" s="420" t="s">
        <v>259</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3"/>
      <c r="AJ40" s="421"/>
      <c r="AK40" s="421"/>
      <c r="AL40" s="422"/>
      <c r="AM40" s="422"/>
    </row>
    <row r="41" spans="1:41" ht="18" customHeight="1">
      <c r="A41" s="419" t="s">
        <v>260</v>
      </c>
      <c r="B41" s="412"/>
      <c r="C41" s="412"/>
      <c r="D41" s="354"/>
      <c r="E41" s="412" t="s">
        <v>261</v>
      </c>
      <c r="F41" s="423"/>
      <c r="G41" s="423"/>
      <c r="H41" s="412"/>
      <c r="I41" s="412"/>
      <c r="J41" s="412"/>
      <c r="K41" s="412"/>
      <c r="L41" s="412"/>
      <c r="M41" s="412"/>
      <c r="N41" s="412"/>
      <c r="O41" s="412"/>
      <c r="P41" s="412"/>
      <c r="Q41" s="412"/>
      <c r="R41" s="412"/>
      <c r="S41" s="412"/>
      <c r="T41" s="412"/>
      <c r="U41" s="412"/>
      <c r="V41" s="412"/>
      <c r="W41" s="412"/>
      <c r="X41" s="423"/>
      <c r="Y41" s="423"/>
      <c r="Z41" s="423"/>
      <c r="AA41" s="423"/>
      <c r="AB41" s="423"/>
      <c r="AC41" s="423"/>
      <c r="AD41" s="423"/>
      <c r="AE41" s="423"/>
      <c r="AF41" s="423"/>
      <c r="AG41" s="424"/>
      <c r="AN41" s="410"/>
      <c r="AO41" s="410"/>
    </row>
    <row r="42" spans="1:41" ht="16.5" customHeight="1">
      <c r="A42" s="398" t="s">
        <v>262</v>
      </c>
      <c r="B42" s="400"/>
      <c r="C42" s="400"/>
      <c r="D42" s="400"/>
      <c r="E42" s="400"/>
      <c r="F42" s="400" t="s">
        <v>263</v>
      </c>
      <c r="G42" s="400"/>
      <c r="H42" s="400"/>
      <c r="I42" s="399"/>
      <c r="J42" s="400"/>
      <c r="K42" s="400"/>
      <c r="L42" s="400"/>
      <c r="M42" s="400"/>
      <c r="N42" s="400"/>
      <c r="O42" s="400"/>
      <c r="P42" s="400"/>
      <c r="Q42" s="400"/>
      <c r="R42" s="400"/>
      <c r="S42" s="400"/>
      <c r="T42" s="400"/>
      <c r="U42" s="400"/>
      <c r="V42" s="400"/>
      <c r="W42" s="400"/>
      <c r="X42" s="401" t="s">
        <v>264</v>
      </c>
      <c r="Y42" s="400" t="s">
        <v>265</v>
      </c>
      <c r="Z42" s="425"/>
      <c r="AA42" s="425"/>
      <c r="AB42" s="425"/>
      <c r="AC42" s="425"/>
      <c r="AD42" s="400"/>
      <c r="AE42" s="400"/>
      <c r="AF42" s="400"/>
      <c r="AG42" s="403"/>
      <c r="AN42" s="410"/>
      <c r="AO42" s="410"/>
    </row>
    <row r="43" spans="1:41" ht="16.5" customHeight="1">
      <c r="J43" s="354"/>
      <c r="K43" s="354"/>
      <c r="L43" s="354"/>
      <c r="M43" s="354"/>
      <c r="N43" s="354"/>
      <c r="O43" s="354"/>
      <c r="P43" s="354"/>
      <c r="Q43" s="354"/>
      <c r="R43" s="354"/>
      <c r="S43" s="354"/>
      <c r="T43" s="354"/>
      <c r="U43" s="354"/>
      <c r="V43" s="354"/>
      <c r="W43" s="354"/>
      <c r="X43" s="354"/>
      <c r="Y43" s="354"/>
      <c r="Z43" s="416" t="s">
        <v>252</v>
      </c>
      <c r="AA43" s="416"/>
      <c r="AB43" s="354"/>
      <c r="AC43" s="354"/>
      <c r="AD43" s="354"/>
      <c r="AE43" s="354"/>
      <c r="AF43" s="354"/>
      <c r="AG43" s="354"/>
      <c r="AN43" s="410"/>
      <c r="AO43" s="410"/>
    </row>
    <row r="44" spans="1:41" ht="21.75" customHeight="1">
      <c r="A44" s="489" t="s">
        <v>266</v>
      </c>
      <c r="B44" s="489"/>
      <c r="C44" s="489"/>
      <c r="D44" s="489"/>
      <c r="E44" s="489"/>
      <c r="F44" s="489"/>
      <c r="G44" s="489"/>
      <c r="H44" s="489"/>
      <c r="I44" s="489"/>
      <c r="J44" s="489"/>
      <c r="K44" s="489"/>
      <c r="L44" s="489"/>
      <c r="M44" s="489"/>
      <c r="N44" s="489"/>
      <c r="O44" s="489"/>
      <c r="P44" s="489"/>
      <c r="Q44" s="489"/>
      <c r="R44" s="489"/>
      <c r="S44" s="489"/>
      <c r="T44" s="489"/>
      <c r="U44" s="489"/>
      <c r="V44" s="489"/>
      <c r="X44" s="354"/>
      <c r="Y44" s="417"/>
      <c r="Z44" s="492" t="s">
        <v>267</v>
      </c>
      <c r="AA44" s="416"/>
      <c r="AB44" s="417"/>
      <c r="AC44" s="417"/>
      <c r="AG44" s="354"/>
    </row>
    <row r="45" spans="1:41" s="426" customFormat="1" ht="43.5" customHeight="1">
      <c r="A45" s="636" t="s">
        <v>268</v>
      </c>
      <c r="B45" s="636"/>
      <c r="C45" s="636"/>
      <c r="D45" s="636"/>
      <c r="E45" s="636"/>
      <c r="F45" s="636"/>
      <c r="G45" s="636"/>
      <c r="H45" s="636"/>
      <c r="I45" s="636"/>
      <c r="J45" s="636"/>
      <c r="K45" s="636"/>
      <c r="L45" s="636"/>
      <c r="M45" s="636"/>
      <c r="N45" s="636"/>
      <c r="O45" s="636"/>
      <c r="P45" s="636"/>
      <c r="Q45" s="636"/>
      <c r="R45" s="636"/>
      <c r="S45" s="636"/>
      <c r="T45" s="636"/>
      <c r="U45" s="636"/>
      <c r="V45" s="636"/>
      <c r="X45" s="427"/>
      <c r="Y45" s="428"/>
      <c r="Z45" s="428"/>
      <c r="AA45" s="428"/>
      <c r="AB45" s="428"/>
      <c r="AC45" s="428"/>
      <c r="AG45" s="427"/>
    </row>
    <row r="46" spans="1:41" s="426" customFormat="1" ht="39" customHeight="1">
      <c r="A46" s="636" t="s">
        <v>269</v>
      </c>
      <c r="B46" s="636"/>
      <c r="C46" s="636"/>
      <c r="D46" s="636"/>
      <c r="E46" s="636"/>
      <c r="F46" s="636"/>
      <c r="G46" s="636"/>
      <c r="H46" s="636"/>
      <c r="I46" s="636"/>
      <c r="J46" s="636"/>
      <c r="K46" s="636"/>
      <c r="L46" s="636"/>
      <c r="M46" s="636"/>
      <c r="N46" s="636"/>
      <c r="O46" s="636"/>
      <c r="P46" s="636"/>
      <c r="Q46" s="636"/>
      <c r="R46" s="636"/>
      <c r="S46" s="636"/>
      <c r="T46" s="636"/>
      <c r="U46" s="636"/>
      <c r="V46" s="636"/>
      <c r="W46" s="427"/>
      <c r="X46" s="427"/>
      <c r="Y46" s="427"/>
      <c r="Z46" s="427"/>
      <c r="AA46" s="427"/>
      <c r="AB46" s="427"/>
      <c r="AC46" s="427"/>
      <c r="AD46" s="427"/>
      <c r="AE46" s="427"/>
      <c r="AF46" s="427"/>
      <c r="AG46" s="427"/>
    </row>
    <row r="47" spans="1:41" s="426" customFormat="1" ht="54" customHeight="1">
      <c r="A47" s="636" t="s">
        <v>270</v>
      </c>
      <c r="B47" s="636"/>
      <c r="C47" s="636"/>
      <c r="D47" s="636"/>
      <c r="E47" s="636"/>
      <c r="F47" s="636"/>
      <c r="G47" s="636"/>
      <c r="H47" s="636"/>
      <c r="I47" s="636"/>
      <c r="J47" s="636"/>
      <c r="K47" s="636"/>
      <c r="L47" s="636"/>
      <c r="M47" s="636"/>
      <c r="N47" s="636"/>
      <c r="O47" s="636"/>
      <c r="P47" s="636"/>
      <c r="Q47" s="636"/>
      <c r="R47" s="636"/>
      <c r="S47" s="636"/>
      <c r="T47" s="636"/>
      <c r="U47" s="636"/>
      <c r="V47" s="636"/>
      <c r="W47" s="427"/>
      <c r="X47" s="427"/>
      <c r="Y47" s="427"/>
      <c r="Z47" s="427"/>
      <c r="AA47" s="427"/>
      <c r="AB47" s="427"/>
      <c r="AC47" s="427"/>
      <c r="AD47" s="427"/>
      <c r="AE47" s="427"/>
      <c r="AF47" s="427"/>
      <c r="AG47" s="427"/>
    </row>
    <row r="48" spans="1:41">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row>
    <row r="49" spans="2:33">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row>
    <row r="50" spans="2:3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3" spans="2:33">
      <c r="B53" s="354"/>
      <c r="C53" s="354"/>
      <c r="D53" s="354"/>
      <c r="E53" s="354"/>
      <c r="F53" s="354"/>
      <c r="G53" s="354"/>
      <c r="I53" s="354"/>
    </row>
  </sheetData>
  <mergeCells count="33">
    <mergeCell ref="A10:AG10"/>
    <mergeCell ref="M11:P11"/>
    <mergeCell ref="S11:V11"/>
    <mergeCell ref="A16:AG16"/>
    <mergeCell ref="A25:AG25"/>
    <mergeCell ref="A26:AG26"/>
    <mergeCell ref="I30:P30"/>
    <mergeCell ref="Q30:X30"/>
    <mergeCell ref="Y30:AG30"/>
    <mergeCell ref="A27:H27"/>
    <mergeCell ref="I27:P27"/>
    <mergeCell ref="Q27:X27"/>
    <mergeCell ref="Y27:AG27"/>
    <mergeCell ref="A28:H28"/>
    <mergeCell ref="Q28:X28"/>
    <mergeCell ref="Y28:AG28"/>
    <mergeCell ref="A47:V47"/>
    <mergeCell ref="A38:H38"/>
    <mergeCell ref="I38:P38"/>
    <mergeCell ref="Q38:X38"/>
    <mergeCell ref="Y38:AG38"/>
    <mergeCell ref="A29:H29"/>
    <mergeCell ref="I29:P29"/>
    <mergeCell ref="Q29:X29"/>
    <mergeCell ref="Y29:AG29"/>
    <mergeCell ref="A30:H30"/>
    <mergeCell ref="A45:V45"/>
    <mergeCell ref="A46:V46"/>
    <mergeCell ref="A36:AG36"/>
    <mergeCell ref="A37:H37"/>
    <mergeCell ref="I37:P37"/>
    <mergeCell ref="Q37:X37"/>
    <mergeCell ref="Y37:AG37"/>
  </mergeCells>
  <printOptions horizontalCentered="1"/>
  <pageMargins left="0.19685039370078741" right="0.19685039370078741" top="0.19685039370078741" bottom="0" header="0.51181102362204722" footer="0.51181102362204722"/>
  <pageSetup paperSize="9" scale="9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tabColor theme="5" tint="-0.499984740745262"/>
  </sheetPr>
  <dimension ref="A1:AW53"/>
  <sheetViews>
    <sheetView zoomScale="75" zoomScaleNormal="75" workbookViewId="0">
      <selection activeCell="A5" sqref="A5"/>
    </sheetView>
  </sheetViews>
  <sheetFormatPr baseColWidth="10" defaultRowHeight="12.75"/>
  <cols>
    <col min="1" max="1" width="2.85546875" style="351" customWidth="1"/>
    <col min="2" max="32" width="3.140625" style="351" customWidth="1"/>
    <col min="33" max="33" width="2.5703125" style="351" customWidth="1"/>
    <col min="34" max="34" width="11.42578125" style="351"/>
    <col min="35" max="35" width="2.7109375" style="351" bestFit="1" customWidth="1"/>
    <col min="36" max="36" width="13" style="351" bestFit="1" customWidth="1"/>
    <col min="37" max="16384" width="11.42578125" style="351"/>
  </cols>
  <sheetData>
    <row r="1" spans="1:49" ht="18.75">
      <c r="C1" s="352"/>
      <c r="D1" s="3" t="s">
        <v>21</v>
      </c>
      <c r="E1" s="353"/>
      <c r="F1" s="353"/>
      <c r="G1" s="353"/>
      <c r="H1" s="354"/>
      <c r="I1" s="354"/>
      <c r="J1" s="354"/>
      <c r="K1" s="354"/>
      <c r="L1" s="354"/>
      <c r="M1" s="354"/>
      <c r="N1" s="354"/>
      <c r="O1" s="354"/>
      <c r="P1" s="354"/>
      <c r="Q1" s="354"/>
      <c r="R1" s="354"/>
      <c r="S1" s="354"/>
      <c r="T1" s="354"/>
      <c r="U1" s="354"/>
      <c r="V1" s="354"/>
      <c r="W1" s="354"/>
      <c r="AD1" s="355"/>
      <c r="AE1" s="355"/>
      <c r="AF1" s="355"/>
      <c r="AG1" s="356" t="s">
        <v>322</v>
      </c>
    </row>
    <row r="2" spans="1:49">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49">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row>
    <row r="4" spans="1:49">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row>
    <row r="5" spans="1:49">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row>
    <row r="6" spans="1:49" ht="13.5" thickBot="1">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49" ht="21" customHeight="1">
      <c r="B7" s="354"/>
      <c r="C7" s="354"/>
      <c r="D7" s="354"/>
      <c r="H7" s="357"/>
      <c r="I7" s="358"/>
      <c r="J7" s="358"/>
      <c r="K7" s="358"/>
      <c r="L7" s="358"/>
      <c r="M7" s="358"/>
      <c r="N7" s="358"/>
      <c r="O7" s="358"/>
      <c r="P7" s="359" t="s">
        <v>141</v>
      </c>
      <c r="Q7" s="358"/>
      <c r="R7" s="358"/>
      <c r="S7" s="358"/>
      <c r="T7" s="358"/>
      <c r="U7" s="358"/>
      <c r="V7" s="358"/>
      <c r="W7" s="358"/>
      <c r="X7" s="360"/>
      <c r="Y7" s="354"/>
      <c r="Z7" s="354"/>
      <c r="AA7" s="354"/>
      <c r="AB7" s="354"/>
      <c r="AC7" s="354"/>
      <c r="AD7" s="354"/>
      <c r="AE7" s="354"/>
      <c r="AF7" s="354"/>
      <c r="AG7" s="354"/>
    </row>
    <row r="8" spans="1:49" ht="20.25" customHeight="1">
      <c r="B8" s="354"/>
      <c r="C8" s="354"/>
      <c r="D8" s="354"/>
      <c r="E8" s="354"/>
      <c r="F8" s="354"/>
      <c r="G8" s="354"/>
      <c r="H8" s="361"/>
      <c r="I8" s="362"/>
      <c r="J8" s="362"/>
      <c r="K8" s="362"/>
      <c r="L8" s="362"/>
      <c r="M8" s="362"/>
      <c r="N8" s="362"/>
      <c r="O8" s="362"/>
      <c r="P8" s="363" t="s">
        <v>213</v>
      </c>
      <c r="Q8" s="362"/>
      <c r="R8" s="362"/>
      <c r="S8" s="362"/>
      <c r="T8" s="362"/>
      <c r="U8" s="362"/>
      <c r="V8" s="362"/>
      <c r="W8" s="362"/>
      <c r="X8" s="364"/>
      <c r="Y8" s="354"/>
      <c r="Z8" s="354"/>
      <c r="AA8" s="354"/>
      <c r="AB8" s="354"/>
      <c r="AC8" s="354"/>
      <c r="AD8" s="354"/>
      <c r="AE8" s="354"/>
      <c r="AF8" s="354"/>
      <c r="AG8" s="354"/>
    </row>
    <row r="9" spans="1:49" ht="24.75" customHeight="1" thickBot="1">
      <c r="B9" s="354"/>
      <c r="C9" s="354"/>
      <c r="D9" s="354"/>
      <c r="E9" s="354"/>
      <c r="F9" s="354"/>
      <c r="G9" s="354"/>
      <c r="H9" s="365"/>
      <c r="I9" s="366"/>
      <c r="J9" s="366"/>
      <c r="K9" s="366"/>
      <c r="L9" s="366"/>
      <c r="M9" s="366"/>
      <c r="N9" s="366"/>
      <c r="O9" s="366"/>
      <c r="P9" s="367" t="s">
        <v>214</v>
      </c>
      <c r="Q9" s="366"/>
      <c r="R9" s="366"/>
      <c r="S9" s="366"/>
      <c r="T9" s="366"/>
      <c r="U9" s="366"/>
      <c r="V9" s="366"/>
      <c r="W9" s="366"/>
      <c r="X9" s="368"/>
      <c r="Y9" s="354"/>
      <c r="Z9" s="354"/>
      <c r="AA9" s="354"/>
      <c r="AB9" s="354"/>
      <c r="AC9" s="354"/>
      <c r="AD9" s="354"/>
      <c r="AE9" s="354"/>
      <c r="AF9" s="354"/>
      <c r="AG9" s="354"/>
    </row>
    <row r="10" spans="1:49" ht="21.75" customHeight="1">
      <c r="A10" s="661" t="s">
        <v>215</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row>
    <row r="11" spans="1:49" s="371" customFormat="1" ht="24" customHeight="1">
      <c r="A11" s="369"/>
      <c r="B11" s="370"/>
      <c r="C11" s="370"/>
      <c r="D11" s="370"/>
      <c r="I11" s="369"/>
      <c r="K11" s="372" t="s">
        <v>28</v>
      </c>
      <c r="L11" s="372"/>
      <c r="M11" s="662" t="str">
        <f>"01/01/"&amp;(YEAR(Identication!C13)+1)</f>
        <v>01/01/2016</v>
      </c>
      <c r="N11" s="662"/>
      <c r="O11" s="662"/>
      <c r="P11" s="662"/>
      <c r="Q11" s="372" t="s">
        <v>29</v>
      </c>
      <c r="S11" s="662" t="str">
        <f>"31/12/"&amp;(YEAR(Identication!C13)+1)</f>
        <v>31/12/2016</v>
      </c>
      <c r="T11" s="662"/>
      <c r="U11" s="662"/>
      <c r="V11" s="662"/>
      <c r="W11" s="369"/>
      <c r="X11" s="370"/>
      <c r="Y11" s="370"/>
      <c r="Z11" s="370"/>
      <c r="AA11" s="370"/>
      <c r="AB11" s="370"/>
      <c r="AC11" s="370"/>
      <c r="AD11" s="370"/>
      <c r="AE11" s="370"/>
      <c r="AF11" s="370"/>
      <c r="AG11" s="370"/>
      <c r="AJ11" s="373"/>
    </row>
    <row r="12" spans="1:49" s="79" customFormat="1" ht="15.75" customHeight="1">
      <c r="A12" s="374" t="s">
        <v>140</v>
      </c>
      <c r="B12" s="375" t="s">
        <v>216</v>
      </c>
      <c r="C12" s="375"/>
      <c r="D12" s="375"/>
      <c r="E12" s="375"/>
      <c r="F12" s="375"/>
      <c r="G12" s="375"/>
      <c r="H12" s="376"/>
      <c r="I12" s="377" t="s">
        <v>312</v>
      </c>
      <c r="J12" s="378" t="s">
        <v>142</v>
      </c>
      <c r="L12" s="379"/>
      <c r="M12" s="375" t="s">
        <v>217</v>
      </c>
      <c r="P12" s="376"/>
      <c r="Q12" s="376"/>
      <c r="R12" s="375"/>
      <c r="S12" s="375"/>
      <c r="U12" s="374"/>
      <c r="V12" s="375" t="s">
        <v>323</v>
      </c>
      <c r="W12" s="376"/>
      <c r="X12" s="376"/>
      <c r="Y12" s="376"/>
      <c r="Z12" s="375"/>
      <c r="AA12" s="375"/>
      <c r="AB12" s="375"/>
      <c r="AC12" s="375"/>
      <c r="AD12" s="376"/>
      <c r="AE12" s="375"/>
      <c r="AF12" s="380" t="s">
        <v>218</v>
      </c>
      <c r="AH12" s="351"/>
      <c r="AI12" s="351"/>
      <c r="AJ12" s="351"/>
      <c r="AK12" s="351"/>
    </row>
    <row r="13" spans="1:49" s="79" customFormat="1" ht="9.75" customHeight="1">
      <c r="A13" s="381"/>
      <c r="B13" s="375"/>
      <c r="C13" s="375"/>
      <c r="D13" s="375"/>
      <c r="E13" s="375"/>
      <c r="F13" s="375"/>
      <c r="G13" s="375"/>
      <c r="H13" s="376"/>
      <c r="I13" s="382"/>
      <c r="J13" s="378"/>
      <c r="L13" s="381"/>
      <c r="M13" s="375"/>
      <c r="P13" s="376"/>
      <c r="Q13" s="376"/>
      <c r="R13" s="375"/>
      <c r="S13" s="375"/>
      <c r="U13" s="381"/>
      <c r="V13" s="375"/>
      <c r="W13" s="376"/>
      <c r="X13" s="376"/>
      <c r="Y13" s="376"/>
      <c r="Z13" s="375"/>
      <c r="AA13" s="375"/>
      <c r="AB13" s="375"/>
      <c r="AC13" s="375"/>
      <c r="AD13" s="376"/>
      <c r="AE13" s="375"/>
      <c r="AF13" s="378"/>
      <c r="AH13" s="351"/>
      <c r="AI13" s="351"/>
      <c r="AJ13" s="351"/>
      <c r="AK13" s="351"/>
    </row>
    <row r="14" spans="1:49" s="79" customFormat="1" ht="15.75" customHeight="1">
      <c r="A14" s="375"/>
      <c r="B14" s="383" t="s">
        <v>219</v>
      </c>
      <c r="C14" s="376"/>
      <c r="E14" s="384"/>
      <c r="F14" s="376" t="s">
        <v>220</v>
      </c>
      <c r="G14" s="376"/>
      <c r="I14" s="384"/>
      <c r="J14" s="376" t="s">
        <v>221</v>
      </c>
      <c r="L14" s="376"/>
      <c r="M14" s="384"/>
      <c r="N14" s="376" t="s">
        <v>222</v>
      </c>
      <c r="Q14" s="384"/>
      <c r="R14" s="376" t="s">
        <v>223</v>
      </c>
      <c r="S14" s="376"/>
      <c r="U14" s="376"/>
      <c r="V14" s="376"/>
      <c r="W14" s="376" t="s">
        <v>224</v>
      </c>
      <c r="X14" s="376"/>
      <c r="Y14" s="385"/>
      <c r="AA14" s="386" t="s">
        <v>225</v>
      </c>
      <c r="AC14" s="386"/>
      <c r="AD14" s="376"/>
      <c r="AE14" s="387"/>
      <c r="AF14" s="388" t="s">
        <v>226</v>
      </c>
      <c r="AH14" s="351"/>
      <c r="AI14" s="351"/>
      <c r="AJ14" s="351"/>
      <c r="AK14" s="351"/>
    </row>
    <row r="15" spans="1:49" ht="7.5" customHeight="1">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row>
    <row r="16" spans="1:49" ht="18.75" customHeight="1">
      <c r="A16" s="663" t="s">
        <v>227</v>
      </c>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5"/>
      <c r="AL16" s="354"/>
      <c r="AM16" s="354"/>
      <c r="AN16" s="354"/>
      <c r="AO16" s="354"/>
      <c r="AP16" s="354"/>
      <c r="AQ16" s="354"/>
      <c r="AR16" s="354"/>
      <c r="AS16" s="354"/>
      <c r="AT16" s="354"/>
      <c r="AU16" s="354"/>
      <c r="AV16" s="354"/>
      <c r="AW16" s="354"/>
    </row>
    <row r="17" spans="1:49" ht="15" customHeight="1">
      <c r="A17" s="490"/>
      <c r="B17" s="362"/>
      <c r="C17" s="362"/>
      <c r="D17" s="362"/>
      <c r="E17" s="362"/>
      <c r="F17" s="362"/>
      <c r="G17" s="362"/>
      <c r="H17" s="362"/>
      <c r="I17" s="354"/>
      <c r="J17" s="354"/>
      <c r="K17" s="354"/>
      <c r="L17" s="354"/>
      <c r="M17" s="354"/>
      <c r="N17" s="354"/>
      <c r="O17" s="354"/>
      <c r="P17" s="354"/>
      <c r="Q17" s="389" t="s">
        <v>228</v>
      </c>
      <c r="R17" s="390"/>
      <c r="S17" s="390"/>
      <c r="T17" s="390"/>
      <c r="U17" s="390"/>
      <c r="V17" s="390"/>
      <c r="W17" s="390"/>
      <c r="X17" s="354"/>
      <c r="Y17" s="354"/>
      <c r="Z17" s="354"/>
      <c r="AA17" s="354"/>
      <c r="AB17" s="354"/>
      <c r="AC17" s="354"/>
      <c r="AD17" s="354"/>
      <c r="AE17" s="354"/>
      <c r="AF17" s="354"/>
      <c r="AG17" s="391"/>
      <c r="AL17" s="392"/>
      <c r="AM17" s="392"/>
      <c r="AN17" s="392"/>
      <c r="AO17" s="392"/>
      <c r="AP17" s="392"/>
      <c r="AQ17" s="392"/>
      <c r="AR17" s="392"/>
      <c r="AS17" s="392"/>
      <c r="AT17" s="392"/>
      <c r="AU17" s="392"/>
      <c r="AV17" s="392"/>
      <c r="AW17" s="392"/>
    </row>
    <row r="18" spans="1:49" ht="16.5" customHeight="1">
      <c r="A18" s="393" t="s">
        <v>181</v>
      </c>
      <c r="B18" s="362"/>
      <c r="C18" s="362"/>
      <c r="D18" s="362"/>
      <c r="E18" s="362"/>
      <c r="F18" s="362"/>
      <c r="G18" s="362"/>
      <c r="H18" s="362"/>
      <c r="I18" s="56" t="str">
        <f>MID(Identication!C6,1,1)</f>
        <v>1</v>
      </c>
      <c r="J18" s="56" t="str">
        <f>MID(Identication!C6,2,1)</f>
        <v>2</v>
      </c>
      <c r="K18" s="56" t="str">
        <f>MID(Identication!C6,3,1)</f>
        <v>3</v>
      </c>
      <c r="L18" s="56" t="str">
        <f>MID(Identication!C6,4,1)</f>
        <v>4</v>
      </c>
      <c r="M18" s="56" t="str">
        <f>MID(Identication!C6,5,1)</f>
        <v>5</v>
      </c>
      <c r="N18" s="56" t="str">
        <f>MID(Identication!C6,6,1)</f>
        <v>6</v>
      </c>
      <c r="O18" s="56" t="str">
        <f>MID(Identication!C6,7,1)</f>
        <v>7</v>
      </c>
      <c r="P18" s="56" t="str">
        <f>MID(Identication!C6,8,1)</f>
        <v>8</v>
      </c>
      <c r="Q18" s="394" t="s">
        <v>185</v>
      </c>
      <c r="R18" s="389"/>
      <c r="S18" s="390"/>
      <c r="T18" s="390"/>
      <c r="U18" s="390"/>
      <c r="V18" s="390"/>
      <c r="W18" s="395"/>
      <c r="X18" s="56" t="str">
        <f>MID(Identication!C7,1,1)</f>
        <v>8</v>
      </c>
      <c r="Y18" s="56" t="str">
        <f>MID(Identication!C7,2,1)</f>
        <v>7</v>
      </c>
      <c r="Z18" s="56" t="str">
        <f>MID(Identication!C7,3,1)</f>
        <v>6</v>
      </c>
      <c r="AA18" s="56" t="str">
        <f>MID(Identication!C7,4,1)</f>
        <v>5</v>
      </c>
      <c r="AB18" s="56" t="str">
        <f>MID(Identication!C7,5,1)</f>
        <v>4</v>
      </c>
      <c r="AC18" s="56" t="str">
        <f>MID(Identication!C7,6,1)</f>
        <v>3</v>
      </c>
      <c r="AD18" s="56" t="str">
        <f>MID(Identication!C7,7,1)</f>
        <v>2</v>
      </c>
      <c r="AE18" s="56" t="str">
        <f>MID(Identication!C7,8,1)</f>
        <v>1</v>
      </c>
      <c r="AF18" s="56" t="str">
        <f>MID(Identication!C7,9,1)</f>
        <v/>
      </c>
      <c r="AG18" s="391"/>
      <c r="AL18" s="392"/>
      <c r="AM18" s="392"/>
      <c r="AN18" s="392"/>
      <c r="AO18" s="392"/>
      <c r="AP18" s="392"/>
      <c r="AQ18" s="392"/>
      <c r="AR18" s="392"/>
      <c r="AS18" s="392"/>
      <c r="AT18" s="392"/>
      <c r="AU18" s="392"/>
      <c r="AV18" s="392"/>
      <c r="AW18" s="392"/>
    </row>
    <row r="19" spans="1:49" ht="13.5" customHeight="1">
      <c r="A19" s="393"/>
      <c r="B19" s="362"/>
      <c r="C19" s="362"/>
      <c r="D19" s="362"/>
      <c r="E19" s="362"/>
      <c r="F19" s="362"/>
      <c r="G19" s="362"/>
      <c r="H19" s="362"/>
      <c r="I19" s="216"/>
      <c r="J19" s="216"/>
      <c r="K19" s="216"/>
      <c r="L19" s="216"/>
      <c r="M19" s="216"/>
      <c r="N19" s="216"/>
      <c r="O19" s="216"/>
      <c r="P19" s="216"/>
      <c r="Q19" s="389"/>
      <c r="R19" s="389"/>
      <c r="S19" s="390"/>
      <c r="T19" s="390"/>
      <c r="U19" s="390"/>
      <c r="V19" s="390"/>
      <c r="W19" s="390"/>
      <c r="X19" s="216"/>
      <c r="Y19" s="216"/>
      <c r="Z19" s="216"/>
      <c r="AA19" s="216"/>
      <c r="AB19" s="216"/>
      <c r="AC19" s="216"/>
      <c r="AD19" s="216"/>
      <c r="AE19" s="216"/>
      <c r="AF19" s="216"/>
      <c r="AG19" s="391"/>
      <c r="AL19" s="392"/>
      <c r="AM19" s="392"/>
      <c r="AN19" s="392"/>
      <c r="AO19" s="392"/>
      <c r="AP19" s="392"/>
      <c r="AQ19" s="392"/>
      <c r="AR19" s="392"/>
      <c r="AS19" s="392"/>
      <c r="AT19" s="392"/>
      <c r="AU19" s="392"/>
      <c r="AV19" s="392"/>
      <c r="AW19" s="392"/>
    </row>
    <row r="20" spans="1:49" ht="14.25" customHeight="1">
      <c r="A20" s="408" t="s">
        <v>324</v>
      </c>
      <c r="B20" s="488"/>
      <c r="C20" s="362"/>
      <c r="D20" s="362"/>
      <c r="E20" s="362"/>
      <c r="F20" s="362"/>
      <c r="G20" s="362"/>
      <c r="H20" s="362"/>
      <c r="I20" s="216"/>
      <c r="J20" s="216"/>
      <c r="K20" s="216"/>
      <c r="L20" s="216"/>
      <c r="M20" s="216"/>
      <c r="N20" s="216"/>
      <c r="O20" s="56" t="str">
        <f>MID(Identication!C3,1,1)</f>
        <v/>
      </c>
      <c r="P20" s="56"/>
      <c r="Q20" s="56"/>
      <c r="R20" s="56"/>
      <c r="S20" s="56"/>
      <c r="T20" s="56"/>
      <c r="U20" s="56"/>
      <c r="V20" s="56" t="str">
        <f>MID(Identication!E3,1,1)</f>
        <v/>
      </c>
      <c r="W20" s="56" t="str">
        <f>MID(Identication!F3,1,1)</f>
        <v/>
      </c>
      <c r="X20" s="216"/>
      <c r="Y20" s="56" t="str">
        <f>MID(Identication!H3,1,1)</f>
        <v/>
      </c>
      <c r="Z20" s="56" t="str">
        <f>MID(Identication!I3,1,1)</f>
        <v/>
      </c>
      <c r="AA20" s="56" t="str">
        <f>MID(Identication!J3,1,1)</f>
        <v/>
      </c>
      <c r="AB20" s="56" t="str">
        <f>MID(Identication!K3,1,1)</f>
        <v/>
      </c>
      <c r="AC20" s="216"/>
      <c r="AD20" s="56" t="str">
        <f>MID(Identication!M3,1,1)</f>
        <v/>
      </c>
      <c r="AE20" s="56" t="str">
        <f>MID(Identication!N3,1,1)</f>
        <v/>
      </c>
      <c r="AF20" s="216"/>
      <c r="AG20" s="391"/>
      <c r="AL20" s="392"/>
      <c r="AM20" s="392"/>
      <c r="AN20" s="392"/>
      <c r="AO20" s="392"/>
      <c r="AP20" s="392"/>
      <c r="AQ20" s="392"/>
      <c r="AR20" s="392"/>
      <c r="AS20" s="392"/>
      <c r="AT20" s="392"/>
      <c r="AU20" s="392"/>
      <c r="AV20" s="392"/>
      <c r="AW20" s="392"/>
    </row>
    <row r="21" spans="1:49" ht="21" customHeight="1">
      <c r="A21" s="393" t="s">
        <v>229</v>
      </c>
      <c r="B21" s="362"/>
      <c r="C21" s="362"/>
      <c r="D21" s="362"/>
      <c r="E21" s="354"/>
      <c r="F21" s="522" t="str">
        <f>+Identication!C4</f>
        <v>MAROC COMPTA</v>
      </c>
      <c r="G21" s="396"/>
      <c r="H21" s="362"/>
      <c r="I21" s="362"/>
      <c r="J21" s="354"/>
      <c r="K21" s="389"/>
      <c r="L21" s="389"/>
      <c r="M21" s="389"/>
      <c r="N21" s="389"/>
      <c r="O21" s="389"/>
      <c r="P21" s="389"/>
      <c r="Q21" s="389"/>
      <c r="R21" s="389"/>
      <c r="S21" s="389"/>
      <c r="T21" s="389"/>
      <c r="U21" s="389"/>
      <c r="V21" s="362"/>
      <c r="W21" s="389"/>
      <c r="X21" s="389"/>
      <c r="Y21" s="389"/>
      <c r="Z21" s="389"/>
      <c r="AA21" s="389"/>
      <c r="AB21" s="389"/>
      <c r="AC21" s="389"/>
      <c r="AD21" s="389"/>
      <c r="AE21" s="389"/>
      <c r="AF21" s="389"/>
      <c r="AG21" s="391"/>
      <c r="AJ21" s="392"/>
      <c r="AK21" s="392"/>
      <c r="AL21" s="392"/>
      <c r="AM21" s="392"/>
      <c r="AN21" s="392"/>
      <c r="AO21" s="392"/>
      <c r="AP21" s="392"/>
      <c r="AQ21" s="392"/>
      <c r="AR21" s="392"/>
      <c r="AS21" s="392"/>
      <c r="AT21" s="392"/>
      <c r="AU21" s="392"/>
      <c r="AV21" s="392"/>
      <c r="AW21" s="392"/>
    </row>
    <row r="22" spans="1:49" ht="21" customHeight="1">
      <c r="A22" s="393" t="s">
        <v>230</v>
      </c>
      <c r="B22" s="393"/>
      <c r="C22" s="362"/>
      <c r="D22" s="362"/>
      <c r="E22" s="362"/>
      <c r="F22" s="362"/>
      <c r="G22" s="362"/>
      <c r="H22" s="362"/>
      <c r="I22" s="362"/>
      <c r="J22" s="389"/>
      <c r="K22" s="389"/>
      <c r="L22" s="389"/>
      <c r="M22" s="389"/>
      <c r="N22" s="389"/>
      <c r="O22" s="389"/>
      <c r="P22" s="354"/>
      <c r="Q22" s="396" t="str">
        <f>+Identication!C10</f>
        <v>BOULEVARD MOHAMED V N° 01</v>
      </c>
      <c r="R22" s="354"/>
      <c r="S22" s="354"/>
      <c r="T22" s="389"/>
      <c r="U22" s="389"/>
      <c r="V22" s="389"/>
      <c r="W22" s="389"/>
      <c r="X22" s="389"/>
      <c r="Y22" s="389"/>
      <c r="Z22" s="389"/>
      <c r="AA22" s="389"/>
      <c r="AB22" s="389"/>
      <c r="AC22" s="389"/>
      <c r="AD22" s="389"/>
      <c r="AE22" s="389"/>
      <c r="AF22" s="389"/>
      <c r="AG22" s="397"/>
      <c r="AJ22" s="354"/>
      <c r="AK22" s="354"/>
      <c r="AL22" s="354"/>
      <c r="AM22" s="354"/>
      <c r="AN22" s="354"/>
      <c r="AO22" s="354"/>
      <c r="AP22" s="354"/>
      <c r="AQ22" s="354"/>
      <c r="AR22" s="354"/>
      <c r="AS22" s="354"/>
      <c r="AT22" s="354"/>
      <c r="AU22" s="354"/>
      <c r="AV22" s="354"/>
      <c r="AW22" s="354"/>
    </row>
    <row r="23" spans="1:49" ht="21" customHeight="1">
      <c r="A23" s="398" t="s">
        <v>231</v>
      </c>
      <c r="B23" s="399"/>
      <c r="C23" s="399"/>
      <c r="D23" s="399"/>
      <c r="E23" s="399"/>
      <c r="F23" s="399"/>
      <c r="G23" s="399"/>
      <c r="H23" s="399"/>
      <c r="I23" s="399"/>
      <c r="J23" s="400"/>
      <c r="K23" s="400"/>
      <c r="L23" s="400"/>
      <c r="M23" s="400"/>
      <c r="N23" s="400"/>
      <c r="O23" s="400"/>
      <c r="P23" s="400"/>
      <c r="Q23" s="400"/>
      <c r="R23" s="400"/>
      <c r="S23" s="400"/>
      <c r="T23" s="400"/>
      <c r="U23" s="400"/>
      <c r="V23" s="491"/>
      <c r="W23" s="401" t="s">
        <v>58</v>
      </c>
      <c r="X23" s="402" t="str">
        <f>+Identication!C11</f>
        <v>CASABLANCA</v>
      </c>
      <c r="Y23" s="400"/>
      <c r="Z23" s="400"/>
      <c r="AA23" s="400"/>
      <c r="AB23" s="400"/>
      <c r="AC23" s="400"/>
      <c r="AD23" s="400"/>
      <c r="AE23" s="400"/>
      <c r="AF23" s="400"/>
      <c r="AG23" s="403"/>
    </row>
    <row r="24" spans="1:49">
      <c r="A24" s="40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row>
    <row r="25" spans="1:49" s="406" customFormat="1" ht="18.75" customHeight="1">
      <c r="A25" s="637" t="s">
        <v>232</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9"/>
      <c r="AH25" s="405"/>
      <c r="AI25" s="405"/>
      <c r="AJ25" s="405"/>
      <c r="AK25" s="405"/>
      <c r="AL25" s="405"/>
      <c r="AM25" s="405"/>
      <c r="AN25" s="405"/>
      <c r="AO25" s="405"/>
      <c r="AP25" s="405"/>
      <c r="AQ25" s="405"/>
      <c r="AR25" s="405"/>
      <c r="AS25" s="405"/>
    </row>
    <row r="26" spans="1:49" ht="18.75" customHeight="1">
      <c r="A26" s="637" t="s">
        <v>233</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9"/>
    </row>
    <row r="27" spans="1:49" ht="15.75" customHeight="1">
      <c r="A27" s="640" t="s">
        <v>234</v>
      </c>
      <c r="B27" s="641"/>
      <c r="C27" s="641"/>
      <c r="D27" s="641"/>
      <c r="E27" s="641"/>
      <c r="F27" s="641"/>
      <c r="G27" s="641"/>
      <c r="H27" s="642"/>
      <c r="I27" s="640" t="s">
        <v>235</v>
      </c>
      <c r="J27" s="641"/>
      <c r="K27" s="641"/>
      <c r="L27" s="641"/>
      <c r="M27" s="641"/>
      <c r="N27" s="641"/>
      <c r="O27" s="641"/>
      <c r="P27" s="642"/>
      <c r="Q27" s="640" t="s">
        <v>236</v>
      </c>
      <c r="R27" s="641"/>
      <c r="S27" s="641"/>
      <c r="T27" s="641"/>
      <c r="U27" s="641"/>
      <c r="V27" s="641"/>
      <c r="W27" s="641"/>
      <c r="X27" s="642"/>
      <c r="Y27" s="640" t="s">
        <v>237</v>
      </c>
      <c r="Z27" s="641"/>
      <c r="AA27" s="641"/>
      <c r="AB27" s="641"/>
      <c r="AC27" s="641"/>
      <c r="AD27" s="641"/>
      <c r="AE27" s="641"/>
      <c r="AF27" s="641"/>
      <c r="AG27" s="642"/>
    </row>
    <row r="28" spans="1:49" ht="12.75" customHeight="1">
      <c r="A28" s="655" t="s">
        <v>238</v>
      </c>
      <c r="B28" s="656"/>
      <c r="C28" s="656"/>
      <c r="D28" s="656"/>
      <c r="E28" s="656"/>
      <c r="F28" s="656"/>
      <c r="G28" s="656"/>
      <c r="H28" s="657"/>
      <c r="I28" s="408"/>
      <c r="J28" s="407"/>
      <c r="K28" s="407"/>
      <c r="L28" s="407"/>
      <c r="M28" s="407"/>
      <c r="N28" s="407"/>
      <c r="O28" s="407"/>
      <c r="P28" s="409"/>
      <c r="Q28" s="658" t="s">
        <v>239</v>
      </c>
      <c r="R28" s="659"/>
      <c r="S28" s="659"/>
      <c r="T28" s="659"/>
      <c r="U28" s="659"/>
      <c r="V28" s="659"/>
      <c r="W28" s="659"/>
      <c r="X28" s="660"/>
      <c r="Y28" s="658" t="s">
        <v>240</v>
      </c>
      <c r="Z28" s="659"/>
      <c r="AA28" s="659"/>
      <c r="AB28" s="659"/>
      <c r="AC28" s="659"/>
      <c r="AD28" s="659"/>
      <c r="AE28" s="659"/>
      <c r="AF28" s="659"/>
      <c r="AG28" s="660"/>
    </row>
    <row r="29" spans="1:49" ht="12.75" customHeight="1">
      <c r="A29" s="646" t="s">
        <v>241</v>
      </c>
      <c r="B29" s="647"/>
      <c r="C29" s="647"/>
      <c r="D29" s="647"/>
      <c r="E29" s="647"/>
      <c r="F29" s="647"/>
      <c r="G29" s="647"/>
      <c r="H29" s="648"/>
      <c r="I29" s="646" t="s">
        <v>242</v>
      </c>
      <c r="J29" s="647"/>
      <c r="K29" s="647"/>
      <c r="L29" s="647"/>
      <c r="M29" s="647"/>
      <c r="N29" s="647"/>
      <c r="O29" s="647"/>
      <c r="P29" s="648"/>
      <c r="Q29" s="646" t="s">
        <v>243</v>
      </c>
      <c r="R29" s="647"/>
      <c r="S29" s="647"/>
      <c r="T29" s="647"/>
      <c r="U29" s="647"/>
      <c r="V29" s="647"/>
      <c r="W29" s="647"/>
      <c r="X29" s="648"/>
      <c r="Y29" s="646" t="s">
        <v>244</v>
      </c>
      <c r="Z29" s="647"/>
      <c r="AA29" s="647"/>
      <c r="AB29" s="647"/>
      <c r="AC29" s="647"/>
      <c r="AD29" s="647"/>
      <c r="AE29" s="647"/>
      <c r="AF29" s="647"/>
      <c r="AG29" s="648"/>
    </row>
    <row r="30" spans="1:49" s="410" customFormat="1" ht="22.5" customHeight="1">
      <c r="A30" s="649">
        <f>+'CALCUL CM-IS'!H66</f>
        <v>652012</v>
      </c>
      <c r="B30" s="650"/>
      <c r="C30" s="650"/>
      <c r="D30" s="650"/>
      <c r="E30" s="650"/>
      <c r="F30" s="650"/>
      <c r="G30" s="650"/>
      <c r="H30" s="651"/>
      <c r="I30" s="652"/>
      <c r="J30" s="653"/>
      <c r="K30" s="653"/>
      <c r="L30" s="653"/>
      <c r="M30" s="653"/>
      <c r="N30" s="653"/>
      <c r="O30" s="653"/>
      <c r="P30" s="654"/>
      <c r="Q30" s="652"/>
      <c r="R30" s="653"/>
      <c r="S30" s="653"/>
      <c r="T30" s="653"/>
      <c r="U30" s="653"/>
      <c r="V30" s="653"/>
      <c r="W30" s="653"/>
      <c r="X30" s="654"/>
      <c r="Y30" s="649">
        <f>ROUNDUP(A30+I30+Q30,0)</f>
        <v>652012</v>
      </c>
      <c r="Z30" s="653"/>
      <c r="AA30" s="653"/>
      <c r="AB30" s="653"/>
      <c r="AC30" s="653"/>
      <c r="AD30" s="653"/>
      <c r="AE30" s="653"/>
      <c r="AF30" s="653"/>
      <c r="AG30" s="654"/>
    </row>
    <row r="31" spans="1:49" s="410" customFormat="1" ht="20.25" customHeight="1">
      <c r="A31" s="411" t="s">
        <v>337</v>
      </c>
      <c r="B31" s="412"/>
      <c r="C31" s="412"/>
      <c r="D31" s="412"/>
      <c r="E31" s="412"/>
      <c r="F31" s="412"/>
      <c r="G31" s="412"/>
      <c r="H31" s="412"/>
      <c r="I31" s="412"/>
      <c r="J31" s="412"/>
      <c r="K31" s="412"/>
      <c r="L31" s="412"/>
      <c r="M31" s="412"/>
      <c r="N31" s="412"/>
      <c r="O31" s="412"/>
      <c r="P31" s="412"/>
      <c r="Q31" s="389"/>
      <c r="R31" s="412"/>
      <c r="S31" s="412"/>
      <c r="T31" s="412"/>
      <c r="U31" s="412"/>
      <c r="V31" s="412"/>
      <c r="W31" s="412"/>
      <c r="X31" s="412"/>
      <c r="Y31" s="413"/>
      <c r="Z31" s="413"/>
      <c r="AA31" s="413"/>
      <c r="AB31" s="413"/>
      <c r="AC31" s="413"/>
      <c r="AD31" s="413"/>
      <c r="AE31" s="413"/>
      <c r="AF31" s="413"/>
      <c r="AG31" s="414"/>
    </row>
    <row r="32" spans="1:49" s="410" customFormat="1" ht="20.25" customHeight="1">
      <c r="A32" s="398" t="s">
        <v>247</v>
      </c>
      <c r="B32" s="400"/>
      <c r="C32" s="400"/>
      <c r="D32" s="400"/>
      <c r="E32" s="495"/>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3"/>
    </row>
    <row r="33" spans="1:41" ht="23.25" customHeight="1">
      <c r="B33" s="415" t="s">
        <v>248</v>
      </c>
      <c r="C33" s="351" t="s">
        <v>249</v>
      </c>
      <c r="H33" s="354" t="s">
        <v>250</v>
      </c>
      <c r="I33" s="354" t="s">
        <v>251</v>
      </c>
      <c r="J33" s="354"/>
      <c r="M33" s="354"/>
      <c r="N33" s="354"/>
      <c r="O33" s="354"/>
      <c r="P33" s="354"/>
      <c r="Q33" s="354"/>
      <c r="R33" s="354"/>
      <c r="S33" s="354"/>
      <c r="T33" s="354"/>
      <c r="U33" s="354"/>
      <c r="V33" s="354"/>
      <c r="W33" s="354"/>
      <c r="X33" s="354"/>
      <c r="Y33" s="416" t="s">
        <v>252</v>
      </c>
      <c r="Z33" s="417"/>
      <c r="AA33" s="417"/>
      <c r="AB33" s="417"/>
      <c r="AC33" s="417"/>
      <c r="AD33" s="354"/>
      <c r="AE33" s="354"/>
      <c r="AF33" s="354"/>
      <c r="AG33" s="354"/>
    </row>
    <row r="34" spans="1:41">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row>
    <row r="35" spans="1:41">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row>
    <row r="36" spans="1:41" ht="18.75" customHeight="1">
      <c r="A36" s="637" t="s">
        <v>254</v>
      </c>
      <c r="B36" s="638"/>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E36" s="638"/>
      <c r="AF36" s="638"/>
      <c r="AG36" s="639"/>
    </row>
    <row r="37" spans="1:41" ht="15.75" customHeight="1">
      <c r="A37" s="640" t="s">
        <v>234</v>
      </c>
      <c r="B37" s="641"/>
      <c r="C37" s="641"/>
      <c r="D37" s="641"/>
      <c r="E37" s="641"/>
      <c r="F37" s="641"/>
      <c r="G37" s="641"/>
      <c r="H37" s="642"/>
      <c r="I37" s="640" t="s">
        <v>235</v>
      </c>
      <c r="J37" s="641"/>
      <c r="K37" s="641"/>
      <c r="L37" s="641"/>
      <c r="M37" s="641"/>
      <c r="N37" s="641"/>
      <c r="O37" s="641"/>
      <c r="P37" s="642"/>
      <c r="Q37" s="640" t="s">
        <v>255</v>
      </c>
      <c r="R37" s="641"/>
      <c r="S37" s="641"/>
      <c r="T37" s="641"/>
      <c r="U37" s="641"/>
      <c r="V37" s="641"/>
      <c r="W37" s="641"/>
      <c r="X37" s="642"/>
      <c r="Y37" s="640" t="s">
        <v>237</v>
      </c>
      <c r="Z37" s="641"/>
      <c r="AA37" s="641"/>
      <c r="AB37" s="641"/>
      <c r="AC37" s="641"/>
      <c r="AD37" s="641"/>
      <c r="AE37" s="641"/>
      <c r="AF37" s="641"/>
      <c r="AG37" s="642"/>
    </row>
    <row r="38" spans="1:41" s="410" customFormat="1" ht="21" customHeight="1">
      <c r="A38" s="643" t="s">
        <v>256</v>
      </c>
      <c r="B38" s="644"/>
      <c r="C38" s="644"/>
      <c r="D38" s="644"/>
      <c r="E38" s="644"/>
      <c r="F38" s="644"/>
      <c r="G38" s="644"/>
      <c r="H38" s="645"/>
      <c r="I38" s="643" t="s">
        <v>256</v>
      </c>
      <c r="J38" s="644"/>
      <c r="K38" s="644"/>
      <c r="L38" s="644"/>
      <c r="M38" s="644"/>
      <c r="N38" s="644"/>
      <c r="O38" s="644"/>
      <c r="P38" s="645"/>
      <c r="Q38" s="643" t="s">
        <v>256</v>
      </c>
      <c r="R38" s="644"/>
      <c r="S38" s="644"/>
      <c r="T38" s="644"/>
      <c r="U38" s="644"/>
      <c r="V38" s="644"/>
      <c r="W38" s="644"/>
      <c r="X38" s="645"/>
      <c r="Y38" s="643" t="s">
        <v>256</v>
      </c>
      <c r="Z38" s="644"/>
      <c r="AA38" s="644"/>
      <c r="AB38" s="644"/>
      <c r="AC38" s="644"/>
      <c r="AD38" s="644"/>
      <c r="AE38" s="644"/>
      <c r="AF38" s="644"/>
      <c r="AG38" s="645"/>
    </row>
    <row r="39" spans="1:41" ht="15">
      <c r="A39" s="419" t="s">
        <v>257</v>
      </c>
      <c r="B39" s="412"/>
      <c r="C39" s="412"/>
      <c r="D39" s="412"/>
      <c r="E39" s="412"/>
      <c r="F39" s="412"/>
      <c r="G39" s="412"/>
      <c r="H39" s="412"/>
      <c r="I39" s="412"/>
      <c r="J39" s="412"/>
      <c r="K39" s="412"/>
      <c r="L39" s="412"/>
      <c r="M39" s="412"/>
      <c r="N39" s="412"/>
      <c r="O39" s="412"/>
      <c r="P39" s="412"/>
      <c r="Q39" s="412" t="s">
        <v>258</v>
      </c>
      <c r="R39" s="412"/>
      <c r="S39" s="412"/>
      <c r="T39" s="412"/>
      <c r="U39" s="412"/>
      <c r="V39" s="412"/>
      <c r="W39" s="412"/>
      <c r="X39" s="412"/>
      <c r="Y39" s="412"/>
      <c r="Z39" s="412"/>
      <c r="AA39" s="412"/>
      <c r="AB39" s="412"/>
      <c r="AC39" s="412"/>
      <c r="AD39" s="412"/>
      <c r="AE39" s="412"/>
      <c r="AF39" s="412"/>
      <c r="AG39" s="414"/>
      <c r="AN39" s="410"/>
      <c r="AO39" s="410"/>
    </row>
    <row r="40" spans="1:41" s="410" customFormat="1" ht="19.5" customHeight="1">
      <c r="A40" s="420" t="s">
        <v>259</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3"/>
      <c r="AJ40" s="421"/>
      <c r="AK40" s="421"/>
      <c r="AL40" s="422"/>
      <c r="AM40" s="422"/>
    </row>
    <row r="41" spans="1:41" ht="18" customHeight="1">
      <c r="A41" s="419" t="s">
        <v>260</v>
      </c>
      <c r="B41" s="412"/>
      <c r="C41" s="412"/>
      <c r="D41" s="354"/>
      <c r="E41" s="412" t="s">
        <v>261</v>
      </c>
      <c r="F41" s="423"/>
      <c r="G41" s="423"/>
      <c r="H41" s="412"/>
      <c r="I41" s="412"/>
      <c r="J41" s="412"/>
      <c r="K41" s="412"/>
      <c r="L41" s="412"/>
      <c r="M41" s="412"/>
      <c r="N41" s="412"/>
      <c r="O41" s="412"/>
      <c r="P41" s="412"/>
      <c r="Q41" s="412"/>
      <c r="R41" s="412"/>
      <c r="S41" s="412"/>
      <c r="T41" s="412"/>
      <c r="U41" s="412"/>
      <c r="V41" s="412"/>
      <c r="W41" s="412"/>
      <c r="X41" s="423"/>
      <c r="Y41" s="423"/>
      <c r="Z41" s="423"/>
      <c r="AA41" s="423"/>
      <c r="AB41" s="423"/>
      <c r="AC41" s="423"/>
      <c r="AD41" s="423"/>
      <c r="AE41" s="423"/>
      <c r="AF41" s="423"/>
      <c r="AG41" s="424"/>
      <c r="AN41" s="410"/>
      <c r="AO41" s="410"/>
    </row>
    <row r="42" spans="1:41" ht="16.5" customHeight="1">
      <c r="A42" s="398" t="s">
        <v>262</v>
      </c>
      <c r="B42" s="400"/>
      <c r="C42" s="400"/>
      <c r="D42" s="400"/>
      <c r="E42" s="400"/>
      <c r="F42" s="400" t="s">
        <v>263</v>
      </c>
      <c r="G42" s="400"/>
      <c r="H42" s="400"/>
      <c r="I42" s="399"/>
      <c r="J42" s="400"/>
      <c r="K42" s="400"/>
      <c r="L42" s="400"/>
      <c r="M42" s="400"/>
      <c r="N42" s="400"/>
      <c r="O42" s="400"/>
      <c r="P42" s="400"/>
      <c r="Q42" s="400"/>
      <c r="R42" s="400"/>
      <c r="S42" s="400"/>
      <c r="T42" s="400"/>
      <c r="U42" s="400"/>
      <c r="V42" s="400"/>
      <c r="W42" s="400"/>
      <c r="X42" s="401" t="s">
        <v>264</v>
      </c>
      <c r="Y42" s="400" t="s">
        <v>265</v>
      </c>
      <c r="Z42" s="425"/>
      <c r="AA42" s="425"/>
      <c r="AB42" s="425"/>
      <c r="AC42" s="425"/>
      <c r="AD42" s="400"/>
      <c r="AE42" s="400"/>
      <c r="AF42" s="400"/>
      <c r="AG42" s="403"/>
      <c r="AN42" s="410"/>
      <c r="AO42" s="410"/>
    </row>
    <row r="43" spans="1:41" ht="16.5" customHeight="1">
      <c r="J43" s="354"/>
      <c r="K43" s="354"/>
      <c r="L43" s="354"/>
      <c r="M43" s="354"/>
      <c r="N43" s="354"/>
      <c r="O43" s="354"/>
      <c r="P43" s="354"/>
      <c r="Q43" s="354"/>
      <c r="R43" s="354"/>
      <c r="S43" s="354"/>
      <c r="T43" s="354"/>
      <c r="U43" s="354"/>
      <c r="V43" s="354"/>
      <c r="W43" s="354"/>
      <c r="X43" s="354"/>
      <c r="Y43" s="354"/>
      <c r="Z43" s="416" t="s">
        <v>252</v>
      </c>
      <c r="AA43" s="416"/>
      <c r="AB43" s="354"/>
      <c r="AC43" s="354"/>
      <c r="AD43" s="354"/>
      <c r="AE43" s="354"/>
      <c r="AF43" s="354"/>
      <c r="AG43" s="354"/>
      <c r="AN43" s="410"/>
      <c r="AO43" s="410"/>
    </row>
    <row r="44" spans="1:41" ht="21.75" customHeight="1">
      <c r="A44" s="489" t="s">
        <v>266</v>
      </c>
      <c r="B44" s="489"/>
      <c r="C44" s="489"/>
      <c r="D44" s="489"/>
      <c r="E44" s="489"/>
      <c r="F44" s="489"/>
      <c r="G44" s="489"/>
      <c r="H44" s="489"/>
      <c r="I44" s="489"/>
      <c r="J44" s="489"/>
      <c r="K44" s="489"/>
      <c r="L44" s="489"/>
      <c r="M44" s="489"/>
      <c r="N44" s="489"/>
      <c r="O44" s="489"/>
      <c r="P44" s="489"/>
      <c r="Q44" s="489"/>
      <c r="R44" s="489"/>
      <c r="S44" s="489"/>
      <c r="T44" s="489"/>
      <c r="U44" s="489"/>
      <c r="V44" s="489"/>
      <c r="X44" s="354"/>
      <c r="Y44" s="417"/>
      <c r="Z44" s="492" t="s">
        <v>267</v>
      </c>
      <c r="AA44" s="416"/>
      <c r="AB44" s="417"/>
      <c r="AC44" s="417"/>
      <c r="AG44" s="354"/>
    </row>
    <row r="45" spans="1:41" s="426" customFormat="1" ht="43.5" customHeight="1">
      <c r="A45" s="636" t="s">
        <v>268</v>
      </c>
      <c r="B45" s="636"/>
      <c r="C45" s="636"/>
      <c r="D45" s="636"/>
      <c r="E45" s="636"/>
      <c r="F45" s="636"/>
      <c r="G45" s="636"/>
      <c r="H45" s="636"/>
      <c r="I45" s="636"/>
      <c r="J45" s="636"/>
      <c r="K45" s="636"/>
      <c r="L45" s="636"/>
      <c r="M45" s="636"/>
      <c r="N45" s="636"/>
      <c r="O45" s="636"/>
      <c r="P45" s="636"/>
      <c r="Q45" s="636"/>
      <c r="R45" s="636"/>
      <c r="S45" s="636"/>
      <c r="T45" s="636"/>
      <c r="U45" s="636"/>
      <c r="V45" s="636"/>
      <c r="X45" s="427"/>
      <c r="Y45" s="428"/>
      <c r="Z45" s="428"/>
      <c r="AA45" s="428"/>
      <c r="AB45" s="428"/>
      <c r="AC45" s="428"/>
      <c r="AG45" s="427"/>
    </row>
    <row r="46" spans="1:41" s="426" customFormat="1" ht="39" customHeight="1">
      <c r="A46" s="636" t="s">
        <v>269</v>
      </c>
      <c r="B46" s="636"/>
      <c r="C46" s="636"/>
      <c r="D46" s="636"/>
      <c r="E46" s="636"/>
      <c r="F46" s="636"/>
      <c r="G46" s="636"/>
      <c r="H46" s="636"/>
      <c r="I46" s="636"/>
      <c r="J46" s="636"/>
      <c r="K46" s="636"/>
      <c r="L46" s="636"/>
      <c r="M46" s="636"/>
      <c r="N46" s="636"/>
      <c r="O46" s="636"/>
      <c r="P46" s="636"/>
      <c r="Q46" s="636"/>
      <c r="R46" s="636"/>
      <c r="S46" s="636"/>
      <c r="T46" s="636"/>
      <c r="U46" s="636"/>
      <c r="V46" s="636"/>
      <c r="W46" s="427"/>
      <c r="X46" s="427"/>
      <c r="Y46" s="427"/>
      <c r="Z46" s="427"/>
      <c r="AA46" s="427"/>
      <c r="AB46" s="427"/>
      <c r="AC46" s="427"/>
      <c r="AD46" s="427"/>
      <c r="AE46" s="427"/>
      <c r="AF46" s="427"/>
      <c r="AG46" s="427"/>
    </row>
    <row r="47" spans="1:41" s="426" customFormat="1" ht="54" customHeight="1">
      <c r="A47" s="636" t="s">
        <v>270</v>
      </c>
      <c r="B47" s="636"/>
      <c r="C47" s="636"/>
      <c r="D47" s="636"/>
      <c r="E47" s="636"/>
      <c r="F47" s="636"/>
      <c r="G47" s="636"/>
      <c r="H47" s="636"/>
      <c r="I47" s="636"/>
      <c r="J47" s="636"/>
      <c r="K47" s="636"/>
      <c r="L47" s="636"/>
      <c r="M47" s="636"/>
      <c r="N47" s="636"/>
      <c r="O47" s="636"/>
      <c r="P47" s="636"/>
      <c r="Q47" s="636"/>
      <c r="R47" s="636"/>
      <c r="S47" s="636"/>
      <c r="T47" s="636"/>
      <c r="U47" s="636"/>
      <c r="V47" s="636"/>
      <c r="W47" s="427"/>
      <c r="X47" s="427"/>
      <c r="Y47" s="427"/>
      <c r="Z47" s="427"/>
      <c r="AA47" s="427"/>
      <c r="AB47" s="427"/>
      <c r="AC47" s="427"/>
      <c r="AD47" s="427"/>
      <c r="AE47" s="427"/>
      <c r="AF47" s="427"/>
      <c r="AG47" s="427"/>
    </row>
    <row r="48" spans="1:41">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row>
    <row r="49" spans="2:33">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row>
    <row r="50" spans="2:3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row>
    <row r="51" spans="2:33">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row>
    <row r="53" spans="2:33">
      <c r="B53" s="354"/>
      <c r="C53" s="354"/>
      <c r="D53" s="354"/>
      <c r="E53" s="354"/>
      <c r="F53" s="354"/>
      <c r="G53" s="354"/>
      <c r="I53" s="354"/>
    </row>
  </sheetData>
  <mergeCells count="33">
    <mergeCell ref="A10:AG10"/>
    <mergeCell ref="M11:P11"/>
    <mergeCell ref="S11:V11"/>
    <mergeCell ref="A16:AG16"/>
    <mergeCell ref="A25:AG25"/>
    <mergeCell ref="A26:AG26"/>
    <mergeCell ref="I30:P30"/>
    <mergeCell ref="Q30:X30"/>
    <mergeCell ref="Y30:AG30"/>
    <mergeCell ref="A27:H27"/>
    <mergeCell ref="I27:P27"/>
    <mergeCell ref="Q27:X27"/>
    <mergeCell ref="Y27:AG27"/>
    <mergeCell ref="A28:H28"/>
    <mergeCell ref="Q28:X28"/>
    <mergeCell ref="Y28:AG28"/>
    <mergeCell ref="A47:V47"/>
    <mergeCell ref="A38:H38"/>
    <mergeCell ref="I38:P38"/>
    <mergeCell ref="Q38:X38"/>
    <mergeCell ref="Y38:AG38"/>
    <mergeCell ref="A29:H29"/>
    <mergeCell ref="I29:P29"/>
    <mergeCell ref="Q29:X29"/>
    <mergeCell ref="Y29:AG29"/>
    <mergeCell ref="A30:H30"/>
    <mergeCell ref="A45:V45"/>
    <mergeCell ref="A46:V46"/>
    <mergeCell ref="A36:AG36"/>
    <mergeCell ref="A37:H37"/>
    <mergeCell ref="I37:P37"/>
    <mergeCell ref="Q37:X37"/>
    <mergeCell ref="Y37:AG37"/>
  </mergeCells>
  <printOptions horizontalCentered="1"/>
  <pageMargins left="0.19685039370078741" right="0.19685039370078741" top="0.19685039370078741" bottom="0"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Identication</vt:lpstr>
      <vt:lpstr>CALCUL CM-IS</vt:lpstr>
      <vt:lpstr>DECL RF </vt:lpstr>
      <vt:lpstr>DECL RF P2</vt:lpstr>
      <vt:lpstr>TIERS</vt:lpstr>
      <vt:lpstr>TIERS P2</vt:lpstr>
      <vt:lpstr>DEPOT</vt:lpstr>
      <vt:lpstr>REGUL</vt:lpstr>
      <vt:lpstr>ACOMPTE</vt:lpstr>
      <vt:lpstr>ACOMPTE (2)</vt:lpstr>
      <vt:lpstr>ACOMPTE (3)</vt:lpstr>
      <vt:lpstr>ACOMPTE (4)</vt:lpstr>
      <vt:lpstr>ACOMPTE!Zone_d_impression</vt:lpstr>
      <vt:lpstr>'ACOMPTE (2)'!Zone_d_impression</vt:lpstr>
      <vt:lpstr>'ACOMPTE (3)'!Zone_d_impression</vt:lpstr>
      <vt:lpstr>'ACOMPTE (4)'!Zone_d_impression</vt:lpstr>
      <vt:lpstr>'CALCUL CM-IS'!Zone_d_impression</vt:lpstr>
      <vt:lpstr>'DECL RF '!Zone_d_impression</vt:lpstr>
      <vt:lpstr>REGUL!Zone_d_impression</vt:lpstr>
      <vt:lpstr>TIERS!Zone_d_impression</vt:lpstr>
      <vt:lpstr>'TIERS P2'!Zone_d_impression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ABDELLAH</dc:creator>
  <cp:lastModifiedBy>SAYAD</cp:lastModifiedBy>
  <cp:lastPrinted>2015-02-05T12:21:46Z</cp:lastPrinted>
  <dcterms:created xsi:type="dcterms:W3CDTF">2014-03-14T11:54:30Z</dcterms:created>
  <dcterms:modified xsi:type="dcterms:W3CDTF">2016-03-05T07:39:11Z</dcterms:modified>
</cp:coreProperties>
</file>