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9320" windowHeight="7995" activeTab="1"/>
  </bookViews>
  <sheets>
    <sheet name="Base_Patient" sheetId="1" r:id="rId1"/>
    <sheet name="DMI" sheetId="2" r:id="rId2"/>
    <sheet name="Feuil1" sheetId="3" r:id="rId3"/>
  </sheets>
  <calcPr calcId="145621"/>
</workbook>
</file>

<file path=xl/calcChain.xml><?xml version="1.0" encoding="utf-8"?>
<calcChain xmlns="http://schemas.openxmlformats.org/spreadsheetml/2006/main">
  <c r="J4" i="2" l="1"/>
  <c r="J5" i="2"/>
  <c r="J6" i="2" s="1"/>
  <c r="J7" i="2" s="1"/>
  <c r="J8" i="2" s="1"/>
  <c r="J9" i="2" s="1"/>
  <c r="J10" i="2"/>
  <c r="J11" i="2"/>
  <c r="J12" i="2" s="1"/>
  <c r="J13" i="2"/>
  <c r="J14" i="2" s="1"/>
  <c r="J15" i="2" s="1"/>
  <c r="J16" i="2" s="1"/>
  <c r="J17" i="2" s="1"/>
  <c r="J18" i="2" s="1"/>
  <c r="J19" i="2"/>
  <c r="J20" i="2" s="1"/>
  <c r="J21" i="2" s="1"/>
  <c r="J22" i="2" s="1"/>
  <c r="J23" i="2" s="1"/>
  <c r="J24" i="2"/>
  <c r="J25" i="2"/>
  <c r="J26" i="2"/>
  <c r="J27" i="2"/>
  <c r="J28" i="2" s="1"/>
  <c r="J3" i="2"/>
  <c r="J2" i="2"/>
  <c r="F3" i="2"/>
  <c r="G3" i="2"/>
  <c r="H3" i="2"/>
  <c r="I3" i="2"/>
  <c r="F4" i="2"/>
  <c r="G4" i="2"/>
  <c r="H4" i="2"/>
  <c r="I4" i="2"/>
  <c r="F5" i="2"/>
  <c r="G5" i="2"/>
  <c r="H5" i="2"/>
  <c r="I5" i="2"/>
  <c r="F6" i="2"/>
  <c r="G6" i="2"/>
  <c r="H6" i="2"/>
  <c r="I6" i="2"/>
  <c r="F7" i="2"/>
  <c r="G7" i="2"/>
  <c r="H7" i="2"/>
  <c r="I7" i="2"/>
  <c r="F8" i="2"/>
  <c r="G8" i="2"/>
  <c r="H8" i="2"/>
  <c r="I8" i="2"/>
  <c r="F9" i="2"/>
  <c r="G9" i="2"/>
  <c r="H9" i="2"/>
  <c r="I9" i="2"/>
  <c r="F10" i="2"/>
  <c r="G10" i="2"/>
  <c r="H10" i="2"/>
  <c r="I10" i="2"/>
  <c r="F11" i="2"/>
  <c r="G11" i="2"/>
  <c r="H11" i="2"/>
  <c r="I11" i="2"/>
  <c r="F12" i="2"/>
  <c r="G12" i="2"/>
  <c r="H12" i="2"/>
  <c r="I12" i="2"/>
  <c r="F13" i="2"/>
  <c r="G13" i="2"/>
  <c r="H13" i="2"/>
  <c r="I13" i="2"/>
  <c r="F14" i="2"/>
  <c r="G14" i="2"/>
  <c r="H14" i="2"/>
  <c r="I14" i="2"/>
  <c r="F15" i="2"/>
  <c r="G15" i="2"/>
  <c r="H15" i="2"/>
  <c r="I15" i="2"/>
  <c r="F16" i="2"/>
  <c r="G16" i="2"/>
  <c r="H16" i="2"/>
  <c r="I16" i="2"/>
  <c r="F17" i="2"/>
  <c r="G17" i="2"/>
  <c r="H17" i="2"/>
  <c r="I17" i="2"/>
  <c r="F18" i="2"/>
  <c r="G18" i="2"/>
  <c r="H18" i="2"/>
  <c r="I18" i="2"/>
  <c r="F19" i="2"/>
  <c r="G19" i="2"/>
  <c r="H19" i="2"/>
  <c r="I19" i="2"/>
  <c r="F20" i="2"/>
  <c r="G20" i="2"/>
  <c r="H20" i="2"/>
  <c r="I20" i="2"/>
  <c r="F21" i="2"/>
  <c r="G21" i="2"/>
  <c r="H21" i="2"/>
  <c r="I21" i="2"/>
  <c r="F22" i="2"/>
  <c r="G22" i="2"/>
  <c r="H22" i="2"/>
  <c r="I22" i="2"/>
  <c r="F23" i="2"/>
  <c r="G23" i="2"/>
  <c r="H23" i="2"/>
  <c r="I23" i="2"/>
  <c r="F24" i="2"/>
  <c r="G24" i="2"/>
  <c r="H24" i="2"/>
  <c r="I24" i="2"/>
  <c r="F25" i="2"/>
  <c r="G25" i="2"/>
  <c r="H25" i="2"/>
  <c r="I25" i="2"/>
  <c r="F26" i="2"/>
  <c r="G26" i="2"/>
  <c r="H26" i="2"/>
  <c r="I26" i="2"/>
  <c r="F27" i="2"/>
  <c r="G27" i="2"/>
  <c r="H27" i="2"/>
  <c r="I27" i="2"/>
  <c r="F28" i="2"/>
  <c r="G28" i="2"/>
  <c r="H28" i="2"/>
  <c r="I28" i="2"/>
  <c r="I2" i="2"/>
  <c r="H2" i="2"/>
  <c r="G2" i="2"/>
  <c r="F2" i="2"/>
  <c r="J2" i="1"/>
  <c r="G2" i="1"/>
</calcChain>
</file>

<file path=xl/sharedStrings.xml><?xml version="1.0" encoding="utf-8"?>
<sst xmlns="http://schemas.openxmlformats.org/spreadsheetml/2006/main" count="177" uniqueCount="108">
  <si>
    <t>Numéro Séjour</t>
  </si>
  <si>
    <t>Adresse 1</t>
  </si>
  <si>
    <t>Adresse 2</t>
  </si>
  <si>
    <t>Code postal</t>
  </si>
  <si>
    <t>Ville</t>
  </si>
  <si>
    <t>Libellé DMI 1</t>
  </si>
  <si>
    <t>Réf DMI 1</t>
  </si>
  <si>
    <t>N°Lot DMI 1</t>
  </si>
  <si>
    <t>Libellé DMI 2</t>
  </si>
  <si>
    <t>Réf DMI 2</t>
  </si>
  <si>
    <t>N°Lot DMI 2</t>
  </si>
  <si>
    <t>Libellé DMI 3</t>
  </si>
  <si>
    <t>Réf DMI 3</t>
  </si>
  <si>
    <t>N°Lot DMI 3</t>
  </si>
  <si>
    <t>Libellé DMI 4</t>
  </si>
  <si>
    <t>Réf DMI 4</t>
  </si>
  <si>
    <t>N°Lot DMI 4</t>
  </si>
  <si>
    <t>Libellé DMI 5</t>
  </si>
  <si>
    <t>Réf DMI 5</t>
  </si>
  <si>
    <t>N°Lot DMI 5</t>
  </si>
  <si>
    <t>Libellé DMI 6</t>
  </si>
  <si>
    <t>Réf DMI 6</t>
  </si>
  <si>
    <t>N°Lot DMI 6</t>
  </si>
  <si>
    <t>Libellé DMI 7</t>
  </si>
  <si>
    <t>Réf DMI 7</t>
  </si>
  <si>
    <t>N°Lot DMI 7</t>
  </si>
  <si>
    <t>Libellé DMI 8</t>
  </si>
  <si>
    <t>Réf DMI 8</t>
  </si>
  <si>
    <t>N°Lot DMI 8</t>
  </si>
  <si>
    <t>Libellé DMI 9</t>
  </si>
  <si>
    <t>Réf DMI 9</t>
  </si>
  <si>
    <t>N°Lot DMI 9</t>
  </si>
  <si>
    <t>Libellé DMI 10</t>
  </si>
  <si>
    <t>Réf DMI 10</t>
  </si>
  <si>
    <t>N°Lot DMI 10</t>
  </si>
  <si>
    <t>Libellé DMI 11</t>
  </si>
  <si>
    <t>Réf DMI 11</t>
  </si>
  <si>
    <t>N°Lot DMI 11</t>
  </si>
  <si>
    <t>Libellé DMI 12</t>
  </si>
  <si>
    <t>Réf DMI 12</t>
  </si>
  <si>
    <t>N°Lot DMI 12</t>
  </si>
  <si>
    <t>Libellé DMI 13</t>
  </si>
  <si>
    <t>Réf DMI 13</t>
  </si>
  <si>
    <t>N°Lot DMI 13</t>
  </si>
  <si>
    <t>Libellé DMI 14</t>
  </si>
  <si>
    <t>Réf DMI 14</t>
  </si>
  <si>
    <t>N°Lot DMI 14</t>
  </si>
  <si>
    <t>XXXXXX</t>
  </si>
  <si>
    <t>Intervention</t>
  </si>
  <si>
    <t>Libellé DMI</t>
  </si>
  <si>
    <t>Référence DMI</t>
  </si>
  <si>
    <t>N° lot DMI</t>
  </si>
  <si>
    <t>omega</t>
  </si>
  <si>
    <t>broche guide</t>
  </si>
  <si>
    <t>704011s</t>
  </si>
  <si>
    <t>01747f</t>
  </si>
  <si>
    <t>vis cephalique</t>
  </si>
  <si>
    <t>3362-5-085</t>
  </si>
  <si>
    <t>f34665</t>
  </si>
  <si>
    <t>plaque</t>
  </si>
  <si>
    <t>597005s</t>
  </si>
  <si>
    <t>f23557</t>
  </si>
  <si>
    <t>vis de compression</t>
  </si>
  <si>
    <t>596001s</t>
  </si>
  <si>
    <t>f30728</t>
  </si>
  <si>
    <t>vis corticale</t>
  </si>
  <si>
    <t>pih</t>
  </si>
  <si>
    <t>cupule</t>
  </si>
  <si>
    <t>uh1-48-28</t>
  </si>
  <si>
    <t>mml31l</t>
  </si>
  <si>
    <t>prothese femorale</t>
  </si>
  <si>
    <t>11-22-18</t>
  </si>
  <si>
    <t>r655</t>
  </si>
  <si>
    <t>tete</t>
  </si>
  <si>
    <t>13-04-28-02</t>
  </si>
  <si>
    <t>w034</t>
  </si>
  <si>
    <t>3362-5-080</t>
  </si>
  <si>
    <t>f26768</t>
  </si>
  <si>
    <t>597023s</t>
  </si>
  <si>
    <t>f16438</t>
  </si>
  <si>
    <t>f24946</t>
  </si>
  <si>
    <t>ptg</t>
  </si>
  <si>
    <t>ciment</t>
  </si>
  <si>
    <t>femur</t>
  </si>
  <si>
    <t>tibia</t>
  </si>
  <si>
    <t>insert tibial</t>
  </si>
  <si>
    <t>rotule</t>
  </si>
  <si>
    <t>kj</t>
  </si>
  <si>
    <t>bioscrew</t>
  </si>
  <si>
    <t>c8030</t>
  </si>
  <si>
    <t>c8014</t>
  </si>
  <si>
    <t>uh1-44-28</t>
  </si>
  <si>
    <t>mnm8dt</t>
  </si>
  <si>
    <t>11-22-14</t>
  </si>
  <si>
    <t>u634</t>
  </si>
  <si>
    <t>u622</t>
  </si>
  <si>
    <t>Salut Nat,</t>
  </si>
  <si>
    <t>Dis j'aurais un petit problème sous Excel, vu que tu m'as dépanné déjà une première fois ^^</t>
  </si>
  <si>
    <t>J'ai deux fichiers excel distincts :</t>
  </si>
  <si>
    <t>- Base_patient : Contenant le numéro de séjour, nom, prénom, adresse1, adresse2, CP, ville</t>
  </si>
  <si>
    <t>- DMI : numéro de séjour, libellé de l'intervention, libellé DMI, Référence DMI, n°Lot DMI</t>
  </si>
  <si>
    <t>Je souhaiterais faire un rapprochement dans le fichier base_patient du fichier DMI. Je t'ai joint un fichier exemple.</t>
  </si>
  <si>
    <t>Mon soucis est que dans le fichier DMI, ce que je veux est mis sous colonne alors que dans ma base patient je le veux en ligne. Un numéro de séjour peut avoir jusqu'à 15 DMI comme tu le vois sur le premier patient.</t>
  </si>
  <si>
    <t>De plus, un patient de ma base peut ne pas exister dans le fichier DMI....</t>
  </si>
  <si>
    <t>Du coup je galère pour les formules pour récupéré les bons champs dans ma base patient qui me servira de publipostage par la suite.</t>
  </si>
  <si>
    <t>yyyyyyy</t>
  </si>
  <si>
    <t>zzzzzzzz</t>
  </si>
  <si>
    <t>uuuuuu</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</si>
</sst>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sz val="11"/>
      <color indexed="8"/>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19" fillId="0" borderId="0"/>
  </cellStyleXfs>
  <cellXfs count="12">
    <xf numFmtId="0" fontId="0" fillId="0" borderId="0" xfId="0"/>
    <xf numFmtId="0" fontId="18" fillId="0" borderId="0" xfId="43" applyFont="1" applyAlignment="1">
      <alignment horizontal="left"/>
    </xf>
    <xf numFmtId="0" fontId="18" fillId="0" borderId="0" xfId="43" applyNumberFormat="1" applyFont="1"/>
    <xf numFmtId="0" fontId="18" fillId="0" borderId="0" xfId="43" applyFont="1" applyAlignment="1">
      <alignment horizontal="center"/>
    </xf>
    <xf numFmtId="0" fontId="18" fillId="0" borderId="0" xfId="43" applyFont="1"/>
    <xf numFmtId="0" fontId="19" fillId="0" borderId="0" xfId="43"/>
    <xf numFmtId="0" fontId="0" fillId="0" borderId="0" xfId="0"/>
    <xf numFmtId="0" fontId="16" fillId="0" borderId="0" xfId="0" applyFont="1"/>
    <xf numFmtId="0" fontId="18" fillId="0" borderId="0" xfId="0" applyFont="1"/>
    <xf numFmtId="0" fontId="18" fillId="0" borderId="0" xfId="0" applyFont="1" applyAlignment="1">
      <alignment horizontal="left"/>
    </xf>
    <xf numFmtId="0" fontId="18" fillId="0" borderId="0" xfId="0" applyFont="1" applyAlignment="1">
      <alignment horizontal="center"/>
    </xf>
    <xf numFmtId="0" fontId="0" fillId="33" borderId="0" xfId="0" applyFill="1"/>
  </cellXfs>
  <cellStyles count="4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Excel Built-in Normal 1" xfId="42"/>
    <cellStyle name="Insatisfaisant" xfId="7" builtinId="27" customBuiltin="1"/>
    <cellStyle name="Neutre" xfId="8" builtinId="28" customBuiltin="1"/>
    <cellStyle name="Normal" xfId="0" builtinId="0"/>
    <cellStyle name="Normal 2" xfId="43"/>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workbookViewId="0">
      <selection activeCell="E3" sqref="E3"/>
    </sheetView>
  </sheetViews>
  <sheetFormatPr baseColWidth="10" defaultRowHeight="15" x14ac:dyDescent="0.25"/>
  <cols>
    <col min="6" max="6" width="12.5703125" bestFit="1" customWidth="1"/>
    <col min="9" max="9" width="12.5703125" bestFit="1" customWidth="1"/>
    <col min="10" max="10" width="9.5703125" bestFit="1" customWidth="1"/>
  </cols>
  <sheetData>
    <row r="1" spans="1:47" x14ac:dyDescent="0.25">
      <c r="A1" s="7" t="s">
        <v>0</v>
      </c>
      <c r="B1" s="7" t="s">
        <v>1</v>
      </c>
      <c r="C1" s="7" t="s">
        <v>2</v>
      </c>
      <c r="D1" s="7" t="s">
        <v>3</v>
      </c>
      <c r="E1" s="7" t="s">
        <v>4</v>
      </c>
      <c r="F1" s="7" t="s">
        <v>5</v>
      </c>
      <c r="G1" s="7"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7" t="s">
        <v>29</v>
      </c>
      <c r="AE1" s="7" t="s">
        <v>30</v>
      </c>
      <c r="AF1" s="7" t="s">
        <v>31</v>
      </c>
      <c r="AG1" s="7" t="s">
        <v>32</v>
      </c>
      <c r="AH1" s="7" t="s">
        <v>33</v>
      </c>
      <c r="AI1" s="7" t="s">
        <v>34</v>
      </c>
      <c r="AJ1" s="7" t="s">
        <v>35</v>
      </c>
      <c r="AK1" s="7" t="s">
        <v>36</v>
      </c>
      <c r="AL1" s="7" t="s">
        <v>37</v>
      </c>
      <c r="AM1" s="7" t="s">
        <v>38</v>
      </c>
      <c r="AN1" s="7" t="s">
        <v>39</v>
      </c>
      <c r="AO1" s="7" t="s">
        <v>40</v>
      </c>
      <c r="AP1" s="7" t="s">
        <v>41</v>
      </c>
      <c r="AQ1" s="7" t="s">
        <v>42</v>
      </c>
      <c r="AR1" s="7" t="s">
        <v>43</v>
      </c>
      <c r="AS1" s="7" t="s">
        <v>44</v>
      </c>
      <c r="AT1" s="7" t="s">
        <v>45</v>
      </c>
      <c r="AU1" s="7" t="s">
        <v>46</v>
      </c>
    </row>
    <row r="2" spans="1:47" x14ac:dyDescent="0.25">
      <c r="A2" s="6">
        <v>1414612</v>
      </c>
      <c r="B2" s="6" t="s">
        <v>47</v>
      </c>
      <c r="C2" s="6" t="s">
        <v>105</v>
      </c>
      <c r="D2" s="6" t="s">
        <v>106</v>
      </c>
      <c r="E2" s="6" t="s">
        <v>107</v>
      </c>
      <c r="G2" s="8" t="str">
        <f>VLOOKUP(A2,DMI!$A$2:$E$28,4,FALSE)</f>
        <v>704011s</v>
      </c>
      <c r="H2" s="10"/>
      <c r="I2" s="8"/>
      <c r="J2" s="9" t="str">
        <f>VLOOKUP(A2,DMI!$A$2:$E$28,4,FALSE)</f>
        <v>704011s</v>
      </c>
      <c r="K2" s="10"/>
      <c r="L2" s="8"/>
      <c r="M2" s="9"/>
      <c r="N2" s="10"/>
      <c r="O2" s="8"/>
      <c r="P2" s="9"/>
      <c r="Q2" s="10"/>
      <c r="R2" s="8"/>
      <c r="S2" s="9"/>
      <c r="T2" s="10"/>
      <c r="U2" s="8"/>
      <c r="V2" s="9"/>
      <c r="W2" s="10"/>
      <c r="X2" s="8"/>
      <c r="Y2" s="9"/>
      <c r="Z2" s="10"/>
      <c r="AA2" s="8"/>
      <c r="AB2" s="9"/>
      <c r="AC2" s="10"/>
      <c r="AD2" s="8"/>
      <c r="AE2" s="9"/>
      <c r="AF2" s="10"/>
      <c r="AG2" s="8"/>
      <c r="AH2" s="9"/>
      <c r="AI2" s="10"/>
      <c r="AJ2" s="8"/>
      <c r="AK2" s="9"/>
      <c r="AL2" s="10"/>
      <c r="AM2" s="8"/>
      <c r="AN2" s="9"/>
      <c r="AO2" s="10"/>
      <c r="AP2" s="8"/>
      <c r="AQ2" s="9"/>
      <c r="AR2" s="10"/>
      <c r="AS2" s="8"/>
      <c r="AT2" s="9"/>
      <c r="AU2" s="10"/>
    </row>
    <row r="3" spans="1:47" x14ac:dyDescent="0.25">
      <c r="A3" s="6">
        <v>1510002</v>
      </c>
      <c r="B3" s="6" t="s">
        <v>47</v>
      </c>
      <c r="C3" s="6" t="s">
        <v>47</v>
      </c>
      <c r="D3" s="6" t="s">
        <v>47</v>
      </c>
      <c r="E3" s="6" t="s">
        <v>47</v>
      </c>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row>
    <row r="4" spans="1:47" x14ac:dyDescent="0.25">
      <c r="A4" s="6">
        <v>1510003</v>
      </c>
      <c r="B4" s="6" t="s">
        <v>47</v>
      </c>
      <c r="C4" s="6" t="s">
        <v>47</v>
      </c>
      <c r="D4" s="6" t="s">
        <v>47</v>
      </c>
      <c r="E4" s="6" t="s">
        <v>47</v>
      </c>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row>
    <row r="5" spans="1:47" x14ac:dyDescent="0.25">
      <c r="A5" s="6">
        <v>1510004</v>
      </c>
      <c r="B5" s="6" t="s">
        <v>47</v>
      </c>
      <c r="C5" s="6" t="s">
        <v>47</v>
      </c>
      <c r="D5" s="6" t="s">
        <v>47</v>
      </c>
      <c r="E5" s="6" t="s">
        <v>47</v>
      </c>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row>
    <row r="6" spans="1:47" x14ac:dyDescent="0.25">
      <c r="A6" s="6">
        <v>1520001</v>
      </c>
      <c r="B6" s="6" t="s">
        <v>47</v>
      </c>
      <c r="C6" s="6" t="s">
        <v>47</v>
      </c>
      <c r="D6" s="6" t="s">
        <v>47</v>
      </c>
      <c r="E6" s="6" t="s">
        <v>47</v>
      </c>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x14ac:dyDescent="0.25">
      <c r="A7" s="6">
        <v>1510007</v>
      </c>
      <c r="B7" s="6" t="s">
        <v>47</v>
      </c>
      <c r="C7" s="6" t="s">
        <v>47</v>
      </c>
      <c r="D7" s="6" t="s">
        <v>47</v>
      </c>
      <c r="E7" s="6" t="s">
        <v>47</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row>
    <row r="8" spans="1:47" x14ac:dyDescent="0.25">
      <c r="A8" s="6">
        <v>1510016</v>
      </c>
      <c r="B8" s="6" t="s">
        <v>47</v>
      </c>
      <c r="C8" s="6" t="s">
        <v>47</v>
      </c>
      <c r="D8" s="6" t="s">
        <v>47</v>
      </c>
      <c r="E8" s="6" t="s">
        <v>47</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row>
    <row r="9" spans="1:47" x14ac:dyDescent="0.25">
      <c r="A9" s="6">
        <v>1510015</v>
      </c>
      <c r="B9" s="6" t="s">
        <v>47</v>
      </c>
      <c r="C9" s="6" t="s">
        <v>47</v>
      </c>
      <c r="D9" s="6" t="s">
        <v>47</v>
      </c>
      <c r="E9" s="6" t="s">
        <v>47</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workbookViewId="0">
      <selection activeCell="G7" sqref="G7"/>
    </sheetView>
  </sheetViews>
  <sheetFormatPr baseColWidth="10" defaultRowHeight="15" x14ac:dyDescent="0.25"/>
  <cols>
    <col min="1" max="1" width="14.42578125" bestFit="1" customWidth="1"/>
    <col min="2" max="2" width="12.140625" bestFit="1" customWidth="1"/>
    <col min="3" max="3" width="17" bestFit="1" customWidth="1"/>
    <col min="4" max="4" width="14.28515625" bestFit="1" customWidth="1"/>
    <col min="6" max="10" width="11.42578125" style="11"/>
  </cols>
  <sheetData>
    <row r="1" spans="1:10" x14ac:dyDescent="0.25">
      <c r="A1" s="7" t="s">
        <v>0</v>
      </c>
      <c r="B1" s="7" t="s">
        <v>48</v>
      </c>
      <c r="C1" s="7" t="s">
        <v>49</v>
      </c>
      <c r="D1" s="7" t="s">
        <v>50</v>
      </c>
      <c r="E1" s="7" t="s">
        <v>51</v>
      </c>
    </row>
    <row r="2" spans="1:10" x14ac:dyDescent="0.25">
      <c r="A2" s="2">
        <v>1414612</v>
      </c>
      <c r="B2" s="4" t="s">
        <v>52</v>
      </c>
      <c r="C2" s="4" t="s">
        <v>53</v>
      </c>
      <c r="D2" s="1" t="s">
        <v>54</v>
      </c>
      <c r="E2" s="3" t="s">
        <v>55</v>
      </c>
      <c r="F2" s="11" t="str">
        <f>VLOOKUP(A2,Base_Patient!$A$2:$E$9,2,FALSE)</f>
        <v>XXXXXX</v>
      </c>
      <c r="G2" s="11" t="str">
        <f>VLOOKUP(A2,Base_Patient!$A$2:$E$9,3,FALSE)</f>
        <v>yyyyyyy</v>
      </c>
      <c r="H2" s="11" t="str">
        <f>VLOOKUP(A2,Base_Patient!$A$2:$E$9,4,FALSE)</f>
        <v>zzzzzzzz</v>
      </c>
      <c r="I2" s="11" t="str">
        <f>VLOOKUP(A2,Base_Patient!$A$2:$E$9,5,FALSE)</f>
        <v>uuuuuu</v>
      </c>
      <c r="J2" s="11" t="str">
        <f>C2</f>
        <v>broche guide</v>
      </c>
    </row>
    <row r="3" spans="1:10" x14ac:dyDescent="0.25">
      <c r="A3" s="2">
        <v>1414612</v>
      </c>
      <c r="B3" s="4" t="s">
        <v>52</v>
      </c>
      <c r="C3" s="4" t="s">
        <v>56</v>
      </c>
      <c r="D3" s="1" t="s">
        <v>57</v>
      </c>
      <c r="E3" s="3" t="s">
        <v>58</v>
      </c>
      <c r="F3" s="11" t="str">
        <f>VLOOKUP(A3,Base_Patient!$A$2:$E$9,2,FALSE)</f>
        <v>XXXXXX</v>
      </c>
      <c r="G3" s="11" t="str">
        <f>VLOOKUP(A3,Base_Patient!$A$2:$E$9,3,FALSE)</f>
        <v>yyyyyyy</v>
      </c>
      <c r="H3" s="11" t="str">
        <f>VLOOKUP(A3,Base_Patient!$A$2:$E$9,4,FALSE)</f>
        <v>zzzzzzzz</v>
      </c>
      <c r="I3" s="11" t="str">
        <f>VLOOKUP(A3,Base_Patient!$A$2:$E$9,5,FALSE)</f>
        <v>uuuuuu</v>
      </c>
      <c r="J3" s="11" t="str">
        <f>IF(A3=A2,J2&amp;";"&amp;C3,C2)</f>
        <v>broche guide;vis cephalique</v>
      </c>
    </row>
    <row r="4" spans="1:10" x14ac:dyDescent="0.25">
      <c r="A4" s="2">
        <v>1414612</v>
      </c>
      <c r="B4" s="4" t="s">
        <v>52</v>
      </c>
      <c r="C4" s="4" t="s">
        <v>59</v>
      </c>
      <c r="D4" s="1" t="s">
        <v>60</v>
      </c>
      <c r="E4" s="3" t="s">
        <v>61</v>
      </c>
      <c r="F4" s="11" t="str">
        <f>VLOOKUP(A4,Base_Patient!$A$2:$E$9,2,FALSE)</f>
        <v>XXXXXX</v>
      </c>
      <c r="G4" s="11" t="str">
        <f>VLOOKUP(A4,Base_Patient!$A$2:$E$9,3,FALSE)</f>
        <v>yyyyyyy</v>
      </c>
      <c r="H4" s="11" t="str">
        <f>VLOOKUP(A4,Base_Patient!$A$2:$E$9,4,FALSE)</f>
        <v>zzzzzzzz</v>
      </c>
      <c r="I4" s="11" t="str">
        <f>VLOOKUP(A4,Base_Patient!$A$2:$E$9,5,FALSE)</f>
        <v>uuuuuu</v>
      </c>
      <c r="J4" s="11" t="str">
        <f t="shared" ref="J4:J28" si="0">IF(A4=A3,J3&amp;";"&amp;C4,C3)</f>
        <v>broche guide;vis cephalique;plaque</v>
      </c>
    </row>
    <row r="5" spans="1:10" x14ac:dyDescent="0.25">
      <c r="A5" s="2">
        <v>1414612</v>
      </c>
      <c r="B5" s="4" t="s">
        <v>52</v>
      </c>
      <c r="C5" s="4" t="s">
        <v>62</v>
      </c>
      <c r="D5" s="1" t="s">
        <v>63</v>
      </c>
      <c r="E5" s="3" t="s">
        <v>64</v>
      </c>
      <c r="F5" s="11" t="str">
        <f>VLOOKUP(A5,Base_Patient!$A$2:$E$9,2,FALSE)</f>
        <v>XXXXXX</v>
      </c>
      <c r="G5" s="11" t="str">
        <f>VLOOKUP(A5,Base_Patient!$A$2:$E$9,3,FALSE)</f>
        <v>yyyyyyy</v>
      </c>
      <c r="H5" s="11" t="str">
        <f>VLOOKUP(A5,Base_Patient!$A$2:$E$9,4,FALSE)</f>
        <v>zzzzzzzz</v>
      </c>
      <c r="I5" s="11" t="str">
        <f>VLOOKUP(A5,Base_Patient!$A$2:$E$9,5,FALSE)</f>
        <v>uuuuuu</v>
      </c>
      <c r="J5" s="11" t="str">
        <f t="shared" si="0"/>
        <v>broche guide;vis cephalique;plaque;vis de compression</v>
      </c>
    </row>
    <row r="6" spans="1:10" x14ac:dyDescent="0.25">
      <c r="A6" s="2">
        <v>1414612</v>
      </c>
      <c r="B6" s="4" t="s">
        <v>52</v>
      </c>
      <c r="C6" s="4" t="s">
        <v>65</v>
      </c>
      <c r="D6" s="1">
        <v>340638</v>
      </c>
      <c r="E6" s="5"/>
      <c r="F6" s="11" t="str">
        <f>VLOOKUP(A6,Base_Patient!$A$2:$E$9,2,FALSE)</f>
        <v>XXXXXX</v>
      </c>
      <c r="G6" s="11" t="str">
        <f>VLOOKUP(A6,Base_Patient!$A$2:$E$9,3,FALSE)</f>
        <v>yyyyyyy</v>
      </c>
      <c r="H6" s="11" t="str">
        <f>VLOOKUP(A6,Base_Patient!$A$2:$E$9,4,FALSE)</f>
        <v>zzzzzzzz</v>
      </c>
      <c r="I6" s="11" t="str">
        <f>VLOOKUP(A6,Base_Patient!$A$2:$E$9,5,FALSE)</f>
        <v>uuuuuu</v>
      </c>
      <c r="J6" s="11" t="str">
        <f t="shared" si="0"/>
        <v>broche guide;vis cephalique;plaque;vis de compression;vis corticale</v>
      </c>
    </row>
    <row r="7" spans="1:10" x14ac:dyDescent="0.25">
      <c r="A7" s="2">
        <v>1414612</v>
      </c>
      <c r="B7" s="4" t="s">
        <v>52</v>
      </c>
      <c r="C7" s="4" t="s">
        <v>65</v>
      </c>
      <c r="D7" s="1">
        <v>340640</v>
      </c>
      <c r="E7" s="5"/>
      <c r="F7" s="11" t="str">
        <f>VLOOKUP(A7,Base_Patient!$A$2:$E$9,2,FALSE)</f>
        <v>XXXXXX</v>
      </c>
      <c r="G7" s="11" t="str">
        <f>VLOOKUP(A7,Base_Patient!$A$2:$E$9,3,FALSE)</f>
        <v>yyyyyyy</v>
      </c>
      <c r="H7" s="11" t="str">
        <f>VLOOKUP(A7,Base_Patient!$A$2:$E$9,4,FALSE)</f>
        <v>zzzzzzzz</v>
      </c>
      <c r="I7" s="11" t="str">
        <f>VLOOKUP(A7,Base_Patient!$A$2:$E$9,5,FALSE)</f>
        <v>uuuuuu</v>
      </c>
      <c r="J7" s="11" t="str">
        <f t="shared" si="0"/>
        <v>broche guide;vis cephalique;plaque;vis de compression;vis corticale;vis corticale</v>
      </c>
    </row>
    <row r="8" spans="1:10" x14ac:dyDescent="0.25">
      <c r="A8" s="2">
        <v>1414612</v>
      </c>
      <c r="B8" s="4" t="s">
        <v>52</v>
      </c>
      <c r="C8" s="4" t="s">
        <v>65</v>
      </c>
      <c r="D8" s="1">
        <v>340642</v>
      </c>
      <c r="E8" s="5"/>
      <c r="F8" s="11" t="str">
        <f>VLOOKUP(A8,Base_Patient!$A$2:$E$9,2,FALSE)</f>
        <v>XXXXXX</v>
      </c>
      <c r="G8" s="11" t="str">
        <f>VLOOKUP(A8,Base_Patient!$A$2:$E$9,3,FALSE)</f>
        <v>yyyyyyy</v>
      </c>
      <c r="H8" s="11" t="str">
        <f>VLOOKUP(A8,Base_Patient!$A$2:$E$9,4,FALSE)</f>
        <v>zzzzzzzz</v>
      </c>
      <c r="I8" s="11" t="str">
        <f>VLOOKUP(A8,Base_Patient!$A$2:$E$9,5,FALSE)</f>
        <v>uuuuuu</v>
      </c>
      <c r="J8" s="11" t="str">
        <f t="shared" si="0"/>
        <v>broche guide;vis cephalique;plaque;vis de compression;vis corticale;vis corticale;vis corticale</v>
      </c>
    </row>
    <row r="9" spans="1:10" x14ac:dyDescent="0.25">
      <c r="A9" s="2">
        <v>1414612</v>
      </c>
      <c r="B9" s="4" t="s">
        <v>52</v>
      </c>
      <c r="C9" s="4" t="s">
        <v>65</v>
      </c>
      <c r="D9" s="1">
        <v>340636</v>
      </c>
      <c r="E9" s="5"/>
      <c r="F9" s="11" t="str">
        <f>VLOOKUP(A9,Base_Patient!$A$2:$E$9,2,FALSE)</f>
        <v>XXXXXX</v>
      </c>
      <c r="G9" s="11" t="str">
        <f>VLOOKUP(A9,Base_Patient!$A$2:$E$9,3,FALSE)</f>
        <v>yyyyyyy</v>
      </c>
      <c r="H9" s="11" t="str">
        <f>VLOOKUP(A9,Base_Patient!$A$2:$E$9,4,FALSE)</f>
        <v>zzzzzzzz</v>
      </c>
      <c r="I9" s="11" t="str">
        <f>VLOOKUP(A9,Base_Patient!$A$2:$E$9,5,FALSE)</f>
        <v>uuuuuu</v>
      </c>
      <c r="J9" s="11" t="str">
        <f t="shared" si="0"/>
        <v>broche guide;vis cephalique;plaque;vis de compression;vis corticale;vis corticale;vis corticale;vis corticale</v>
      </c>
    </row>
    <row r="10" spans="1:10" x14ac:dyDescent="0.25">
      <c r="A10" s="2">
        <v>1510002</v>
      </c>
      <c r="B10" s="4" t="s">
        <v>66</v>
      </c>
      <c r="C10" s="4" t="s">
        <v>67</v>
      </c>
      <c r="D10" s="1" t="s">
        <v>68</v>
      </c>
      <c r="E10" s="3" t="s">
        <v>69</v>
      </c>
      <c r="F10" s="11" t="str">
        <f>VLOOKUP(A10,Base_Patient!$A$2:$E$9,2,FALSE)</f>
        <v>XXXXXX</v>
      </c>
      <c r="G10" s="11" t="str">
        <f>VLOOKUP(A10,Base_Patient!$A$2:$E$9,3,FALSE)</f>
        <v>XXXXXX</v>
      </c>
      <c r="H10" s="11" t="str">
        <f>VLOOKUP(A10,Base_Patient!$A$2:$E$9,4,FALSE)</f>
        <v>XXXXXX</v>
      </c>
      <c r="I10" s="11" t="str">
        <f>VLOOKUP(A10,Base_Patient!$A$2:$E$9,5,FALSE)</f>
        <v>XXXXXX</v>
      </c>
      <c r="J10" s="11" t="str">
        <f t="shared" si="0"/>
        <v>vis corticale</v>
      </c>
    </row>
    <row r="11" spans="1:10" x14ac:dyDescent="0.25">
      <c r="A11" s="2">
        <v>1510002</v>
      </c>
      <c r="B11" s="4" t="s">
        <v>66</v>
      </c>
      <c r="C11" s="4" t="s">
        <v>70</v>
      </c>
      <c r="D11" s="1" t="s">
        <v>71</v>
      </c>
      <c r="E11" s="3" t="s">
        <v>72</v>
      </c>
      <c r="F11" s="11" t="str">
        <f>VLOOKUP(A11,Base_Patient!$A$2:$E$9,2,FALSE)</f>
        <v>XXXXXX</v>
      </c>
      <c r="G11" s="11" t="str">
        <f>VLOOKUP(A11,Base_Patient!$A$2:$E$9,3,FALSE)</f>
        <v>XXXXXX</v>
      </c>
      <c r="H11" s="11" t="str">
        <f>VLOOKUP(A11,Base_Patient!$A$2:$E$9,4,FALSE)</f>
        <v>XXXXXX</v>
      </c>
      <c r="I11" s="11" t="str">
        <f>VLOOKUP(A11,Base_Patient!$A$2:$E$9,5,FALSE)</f>
        <v>XXXXXX</v>
      </c>
      <c r="J11" s="11" t="str">
        <f t="shared" si="0"/>
        <v>vis corticale;prothese femorale</v>
      </c>
    </row>
    <row r="12" spans="1:10" x14ac:dyDescent="0.25">
      <c r="A12" s="2">
        <v>1510002</v>
      </c>
      <c r="B12" s="4" t="s">
        <v>66</v>
      </c>
      <c r="C12" s="4" t="s">
        <v>73</v>
      </c>
      <c r="D12" s="1" t="s">
        <v>74</v>
      </c>
      <c r="E12" s="3" t="s">
        <v>75</v>
      </c>
      <c r="F12" s="11" t="str">
        <f>VLOOKUP(A12,Base_Patient!$A$2:$E$9,2,FALSE)</f>
        <v>XXXXXX</v>
      </c>
      <c r="G12" s="11" t="str">
        <f>VLOOKUP(A12,Base_Patient!$A$2:$E$9,3,FALSE)</f>
        <v>XXXXXX</v>
      </c>
      <c r="H12" s="11" t="str">
        <f>VLOOKUP(A12,Base_Patient!$A$2:$E$9,4,FALSE)</f>
        <v>XXXXXX</v>
      </c>
      <c r="I12" s="11" t="str">
        <f>VLOOKUP(A12,Base_Patient!$A$2:$E$9,5,FALSE)</f>
        <v>XXXXXX</v>
      </c>
      <c r="J12" s="11" t="str">
        <f t="shared" si="0"/>
        <v>vis corticale;prothese femorale;tete</v>
      </c>
    </row>
    <row r="13" spans="1:10" x14ac:dyDescent="0.25">
      <c r="A13" s="2">
        <v>1510003</v>
      </c>
      <c r="B13" s="4" t="s">
        <v>52</v>
      </c>
      <c r="C13" s="4" t="s">
        <v>56</v>
      </c>
      <c r="D13" s="1" t="s">
        <v>76</v>
      </c>
      <c r="E13" s="3" t="s">
        <v>77</v>
      </c>
      <c r="F13" s="11" t="str">
        <f>VLOOKUP(A13,Base_Patient!$A$2:$E$9,2,FALSE)</f>
        <v>XXXXXX</v>
      </c>
      <c r="G13" s="11" t="str">
        <f>VLOOKUP(A13,Base_Patient!$A$2:$E$9,3,FALSE)</f>
        <v>XXXXXX</v>
      </c>
      <c r="H13" s="11" t="str">
        <f>VLOOKUP(A13,Base_Patient!$A$2:$E$9,4,FALSE)</f>
        <v>XXXXXX</v>
      </c>
      <c r="I13" s="11" t="str">
        <f>VLOOKUP(A13,Base_Patient!$A$2:$E$9,5,FALSE)</f>
        <v>XXXXXX</v>
      </c>
      <c r="J13" s="11" t="str">
        <f t="shared" si="0"/>
        <v>tete</v>
      </c>
    </row>
    <row r="14" spans="1:10" x14ac:dyDescent="0.25">
      <c r="A14" s="2">
        <v>1510003</v>
      </c>
      <c r="B14" s="4" t="s">
        <v>52</v>
      </c>
      <c r="C14" s="4" t="s">
        <v>53</v>
      </c>
      <c r="D14" s="1" t="s">
        <v>54</v>
      </c>
      <c r="E14" s="3" t="s">
        <v>55</v>
      </c>
      <c r="F14" s="11" t="str">
        <f>VLOOKUP(A14,Base_Patient!$A$2:$E$9,2,FALSE)</f>
        <v>XXXXXX</v>
      </c>
      <c r="G14" s="11" t="str">
        <f>VLOOKUP(A14,Base_Patient!$A$2:$E$9,3,FALSE)</f>
        <v>XXXXXX</v>
      </c>
      <c r="H14" s="11" t="str">
        <f>VLOOKUP(A14,Base_Patient!$A$2:$E$9,4,FALSE)</f>
        <v>XXXXXX</v>
      </c>
      <c r="I14" s="11" t="str">
        <f>VLOOKUP(A14,Base_Patient!$A$2:$E$9,5,FALSE)</f>
        <v>XXXXXX</v>
      </c>
      <c r="J14" s="11" t="str">
        <f t="shared" si="0"/>
        <v>tete;broche guide</v>
      </c>
    </row>
    <row r="15" spans="1:10" x14ac:dyDescent="0.25">
      <c r="A15" s="2">
        <v>1510003</v>
      </c>
      <c r="B15" s="4" t="s">
        <v>52</v>
      </c>
      <c r="C15" s="4" t="s">
        <v>59</v>
      </c>
      <c r="D15" s="1" t="s">
        <v>78</v>
      </c>
      <c r="E15" s="3" t="s">
        <v>79</v>
      </c>
      <c r="F15" s="11" t="str">
        <f>VLOOKUP(A15,Base_Patient!$A$2:$E$9,2,FALSE)</f>
        <v>XXXXXX</v>
      </c>
      <c r="G15" s="11" t="str">
        <f>VLOOKUP(A15,Base_Patient!$A$2:$E$9,3,FALSE)</f>
        <v>XXXXXX</v>
      </c>
      <c r="H15" s="11" t="str">
        <f>VLOOKUP(A15,Base_Patient!$A$2:$E$9,4,FALSE)</f>
        <v>XXXXXX</v>
      </c>
      <c r="I15" s="11" t="str">
        <f>VLOOKUP(A15,Base_Patient!$A$2:$E$9,5,FALSE)</f>
        <v>XXXXXX</v>
      </c>
      <c r="J15" s="11" t="str">
        <f t="shared" si="0"/>
        <v>tete;broche guide;plaque</v>
      </c>
    </row>
    <row r="16" spans="1:10" x14ac:dyDescent="0.25">
      <c r="A16" s="2">
        <v>1510003</v>
      </c>
      <c r="B16" s="4" t="s">
        <v>52</v>
      </c>
      <c r="C16" s="4" t="s">
        <v>65</v>
      </c>
      <c r="D16" s="1">
        <v>340640</v>
      </c>
      <c r="E16" s="5"/>
      <c r="F16" s="11" t="str">
        <f>VLOOKUP(A16,Base_Patient!$A$2:$E$9,2,FALSE)</f>
        <v>XXXXXX</v>
      </c>
      <c r="G16" s="11" t="str">
        <f>VLOOKUP(A16,Base_Patient!$A$2:$E$9,3,FALSE)</f>
        <v>XXXXXX</v>
      </c>
      <c r="H16" s="11" t="str">
        <f>VLOOKUP(A16,Base_Patient!$A$2:$E$9,4,FALSE)</f>
        <v>XXXXXX</v>
      </c>
      <c r="I16" s="11" t="str">
        <f>VLOOKUP(A16,Base_Patient!$A$2:$E$9,5,FALSE)</f>
        <v>XXXXXX</v>
      </c>
      <c r="J16" s="11" t="str">
        <f t="shared" si="0"/>
        <v>tete;broche guide;plaque;vis corticale</v>
      </c>
    </row>
    <row r="17" spans="1:10" x14ac:dyDescent="0.25">
      <c r="A17" s="2">
        <v>1510003</v>
      </c>
      <c r="B17" s="4" t="s">
        <v>52</v>
      </c>
      <c r="C17" s="4" t="s">
        <v>65</v>
      </c>
      <c r="D17" s="1">
        <v>340642</v>
      </c>
      <c r="E17" s="5"/>
      <c r="F17" s="11" t="str">
        <f>VLOOKUP(A17,Base_Patient!$A$2:$E$9,2,FALSE)</f>
        <v>XXXXXX</v>
      </c>
      <c r="G17" s="11" t="str">
        <f>VLOOKUP(A17,Base_Patient!$A$2:$E$9,3,FALSE)</f>
        <v>XXXXXX</v>
      </c>
      <c r="H17" s="11" t="str">
        <f>VLOOKUP(A17,Base_Patient!$A$2:$E$9,4,FALSE)</f>
        <v>XXXXXX</v>
      </c>
      <c r="I17" s="11" t="str">
        <f>VLOOKUP(A17,Base_Patient!$A$2:$E$9,5,FALSE)</f>
        <v>XXXXXX</v>
      </c>
      <c r="J17" s="11" t="str">
        <f t="shared" si="0"/>
        <v>tete;broche guide;plaque;vis corticale;vis corticale</v>
      </c>
    </row>
    <row r="18" spans="1:10" x14ac:dyDescent="0.25">
      <c r="A18" s="2">
        <v>1510003</v>
      </c>
      <c r="B18" s="4" t="s">
        <v>52</v>
      </c>
      <c r="C18" s="4" t="s">
        <v>62</v>
      </c>
      <c r="D18" s="1" t="s">
        <v>63</v>
      </c>
      <c r="E18" s="3" t="s">
        <v>80</v>
      </c>
      <c r="F18" s="11" t="str">
        <f>VLOOKUP(A18,Base_Patient!$A$2:$E$9,2,FALSE)</f>
        <v>XXXXXX</v>
      </c>
      <c r="G18" s="11" t="str">
        <f>VLOOKUP(A18,Base_Patient!$A$2:$E$9,3,FALSE)</f>
        <v>XXXXXX</v>
      </c>
      <c r="H18" s="11" t="str">
        <f>VLOOKUP(A18,Base_Patient!$A$2:$E$9,4,FALSE)</f>
        <v>XXXXXX</v>
      </c>
      <c r="I18" s="11" t="str">
        <f>VLOOKUP(A18,Base_Patient!$A$2:$E$9,5,FALSE)</f>
        <v>XXXXXX</v>
      </c>
      <c r="J18" s="11" t="str">
        <f t="shared" si="0"/>
        <v>tete;broche guide;plaque;vis corticale;vis corticale;vis de compression</v>
      </c>
    </row>
    <row r="19" spans="1:10" x14ac:dyDescent="0.25">
      <c r="A19" s="2">
        <v>1510006</v>
      </c>
      <c r="B19" s="4" t="s">
        <v>81</v>
      </c>
      <c r="C19" s="4" t="s">
        <v>82</v>
      </c>
      <c r="D19" s="1">
        <v>66017750</v>
      </c>
      <c r="E19" s="3">
        <v>79194402</v>
      </c>
      <c r="F19" s="11" t="e">
        <f>VLOOKUP(A19,Base_Patient!$A$2:$E$9,2,FALSE)</f>
        <v>#N/A</v>
      </c>
      <c r="G19" s="11" t="e">
        <f>VLOOKUP(A19,Base_Patient!$A$2:$E$9,3,FALSE)</f>
        <v>#N/A</v>
      </c>
      <c r="H19" s="11" t="e">
        <f>VLOOKUP(A19,Base_Patient!$A$2:$E$9,4,FALSE)</f>
        <v>#N/A</v>
      </c>
      <c r="I19" s="11" t="e">
        <f>VLOOKUP(A19,Base_Patient!$A$2:$E$9,5,FALSE)</f>
        <v>#N/A</v>
      </c>
      <c r="J19" s="11" t="str">
        <f t="shared" si="0"/>
        <v>vis de compression</v>
      </c>
    </row>
    <row r="20" spans="1:10" x14ac:dyDescent="0.25">
      <c r="A20" s="2">
        <v>1510006</v>
      </c>
      <c r="B20" s="4" t="s">
        <v>81</v>
      </c>
      <c r="C20" s="4" t="s">
        <v>83</v>
      </c>
      <c r="D20" s="1">
        <v>10204402</v>
      </c>
      <c r="E20" s="3">
        <v>206782</v>
      </c>
      <c r="F20" s="11" t="e">
        <f>VLOOKUP(A20,Base_Patient!$A$2:$E$9,2,FALSE)</f>
        <v>#N/A</v>
      </c>
      <c r="G20" s="11" t="e">
        <f>VLOOKUP(A20,Base_Patient!$A$2:$E$9,3,FALSE)</f>
        <v>#N/A</v>
      </c>
      <c r="H20" s="11" t="e">
        <f>VLOOKUP(A20,Base_Patient!$A$2:$E$9,4,FALSE)</f>
        <v>#N/A</v>
      </c>
      <c r="I20" s="11" t="e">
        <f>VLOOKUP(A20,Base_Patient!$A$2:$E$9,5,FALSE)</f>
        <v>#N/A</v>
      </c>
      <c r="J20" s="11" t="str">
        <f t="shared" si="0"/>
        <v>vis de compression;femur</v>
      </c>
    </row>
    <row r="21" spans="1:10" x14ac:dyDescent="0.25">
      <c r="A21" s="2">
        <v>1510006</v>
      </c>
      <c r="B21" s="4" t="s">
        <v>81</v>
      </c>
      <c r="C21" s="4" t="s">
        <v>84</v>
      </c>
      <c r="D21" s="1">
        <v>10204902</v>
      </c>
      <c r="E21" s="3">
        <v>218309</v>
      </c>
      <c r="F21" s="11" t="e">
        <f>VLOOKUP(A21,Base_Patient!$A$2:$E$9,2,FALSE)</f>
        <v>#N/A</v>
      </c>
      <c r="G21" s="11" t="e">
        <f>VLOOKUP(A21,Base_Patient!$A$2:$E$9,3,FALSE)</f>
        <v>#N/A</v>
      </c>
      <c r="H21" s="11" t="e">
        <f>VLOOKUP(A21,Base_Patient!$A$2:$E$9,4,FALSE)</f>
        <v>#N/A</v>
      </c>
      <c r="I21" s="11" t="e">
        <f>VLOOKUP(A21,Base_Patient!$A$2:$E$9,5,FALSE)</f>
        <v>#N/A</v>
      </c>
      <c r="J21" s="11" t="str">
        <f t="shared" si="0"/>
        <v>vis de compression;femur;tibia</v>
      </c>
    </row>
    <row r="22" spans="1:10" x14ac:dyDescent="0.25">
      <c r="A22" s="2">
        <v>1510006</v>
      </c>
      <c r="B22" s="4" t="s">
        <v>81</v>
      </c>
      <c r="C22" s="4" t="s">
        <v>85</v>
      </c>
      <c r="D22" s="1">
        <v>10204720</v>
      </c>
      <c r="E22" s="3">
        <v>217647</v>
      </c>
      <c r="F22" s="11" t="e">
        <f>VLOOKUP(A22,Base_Patient!$A$2:$E$9,2,FALSE)</f>
        <v>#N/A</v>
      </c>
      <c r="G22" s="11" t="e">
        <f>VLOOKUP(A22,Base_Patient!$A$2:$E$9,3,FALSE)</f>
        <v>#N/A</v>
      </c>
      <c r="H22" s="11" t="e">
        <f>VLOOKUP(A22,Base_Patient!$A$2:$E$9,4,FALSE)</f>
        <v>#N/A</v>
      </c>
      <c r="I22" s="11" t="e">
        <f>VLOOKUP(A22,Base_Patient!$A$2:$E$9,5,FALSE)</f>
        <v>#N/A</v>
      </c>
      <c r="J22" s="11" t="str">
        <f t="shared" si="0"/>
        <v>vis de compression;femur;tibia;insert tibial</v>
      </c>
    </row>
    <row r="23" spans="1:10" x14ac:dyDescent="0.25">
      <c r="A23" s="2">
        <v>1510006</v>
      </c>
      <c r="B23" s="4" t="s">
        <v>81</v>
      </c>
      <c r="C23" s="4" t="s">
        <v>86</v>
      </c>
      <c r="D23" s="1">
        <v>10200830</v>
      </c>
      <c r="E23" s="3">
        <v>215751</v>
      </c>
      <c r="F23" s="11" t="e">
        <f>VLOOKUP(A23,Base_Patient!$A$2:$E$9,2,FALSE)</f>
        <v>#N/A</v>
      </c>
      <c r="G23" s="11" t="e">
        <f>VLOOKUP(A23,Base_Patient!$A$2:$E$9,3,FALSE)</f>
        <v>#N/A</v>
      </c>
      <c r="H23" s="11" t="e">
        <f>VLOOKUP(A23,Base_Patient!$A$2:$E$9,4,FALSE)</f>
        <v>#N/A</v>
      </c>
      <c r="I23" s="11" t="e">
        <f>VLOOKUP(A23,Base_Patient!$A$2:$E$9,5,FALSE)</f>
        <v>#N/A</v>
      </c>
      <c r="J23" s="11" t="str">
        <f t="shared" si="0"/>
        <v>vis de compression;femur;tibia;insert tibial;rotule</v>
      </c>
    </row>
    <row r="24" spans="1:10" x14ac:dyDescent="0.25">
      <c r="A24" s="2">
        <v>1510007</v>
      </c>
      <c r="B24" s="4" t="s">
        <v>87</v>
      </c>
      <c r="C24" s="4" t="s">
        <v>88</v>
      </c>
      <c r="D24" s="1" t="s">
        <v>89</v>
      </c>
      <c r="E24" s="3">
        <v>550214</v>
      </c>
      <c r="F24" s="11" t="str">
        <f>VLOOKUP(A24,Base_Patient!$A$2:$E$9,2,FALSE)</f>
        <v>XXXXXX</v>
      </c>
      <c r="G24" s="11" t="str">
        <f>VLOOKUP(A24,Base_Patient!$A$2:$E$9,3,FALSE)</f>
        <v>XXXXXX</v>
      </c>
      <c r="H24" s="11" t="str">
        <f>VLOOKUP(A24,Base_Patient!$A$2:$E$9,4,FALSE)</f>
        <v>XXXXXX</v>
      </c>
      <c r="I24" s="11" t="str">
        <f>VLOOKUP(A24,Base_Patient!$A$2:$E$9,5,FALSE)</f>
        <v>XXXXXX</v>
      </c>
      <c r="J24" s="11" t="str">
        <f t="shared" si="0"/>
        <v>rotule</v>
      </c>
    </row>
    <row r="25" spans="1:10" x14ac:dyDescent="0.25">
      <c r="A25" s="2">
        <v>1510007</v>
      </c>
      <c r="B25" s="4" t="s">
        <v>87</v>
      </c>
      <c r="C25" s="4" t="s">
        <v>88</v>
      </c>
      <c r="D25" s="1" t="s">
        <v>90</v>
      </c>
      <c r="E25" s="3">
        <v>560694</v>
      </c>
      <c r="F25" s="11" t="str">
        <f>VLOOKUP(A25,Base_Patient!$A$2:$E$9,2,FALSE)</f>
        <v>XXXXXX</v>
      </c>
      <c r="G25" s="11" t="str">
        <f>VLOOKUP(A25,Base_Patient!$A$2:$E$9,3,FALSE)</f>
        <v>XXXXXX</v>
      </c>
      <c r="H25" s="11" t="str">
        <f>VLOOKUP(A25,Base_Patient!$A$2:$E$9,4,FALSE)</f>
        <v>XXXXXX</v>
      </c>
      <c r="I25" s="11" t="str">
        <f>VLOOKUP(A25,Base_Patient!$A$2:$E$9,5,FALSE)</f>
        <v>XXXXXX</v>
      </c>
      <c r="J25" s="11" t="str">
        <f t="shared" si="0"/>
        <v>rotule;bioscrew</v>
      </c>
    </row>
    <row r="26" spans="1:10" x14ac:dyDescent="0.25">
      <c r="A26" s="2">
        <v>1510010</v>
      </c>
      <c r="B26" s="4" t="s">
        <v>66</v>
      </c>
      <c r="C26" s="4" t="s">
        <v>67</v>
      </c>
      <c r="D26" s="1" t="s">
        <v>91</v>
      </c>
      <c r="E26" s="3" t="s">
        <v>92</v>
      </c>
      <c r="F26" s="11" t="e">
        <f>VLOOKUP(A26,Base_Patient!$A$2:$E$9,2,FALSE)</f>
        <v>#N/A</v>
      </c>
      <c r="G26" s="11" t="e">
        <f>VLOOKUP(A26,Base_Patient!$A$2:$E$9,3,FALSE)</f>
        <v>#N/A</v>
      </c>
      <c r="H26" s="11" t="e">
        <f>VLOOKUP(A26,Base_Patient!$A$2:$E$9,4,FALSE)</f>
        <v>#N/A</v>
      </c>
      <c r="I26" s="11" t="e">
        <f>VLOOKUP(A26,Base_Patient!$A$2:$E$9,5,FALSE)</f>
        <v>#N/A</v>
      </c>
      <c r="J26" s="11" t="str">
        <f t="shared" si="0"/>
        <v>bioscrew</v>
      </c>
    </row>
    <row r="27" spans="1:10" x14ac:dyDescent="0.25">
      <c r="A27" s="2">
        <v>1510010</v>
      </c>
      <c r="B27" s="4" t="s">
        <v>66</v>
      </c>
      <c r="C27" s="4" t="s">
        <v>70</v>
      </c>
      <c r="D27" s="1" t="s">
        <v>93</v>
      </c>
      <c r="E27" s="3" t="s">
        <v>94</v>
      </c>
      <c r="F27" s="11" t="e">
        <f>VLOOKUP(A27,Base_Patient!$A$2:$E$9,2,FALSE)</f>
        <v>#N/A</v>
      </c>
      <c r="G27" s="11" t="e">
        <f>VLOOKUP(A27,Base_Patient!$A$2:$E$9,3,FALSE)</f>
        <v>#N/A</v>
      </c>
      <c r="H27" s="11" t="e">
        <f>VLOOKUP(A27,Base_Patient!$A$2:$E$9,4,FALSE)</f>
        <v>#N/A</v>
      </c>
      <c r="I27" s="11" t="e">
        <f>VLOOKUP(A27,Base_Patient!$A$2:$E$9,5,FALSE)</f>
        <v>#N/A</v>
      </c>
      <c r="J27" s="11" t="str">
        <f t="shared" si="0"/>
        <v>bioscrew;prothese femorale</v>
      </c>
    </row>
    <row r="28" spans="1:10" x14ac:dyDescent="0.25">
      <c r="A28" s="2">
        <v>1510010</v>
      </c>
      <c r="B28" s="4" t="s">
        <v>66</v>
      </c>
      <c r="C28" s="4" t="s">
        <v>73</v>
      </c>
      <c r="D28" s="1" t="s">
        <v>74</v>
      </c>
      <c r="E28" s="3" t="s">
        <v>95</v>
      </c>
      <c r="F28" s="11" t="e">
        <f>VLOOKUP(A28,Base_Patient!$A$2:$E$9,2,FALSE)</f>
        <v>#N/A</v>
      </c>
      <c r="G28" s="11" t="e">
        <f>VLOOKUP(A28,Base_Patient!$A$2:$E$9,3,FALSE)</f>
        <v>#N/A</v>
      </c>
      <c r="H28" s="11" t="e">
        <f>VLOOKUP(A28,Base_Patient!$A$2:$E$9,4,FALSE)</f>
        <v>#N/A</v>
      </c>
      <c r="I28" s="11" t="e">
        <f>VLOOKUP(A28,Base_Patient!$A$2:$E$9,5,FALSE)</f>
        <v>#N/A</v>
      </c>
      <c r="J28" s="11" t="str">
        <f t="shared" si="0"/>
        <v>bioscrew;prothese femorale;tete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B27" sqref="B27"/>
    </sheetView>
  </sheetViews>
  <sheetFormatPr baseColWidth="10" defaultRowHeight="15" x14ac:dyDescent="0.25"/>
  <sheetData>
    <row r="1" spans="1:1" x14ac:dyDescent="0.25">
      <c r="A1" t="s">
        <v>96</v>
      </c>
    </row>
    <row r="5" spans="1:1" x14ac:dyDescent="0.25">
      <c r="A5" t="s">
        <v>97</v>
      </c>
    </row>
    <row r="9" spans="1:1" x14ac:dyDescent="0.25">
      <c r="A9" t="s">
        <v>98</v>
      </c>
    </row>
    <row r="11" spans="1:1" x14ac:dyDescent="0.25">
      <c r="A11" t="s">
        <v>99</v>
      </c>
    </row>
    <row r="13" spans="1:1" x14ac:dyDescent="0.25">
      <c r="A13" t="s">
        <v>100</v>
      </c>
    </row>
    <row r="17" spans="1:1" x14ac:dyDescent="0.25">
      <c r="A17" t="s">
        <v>101</v>
      </c>
    </row>
    <row r="19" spans="1:1" x14ac:dyDescent="0.25">
      <c r="A19" t="s">
        <v>102</v>
      </c>
    </row>
    <row r="21" spans="1:1" x14ac:dyDescent="0.25">
      <c r="A21" t="s">
        <v>103</v>
      </c>
    </row>
    <row r="25" spans="1:1" x14ac:dyDescent="0.25">
      <c r="A25"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Base_Patient</vt:lpstr>
      <vt:lpstr>DMI</vt:lpstr>
      <vt:lpstr>Feuil1</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dc:creator>
  <cp:lastModifiedBy>ALIDOR Nathalie</cp:lastModifiedBy>
  <dcterms:created xsi:type="dcterms:W3CDTF">2015-07-09T08:36:52Z</dcterms:created>
  <dcterms:modified xsi:type="dcterms:W3CDTF">2015-07-09T09:22:02Z</dcterms:modified>
</cp:coreProperties>
</file>