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95" yWindow="30" windowWidth="4650" windowHeight="1350" tabRatio="902"/>
  </bookViews>
  <sheets>
    <sheet name="Nouvelle interface (2)" sheetId="13" r:id="rId1"/>
    <sheet name="Nouvelle interface" sheetId="12" r:id="rId2"/>
    <sheet name="calcul des dégats" sheetId="1" r:id="rId3"/>
    <sheet name="paramètres" sheetId="2" r:id="rId4"/>
    <sheet name="calculs intermédiaires" sheetId="8" r:id="rId5"/>
    <sheet name="pouvoirs source biotiques" sheetId="3" r:id="rId6"/>
    <sheet name="Détonateurs biotiques" sheetId="4" r:id="rId7"/>
    <sheet name="pouvoirs source incendiaires" sheetId="5" r:id="rId8"/>
    <sheet name="pouvoirs source poussée tech" sheetId="6" r:id="rId9"/>
    <sheet name="pouvoirs source cryo" sheetId="9" r:id="rId10"/>
    <sheet name="pouvoirs détonnateurs du reste" sheetId="7" r:id="rId11"/>
    <sheet name="images" sheetId="10" r:id="rId12"/>
  </sheets>
  <definedNames>
    <definedName name="imageexplo">OFFSET(images!$F$67,MATCH('calcul des dégats'!$E$10,images!$E$67:$E$70,0)-1,)</definedName>
    <definedName name="LISTE">images!$A$2:$A$5</definedName>
    <definedName name="liste02">OFFSET(images!$B$2,MATCH('calcul des dégats'!$D$20,images!$A$2:$A$5,0)-1,)</definedName>
    <definedName name="nompouvoirs">images!$C$8:$C$63</definedName>
    <definedName name="nomsexplo">images!$E$67:$E$70</definedName>
    <definedName name="pouvoirsdétonnateurs">OFFSET(images!$D$8,MATCH('calcul des dégats'!$G$12,images!$C$8:$C$63,0)-1,)</definedName>
    <definedName name="pouvoirset">OFFSET(images!$D$8,MATCH('calcul des dégats'!$E$12,images!$C$8:$C$63,0)-1,)</definedName>
  </definedNames>
  <calcPr calcId="125725"/>
</workbook>
</file>

<file path=xl/calcChain.xml><?xml version="1.0" encoding="utf-8"?>
<calcChain xmlns="http://schemas.openxmlformats.org/spreadsheetml/2006/main">
  <c r="H4" i="8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"/>
  <c r="E4"/>
  <c r="F4"/>
  <c r="G4"/>
  <c r="E5"/>
  <c r="F5"/>
  <c r="G5"/>
  <c r="E6"/>
  <c r="F6"/>
  <c r="G6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31"/>
  <c r="F31"/>
  <c r="G31"/>
  <c r="E32"/>
  <c r="F32"/>
  <c r="G32"/>
  <c r="F3"/>
  <c r="G3"/>
  <c r="C60" i="10"/>
  <c r="D3" i="8" l="1"/>
  <c r="A4"/>
  <c r="B4"/>
  <c r="C4"/>
  <c r="D4"/>
  <c r="A5"/>
  <c r="B5"/>
  <c r="C5"/>
  <c r="D5"/>
  <c r="A6"/>
  <c r="B6"/>
  <c r="C6"/>
  <c r="D6"/>
  <c r="A7"/>
  <c r="B7"/>
  <c r="C7"/>
  <c r="D7"/>
  <c r="A8"/>
  <c r="B8"/>
  <c r="C8"/>
  <c r="D8"/>
  <c r="A9"/>
  <c r="B9"/>
  <c r="C9"/>
  <c r="D9"/>
  <c r="A10"/>
  <c r="B10"/>
  <c r="C10"/>
  <c r="D10"/>
  <c r="A11"/>
  <c r="B11"/>
  <c r="C11"/>
  <c r="D11"/>
  <c r="A12"/>
  <c r="B12"/>
  <c r="C12"/>
  <c r="D12"/>
  <c r="A13"/>
  <c r="B13"/>
  <c r="C13"/>
  <c r="D13"/>
  <c r="A14"/>
  <c r="B14"/>
  <c r="C14"/>
  <c r="D14"/>
  <c r="A15"/>
  <c r="B15"/>
  <c r="C15"/>
  <c r="D15"/>
  <c r="A16"/>
  <c r="B16"/>
  <c r="C16"/>
  <c r="D16"/>
  <c r="A17"/>
  <c r="B17"/>
  <c r="C17"/>
  <c r="D17"/>
  <c r="A18"/>
  <c r="B18"/>
  <c r="C18"/>
  <c r="D18"/>
  <c r="A19"/>
  <c r="B19"/>
  <c r="C19"/>
  <c r="D19"/>
  <c r="A20"/>
  <c r="B20"/>
  <c r="C20"/>
  <c r="D20"/>
  <c r="A21"/>
  <c r="B21"/>
  <c r="C21"/>
  <c r="D21"/>
  <c r="A22"/>
  <c r="B22"/>
  <c r="C22"/>
  <c r="D22"/>
  <c r="A23"/>
  <c r="B23"/>
  <c r="C23"/>
  <c r="D23"/>
  <c r="A24"/>
  <c r="B24"/>
  <c r="C24"/>
  <c r="D24"/>
  <c r="A25"/>
  <c r="B25"/>
  <c r="C25"/>
  <c r="D25"/>
  <c r="A26"/>
  <c r="B26"/>
  <c r="C26"/>
  <c r="D26"/>
  <c r="A27"/>
  <c r="B27"/>
  <c r="C27"/>
  <c r="D27"/>
  <c r="A28"/>
  <c r="B28"/>
  <c r="C28"/>
  <c r="D28"/>
  <c r="A29"/>
  <c r="B29"/>
  <c r="C29"/>
  <c r="D29"/>
  <c r="A30"/>
  <c r="B30"/>
  <c r="C30"/>
  <c r="D30"/>
  <c r="A31"/>
  <c r="B31"/>
  <c r="C31"/>
  <c r="D31"/>
  <c r="C3"/>
  <c r="B3"/>
  <c r="A3" l="1"/>
  <c r="J20" i="7"/>
  <c r="E18" i="1" l="1"/>
  <c r="C16"/>
  <c r="A4" i="6"/>
  <c r="C18" i="1" l="1"/>
  <c r="C17"/>
  <c r="C40" i="10"/>
  <c r="B4" i="9"/>
  <c r="E67" i="10" l="1"/>
  <c r="E68"/>
  <c r="E69"/>
  <c r="E70"/>
  <c r="A14" i="4"/>
  <c r="E15" i="8" s="1"/>
  <c r="C63" i="10"/>
  <c r="C47"/>
  <c r="F20" i="1" l="1"/>
  <c r="C51" i="10" l="1"/>
  <c r="C52"/>
  <c r="C53"/>
  <c r="C54"/>
  <c r="C55"/>
  <c r="C56"/>
  <c r="C57"/>
  <c r="C58"/>
  <c r="C59"/>
  <c r="C61"/>
  <c r="C62"/>
  <c r="C49"/>
  <c r="C50"/>
  <c r="C41"/>
  <c r="C42"/>
  <c r="C43"/>
  <c r="C44"/>
  <c r="C45"/>
  <c r="C46"/>
  <c r="C48"/>
  <c r="C33"/>
  <c r="C34"/>
  <c r="C35"/>
  <c r="C36"/>
  <c r="C37"/>
  <c r="C38"/>
  <c r="C39"/>
  <c r="C22"/>
  <c r="C23"/>
  <c r="C24"/>
  <c r="C25"/>
  <c r="C26"/>
  <c r="C27"/>
  <c r="C28"/>
  <c r="C29"/>
  <c r="C30"/>
  <c r="C31"/>
  <c r="C32"/>
  <c r="C8"/>
  <c r="C9"/>
  <c r="C10"/>
  <c r="C11"/>
  <c r="C12"/>
  <c r="C13"/>
  <c r="C14"/>
  <c r="C15"/>
  <c r="C16"/>
  <c r="C17"/>
  <c r="C18"/>
  <c r="C19"/>
  <c r="C20"/>
  <c r="C21"/>
  <c r="A2" l="1"/>
  <c r="A3"/>
  <c r="A4"/>
  <c r="A5"/>
  <c r="E3" i="8"/>
  <c r="G13" i="1" l="1"/>
  <c r="I18"/>
  <c r="I17" s="1"/>
  <c r="G18"/>
  <c r="G16"/>
  <c r="H24"/>
  <c r="H23"/>
  <c r="H22"/>
  <c r="E16"/>
  <c r="C15" s="1"/>
  <c r="E13"/>
  <c r="B18" l="1"/>
  <c r="B17"/>
  <c r="I16"/>
  <c r="I15" s="1"/>
  <c r="B15" s="1"/>
  <c r="F21"/>
  <c r="F23" s="1"/>
  <c r="F24" l="1"/>
  <c r="F22"/>
</calcChain>
</file>

<file path=xl/sharedStrings.xml><?xml version="1.0" encoding="utf-8"?>
<sst xmlns="http://schemas.openxmlformats.org/spreadsheetml/2006/main" count="285" uniqueCount="175">
  <si>
    <t>bonus aux explosions</t>
  </si>
  <si>
    <t>type</t>
  </si>
  <si>
    <t>Liste des pouvoirs source</t>
  </si>
  <si>
    <t>Nova</t>
  </si>
  <si>
    <t>biotique</t>
  </si>
  <si>
    <t>multiplicateur</t>
  </si>
  <si>
    <t>Type d'explosion</t>
  </si>
  <si>
    <t>pouvoir source</t>
  </si>
  <si>
    <t>pouvoir détonateur</t>
  </si>
  <si>
    <t>contre boucliers</t>
  </si>
  <si>
    <t>contre barrières</t>
  </si>
  <si>
    <t>pouvoir</t>
  </si>
  <si>
    <t>Carnage</t>
  </si>
  <si>
    <t>Cryo Blast</t>
  </si>
  <si>
    <t>Shield Mastery (with "Cryo Shield" evolution)</t>
  </si>
  <si>
    <t>Sentry Turret (with "Cryo Ammo" evolution)</t>
  </si>
  <si>
    <t>Snap Freeze* (primes cryo explosions on all targets, even if not frozen solid)</t>
  </si>
  <si>
    <t>Sticky Grenade (when using Cryo Ammo or Cryo Rounds)</t>
  </si>
  <si>
    <t>Arc Grenade</t>
  </si>
  <si>
    <t>Frag Grenade</t>
  </si>
  <si>
    <t>Proximity Mine</t>
  </si>
  <si>
    <t>tech</t>
  </si>
  <si>
    <t>source power</t>
  </si>
  <si>
    <t>explosion bonus</t>
  </si>
  <si>
    <t>Liste de pouvoirs détonnants</t>
  </si>
  <si>
    <t>Biotic Charge / Charge biotique</t>
  </si>
  <si>
    <t>Biotic Hammer / Marteau biotique</t>
  </si>
  <si>
    <t>Biotic Orbs / Orbe biotique</t>
  </si>
  <si>
    <t>Biotic Slash / Taillade biotique</t>
  </si>
  <si>
    <t>Biotic Sphere / Sphère biotique</t>
  </si>
  <si>
    <t>Cluster Grenade / Grenade à fragmentation</t>
  </si>
  <si>
    <t xml:space="preserve">Nova </t>
  </si>
  <si>
    <t>Poison Strike / Frappe toxique</t>
  </si>
  <si>
    <t>Reave / Rupture</t>
  </si>
  <si>
    <t>Seeker Swarm / Essaim traqueur</t>
  </si>
  <si>
    <t>Smash / Impact</t>
  </si>
  <si>
    <t>Throw / Projection</t>
  </si>
  <si>
    <t>Warp / Déchirure</t>
  </si>
  <si>
    <t>Annihilation Field / Champ d'annihilation</t>
  </si>
  <si>
    <t>Dark Channel / Canalisation sombre</t>
  </si>
  <si>
    <t>Dark Sphere / Sphère noire</t>
  </si>
  <si>
    <t>Lash / Frapper</t>
  </si>
  <si>
    <t>Lift Grenade / Grenade de lévitation</t>
  </si>
  <si>
    <t>Pull / Télékinésie</t>
  </si>
  <si>
    <t>Shockwave / Onde de choc</t>
  </si>
  <si>
    <t>Singularity / Singularité</t>
  </si>
  <si>
    <t>Stasis / Stase</t>
  </si>
  <si>
    <t>Flamer / Pyromane</t>
  </si>
  <si>
    <t>Incinerate / Incinération</t>
  </si>
  <si>
    <t>Inferno Grenade / Grenade inferno</t>
  </si>
  <si>
    <t>Bronze</t>
  </si>
  <si>
    <t>Silver / Argent</t>
  </si>
  <si>
    <t>Gold / Or</t>
  </si>
  <si>
    <t>Platinum / Platine</t>
  </si>
  <si>
    <t>Fire explosion / Explosion de feu</t>
  </si>
  <si>
    <t>Tech burst / Poussée technique</t>
  </si>
  <si>
    <t>Cryo explosion / Explosion cryo</t>
  </si>
  <si>
    <t>Rang des pouvoirs</t>
  </si>
  <si>
    <t>Contre blindages</t>
  </si>
  <si>
    <t>Overload / Surcharge</t>
  </si>
  <si>
    <t>Submission Net / Fiet de soumission</t>
  </si>
  <si>
    <t>Cryo Blast / Souffle cryo</t>
  </si>
  <si>
    <t>Biotic Orbs / Orbes biotiques</t>
  </si>
  <si>
    <t>Concussive Shot / Tir percussif</t>
  </si>
  <si>
    <t>Electric Slash / Taillade électrique</t>
  </si>
  <si>
    <t>Havoc Strike / Frappe barbare</t>
  </si>
  <si>
    <t>Homing Grenade / Grenades à tête chercheuses</t>
  </si>
  <si>
    <t>Phase Disruptor / Antigrave phasique</t>
  </si>
  <si>
    <t>Siege Pulse / Impulsion asssiégeante</t>
  </si>
  <si>
    <t>Sticky Grenade / Bombe collante</t>
  </si>
  <si>
    <t>Contre la santé</t>
  </si>
  <si>
    <t>Contre les blindages</t>
  </si>
  <si>
    <t>Contre les boucliers</t>
  </si>
  <si>
    <t>Contre les barrières</t>
  </si>
  <si>
    <t>image</t>
  </si>
  <si>
    <t xml:space="preserve">Barrier / Barrier </t>
  </si>
  <si>
    <t>Biotic Sphere / Sphère biotique</t>
  </si>
  <si>
    <t xml:space="preserve">Smash  / Impact </t>
  </si>
  <si>
    <t>Electrical Hammer / Marteau électrique</t>
  </si>
  <si>
    <t>Geth Turret / Tourelle geth</t>
  </si>
  <si>
    <t>Sentry Turret / Tourelle de garde</t>
  </si>
  <si>
    <t>Combat Drone / Drône de combat</t>
  </si>
  <si>
    <t>Decoy / Leurre</t>
  </si>
  <si>
    <t>Energy Drain / Drain d'Energie</t>
  </si>
  <si>
    <t>Snap Freeze / Gel instantané</t>
  </si>
  <si>
    <t>Concussive Arrows  / Flèches percussives</t>
  </si>
  <si>
    <t>Hex Shield / Bouclier anti-sort</t>
  </si>
  <si>
    <t>Sabotage</t>
  </si>
  <si>
    <t>Smash / Impact</t>
  </si>
  <si>
    <t>spécificité</t>
  </si>
  <si>
    <t>when detonated/quand détonnée</t>
  </si>
  <si>
    <t>when detonated / si détonné</t>
  </si>
  <si>
    <t>bonus for biotic combos at rank 4/ bonus aux combos biotiques au rang 4</t>
  </si>
  <si>
    <t>bonus for biotic combos at rank 6/ bonus aux combos biotiques au rang 6</t>
  </si>
  <si>
    <t>bonus for biotic combos at rank 5/ bonus aux combos biotiques au rang 5</t>
  </si>
  <si>
    <t>needs rank 6 : flamer / nécessite le rang 6 : lance-flammes</t>
  </si>
  <si>
    <t>requires rank 6 incendiary shield / nécessite le rang 6 : bouclier incendiare</t>
  </si>
  <si>
    <t>requires rank 6 : lifting shockwave / nécessite le rang 6 : télékinésie</t>
  </si>
  <si>
    <t>does not need to lift target to apply biotic effect/ n'a pas besoin de soulever la cible pour appliquer l'effet biotique</t>
  </si>
  <si>
    <t>requires rank 5 chill/ nécessite le rang 5 gel</t>
  </si>
  <si>
    <t>requires rank 5 electric damage/ nécessite le rang 5 dégâts électriques</t>
  </si>
  <si>
    <t>requires rank 4 electric smash/ nécessite le rang 4 : impact électrique</t>
  </si>
  <si>
    <t>requires rank 4 : biotic combo / nécessite le rang 4 combo biotique</t>
  </si>
  <si>
    <t>does not require to freeze solid to apply effect, does not need rank 6 to apply 100% bonus to tech combos/ n'a pas besoin de geler totalement pour applqiuer l'effet, n'a pas besoin du rang 6 pour augmenter les combos tech de 100%</t>
  </si>
  <si>
    <t>rank 5 tech combo does not work/ le rang 5 combo tech ne marche pas</t>
  </si>
  <si>
    <t>bonus for tech combos at rank 6 "detonate"/ bonus pour les combos tech au rang 6 ! "détonner"</t>
  </si>
  <si>
    <t>requires rank 6 : cryo shield/ nécessite le rang 6 bouclier cryo</t>
  </si>
  <si>
    <t>requires rank  : cryo ammo/ nécessite le rang 6 munitions cryo</t>
  </si>
  <si>
    <t>requires rank 6 : warp/ nécessite le rang 6 déchirure</t>
  </si>
  <si>
    <t>requires rank 6 : warp/ nécessite le rang 6 : déchirure</t>
  </si>
  <si>
    <t xml:space="preserve">Shadow Strike / Attaque de l'ombre </t>
  </si>
  <si>
    <t>Shield Mastery  (cryo shield) / Bouclier du paladin (bouclier cryo)</t>
  </si>
  <si>
    <t>Shield Mastery (fire shield) / Bouclier du paladin (bouclier de feu)</t>
  </si>
  <si>
    <t>Biotic combo/ Combo biotique</t>
  </si>
  <si>
    <t>type d'explosion</t>
  </si>
  <si>
    <t>Coéfficient</t>
  </si>
  <si>
    <t>Power prime / Pouvoir source</t>
  </si>
  <si>
    <t>Difficulty / Difficulté</t>
  </si>
  <si>
    <t>only detonates on synthetics/ ne détonne que sur les synthétiques</t>
  </si>
  <si>
    <t>débuff intégré</t>
  </si>
  <si>
    <t>requires rank 4 backfire to prime/ requiert le rang 4 : défaillance pour set</t>
  </si>
  <si>
    <t>spéificité</t>
  </si>
  <si>
    <t>Bonus to explosions / Bonus aux explosions</t>
  </si>
  <si>
    <t>Value of the bonus/ Valeur du bonus</t>
  </si>
  <si>
    <t xml:space="preserve">debuff </t>
  </si>
  <si>
    <t>made by filippopotame_FR / Etision_FR</t>
  </si>
  <si>
    <t>seuil où l'on ignore les débuffs et les bonus de combo</t>
  </si>
  <si>
    <t>you need rank 6 : warp/ nécessite rang 6: déchirure</t>
  </si>
  <si>
    <t>débuff</t>
  </si>
  <si>
    <t>Recon Mine / Mine de Reconaissance</t>
  </si>
  <si>
    <t>Detonator power / Pouvoir détonateur</t>
  </si>
  <si>
    <t>Yes / Oui</t>
  </si>
  <si>
    <t>No / Non</t>
  </si>
  <si>
    <t>santé</t>
  </si>
  <si>
    <t>blindage</t>
  </si>
  <si>
    <t xml:space="preserve">bouclier </t>
  </si>
  <si>
    <t>barrière</t>
  </si>
  <si>
    <t>Dégâts</t>
  </si>
  <si>
    <t>Infos complémentaires</t>
  </si>
  <si>
    <t>Combo</t>
  </si>
  <si>
    <t>Multiplicateur</t>
  </si>
  <si>
    <t>Difficulté</t>
  </si>
  <si>
    <t>Pouvoir seul</t>
  </si>
  <si>
    <t>EXEMPLE</t>
  </si>
  <si>
    <t>Equipement bonus</t>
  </si>
  <si>
    <t>Munition</t>
  </si>
  <si>
    <t xml:space="preserve">Arme </t>
  </si>
  <si>
    <t>Armure</t>
  </si>
  <si>
    <t>Equipement</t>
  </si>
  <si>
    <t>Si munition qui affaiblissent l'armure indiquer impact sur les dégats</t>
  </si>
  <si>
    <t>Bonus sur l'arme</t>
  </si>
  <si>
    <t>215/s</t>
  </si>
  <si>
    <t>323/s</t>
  </si>
  <si>
    <t>debuff ?</t>
  </si>
  <si>
    <t>Pouvoir primant</t>
  </si>
  <si>
    <t>Pouvoir détonnant</t>
  </si>
  <si>
    <t>Infos éventuelles sur les pouvoirs ou autres</t>
  </si>
  <si>
    <t>Dégâts du combo</t>
  </si>
  <si>
    <t>filippopotame_FR / Etision_FR / Kami-sama_FR</t>
  </si>
  <si>
    <t>Debuff au combo</t>
  </si>
  <si>
    <t>Pouvoir détonant</t>
  </si>
  <si>
    <t>Cible principale</t>
  </si>
  <si>
    <t>cibles à proximité</t>
  </si>
  <si>
    <t>Santé</t>
  </si>
  <si>
    <t>Blindage</t>
  </si>
  <si>
    <t xml:space="preserve">Bouclier </t>
  </si>
  <si>
    <t>Barrière</t>
  </si>
  <si>
    <t>Platine</t>
  </si>
  <si>
    <t>Adepte / Fury N7</t>
  </si>
  <si>
    <t>Adepte / Shaman Krogan</t>
  </si>
  <si>
    <t>Infos éventuelles sur le pouvoir primant</t>
  </si>
  <si>
    <t>Infos éventuelles sur le pouvoir détonant</t>
  </si>
  <si>
    <t>Pouvoir faisant le débuff</t>
  </si>
  <si>
    <t>Champ d'anihilation</t>
  </si>
  <si>
    <t>Onde de choc</t>
  </si>
</sst>
</file>

<file path=xl/styles.xml><?xml version="1.0" encoding="utf-8"?>
<styleSheet xmlns="http://schemas.openxmlformats.org/spreadsheetml/2006/main">
  <numFmts count="1">
    <numFmt numFmtId="164" formatCode="#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/>
      <diagonal/>
    </border>
    <border>
      <left/>
      <right/>
      <top/>
      <bottom style="medium">
        <color theme="7" tint="-0.24997711111789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medium">
        <color theme="6" tint="-0.249977111117893"/>
      </left>
      <right/>
      <top style="medium">
        <color theme="6" tint="-0.249977111117893"/>
      </top>
      <bottom/>
      <diagonal/>
    </border>
    <border>
      <left/>
      <right style="medium">
        <color theme="6" tint="-0.249977111117893"/>
      </right>
      <top style="medium">
        <color theme="6" tint="-0.249977111117893"/>
      </top>
      <bottom/>
      <diagonal/>
    </border>
    <border>
      <left style="medium">
        <color theme="6" tint="-0.249977111117893"/>
      </left>
      <right/>
      <top/>
      <bottom style="medium">
        <color theme="6" tint="-0.249977111117893"/>
      </bottom>
      <diagonal/>
    </border>
    <border>
      <left/>
      <right style="medium">
        <color theme="6" tint="-0.249977111117893"/>
      </right>
      <top/>
      <bottom style="medium">
        <color theme="6" tint="-0.249977111117893"/>
      </bottom>
      <diagonal/>
    </border>
    <border>
      <left style="medium">
        <color theme="6" tint="-0.249977111117893"/>
      </left>
      <right style="thin">
        <color theme="6" tint="-0.249977111117893"/>
      </right>
      <top style="medium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medium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medium">
        <color theme="6" tint="-0.249977111117893"/>
      </right>
      <top style="medium">
        <color theme="6" tint="-0.249977111117893"/>
      </top>
      <bottom style="thin">
        <color theme="6" tint="-0.249977111117893"/>
      </bottom>
      <diagonal/>
    </border>
    <border>
      <left style="medium">
        <color theme="6" tint="-0.249977111117893"/>
      </left>
      <right style="thin">
        <color theme="6" tint="-0.249977111117893"/>
      </right>
      <top style="thin">
        <color theme="6" tint="-0.249977111117893"/>
      </top>
      <bottom style="medium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medium">
        <color theme="6" tint="-0.249977111117893"/>
      </bottom>
      <diagonal/>
    </border>
    <border>
      <left style="thin">
        <color theme="6" tint="-0.249977111117893"/>
      </left>
      <right style="medium">
        <color theme="6" tint="-0.249977111117893"/>
      </right>
      <top style="thin">
        <color theme="6" tint="-0.249977111117893"/>
      </top>
      <bottom style="medium">
        <color theme="6" tint="-0.249977111117893"/>
      </bottom>
      <diagonal/>
    </border>
    <border>
      <left style="medium">
        <color theme="7" tint="-0.249977111117893"/>
      </left>
      <right style="medium">
        <color theme="7" tint="-0.249977111117893"/>
      </right>
      <top style="medium">
        <color theme="7" tint="-0.249977111117893"/>
      </top>
      <bottom style="thin">
        <color theme="6" tint="-0.249977111117893"/>
      </bottom>
      <diagonal/>
    </border>
    <border>
      <left style="medium">
        <color theme="7" tint="-0.249977111117893"/>
      </left>
      <right style="medium">
        <color theme="7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medium">
        <color theme="7" tint="-0.249977111117893"/>
      </left>
      <right style="medium">
        <color theme="7" tint="-0.249977111117893"/>
      </right>
      <top style="thin">
        <color theme="6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/>
      <top/>
      <bottom/>
      <diagonal/>
    </border>
    <border>
      <left/>
      <right style="medium">
        <color theme="7" tint="-0.249977111117893"/>
      </right>
      <top/>
      <bottom/>
      <diagonal/>
    </border>
    <border>
      <left style="medium">
        <color theme="7" tint="-0.249977111117893"/>
      </left>
      <right style="thin">
        <color theme="6" tint="-0.249977111117893"/>
      </right>
      <top style="medium">
        <color theme="7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medium">
        <color theme="7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medium">
        <color theme="7" tint="-0.249977111117893"/>
      </right>
      <top style="medium">
        <color theme="7" tint="-0.249977111117893"/>
      </top>
      <bottom style="thin">
        <color theme="6" tint="-0.249977111117893"/>
      </bottom>
      <diagonal/>
    </border>
    <border>
      <left style="medium">
        <color theme="7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medium">
        <color theme="7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medium">
        <color theme="7" tint="-0.249977111117893"/>
      </left>
      <right style="thin">
        <color theme="6" tint="-0.249977111117893"/>
      </right>
      <top style="thin">
        <color theme="6" tint="-0.249977111117893"/>
      </top>
      <bottom style="medium">
        <color theme="7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medium">
        <color theme="7" tint="-0.249977111117893"/>
      </bottom>
      <diagonal/>
    </border>
    <border>
      <left style="thin">
        <color theme="6" tint="-0.249977111117893"/>
      </left>
      <right style="medium">
        <color theme="7" tint="-0.249977111117893"/>
      </right>
      <top style="thin">
        <color theme="6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6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thin">
        <color theme="6" tint="-0.249977111117893"/>
      </left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thin">
        <color theme="6" tint="-0.249977111117893"/>
      </bottom>
      <diagonal/>
    </border>
    <border>
      <left/>
      <right style="medium">
        <color theme="7" tint="-0.249977111117893"/>
      </right>
      <top style="thin">
        <color theme="6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medium">
        <color theme="7" tint="-0.249977111117893"/>
      </top>
      <bottom style="thin">
        <color theme="6" tint="-0.249977111117893"/>
      </bottom>
      <diagonal/>
    </border>
    <border>
      <left style="medium">
        <color theme="7" tint="-0.249977111117893"/>
      </left>
      <right style="thin">
        <color theme="7" tint="-0.249977111117893"/>
      </right>
      <top style="thin">
        <color theme="6" tint="-0.249977111117893"/>
      </top>
      <bottom style="medium">
        <color theme="7" tint="-0.249977111117893"/>
      </bottom>
      <diagonal/>
    </border>
    <border>
      <left style="medium">
        <color theme="6" tint="-0.249977111117893"/>
      </left>
      <right style="medium">
        <color theme="6" tint="-0.249977111117893"/>
      </right>
      <top style="medium">
        <color theme="6" tint="-0.249977111117893"/>
      </top>
      <bottom/>
      <diagonal/>
    </border>
    <border>
      <left style="medium">
        <color theme="6" tint="-0.249977111117893"/>
      </left>
      <right style="medium">
        <color theme="6" tint="-0.249977111117893"/>
      </right>
      <top/>
      <bottom style="medium">
        <color theme="6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medium">
        <color theme="3"/>
      </right>
      <top/>
      <bottom style="double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/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 style="double">
        <color theme="3"/>
      </bottom>
      <diagonal/>
    </border>
    <border>
      <left style="medium">
        <color theme="3"/>
      </left>
      <right style="medium">
        <color theme="3"/>
      </right>
      <top/>
      <bottom style="double">
        <color theme="3"/>
      </bottom>
      <diagonal/>
    </border>
    <border>
      <left style="thin">
        <color theme="3"/>
      </left>
      <right/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double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medium">
        <color theme="3"/>
      </right>
      <top style="medium">
        <color theme="3"/>
      </top>
      <bottom/>
      <diagonal/>
    </border>
  </borders>
  <cellStyleXfs count="2">
    <xf numFmtId="0" fontId="0" fillId="0" borderId="0"/>
    <xf numFmtId="0" fontId="1" fillId="0" borderId="0"/>
  </cellStyleXfs>
  <cellXfs count="34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/>
    <xf numFmtId="0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5" borderId="0" xfId="0" applyFill="1"/>
    <xf numFmtId="0" fontId="0" fillId="6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8" borderId="0" xfId="0" applyFont="1" applyFill="1"/>
    <xf numFmtId="0" fontId="7" fillId="3" borderId="0" xfId="0" applyFont="1" applyFill="1"/>
    <xf numFmtId="0" fontId="8" fillId="4" borderId="0" xfId="0" applyFont="1" applyFill="1"/>
    <xf numFmtId="0" fontId="6" fillId="7" borderId="0" xfId="0" applyFont="1" applyFill="1"/>
    <xf numFmtId="0" fontId="0" fillId="2" borderId="0" xfId="0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2" fontId="13" fillId="9" borderId="9" xfId="0" applyNumberFormat="1" applyFont="1" applyFill="1" applyBorder="1" applyAlignment="1">
      <alignment horizontal="center" vertical="center"/>
    </xf>
    <xf numFmtId="2" fontId="14" fillId="8" borderId="5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2" fontId="16" fillId="10" borderId="20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left" vertical="center"/>
    </xf>
    <xf numFmtId="0" fontId="14" fillId="8" borderId="6" xfId="0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left" vertical="center"/>
    </xf>
    <xf numFmtId="0" fontId="16" fillId="10" borderId="14" xfId="0" applyFont="1" applyFill="1" applyBorder="1" applyAlignment="1">
      <alignment horizontal="left" vertical="center"/>
    </xf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10" fontId="0" fillId="0" borderId="0" xfId="0" applyNumberFormat="1"/>
    <xf numFmtId="0" fontId="0" fillId="2" borderId="0" xfId="0" applyFont="1" applyFill="1" applyAlignment="1">
      <alignment horizontal="center" vertical="center"/>
    </xf>
    <xf numFmtId="10" fontId="0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2" fillId="2" borderId="0" xfId="0" applyNumberFormat="1" applyFont="1" applyFill="1" applyAlignment="1">
      <alignment horizontal="center" vertical="center"/>
    </xf>
    <xf numFmtId="10" fontId="18" fillId="2" borderId="0" xfId="0" applyNumberFormat="1" applyFont="1" applyFill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20" fillId="9" borderId="60" xfId="0" applyFont="1" applyFill="1" applyBorder="1" applyAlignment="1">
      <alignment horizontal="center" vertical="center"/>
    </xf>
    <xf numFmtId="0" fontId="21" fillId="8" borderId="61" xfId="0" applyFont="1" applyFill="1" applyBorder="1" applyAlignment="1">
      <alignment horizontal="center" vertical="center"/>
    </xf>
    <xf numFmtId="0" fontId="23" fillId="11" borderId="6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22" fillId="12" borderId="62" xfId="0" applyFont="1" applyFill="1" applyBorder="1" applyAlignment="1">
      <alignment horizontal="center" vertical="center"/>
    </xf>
    <xf numFmtId="0" fontId="24" fillId="9" borderId="66" xfId="0" applyFont="1" applyFill="1" applyBorder="1" applyAlignment="1">
      <alignment horizontal="center" vertical="center"/>
    </xf>
    <xf numFmtId="0" fontId="21" fillId="8" borderId="67" xfId="0" applyFont="1" applyFill="1" applyBorder="1" applyAlignment="1">
      <alignment horizontal="center" vertical="center"/>
    </xf>
    <xf numFmtId="0" fontId="23" fillId="11" borderId="67" xfId="0" applyFont="1" applyFill="1" applyBorder="1" applyAlignment="1">
      <alignment horizontal="center" vertical="center"/>
    </xf>
    <xf numFmtId="0" fontId="22" fillId="12" borderId="13" xfId="0" applyFont="1" applyFill="1" applyBorder="1" applyAlignment="1">
      <alignment horizontal="center" vertical="center"/>
    </xf>
    <xf numFmtId="9" fontId="11" fillId="2" borderId="54" xfId="0" applyNumberFormat="1" applyFont="1" applyFill="1" applyBorder="1" applyAlignment="1">
      <alignment horizontal="center" vertical="center"/>
    </xf>
    <xf numFmtId="9" fontId="11" fillId="2" borderId="55" xfId="0" applyNumberFormat="1" applyFont="1" applyFill="1" applyBorder="1" applyAlignment="1">
      <alignment horizontal="center" vertical="center"/>
    </xf>
    <xf numFmtId="0" fontId="24" fillId="9" borderId="23" xfId="0" applyFont="1" applyFill="1" applyBorder="1" applyAlignment="1">
      <alignment horizontal="center" vertical="center"/>
    </xf>
    <xf numFmtId="0" fontId="22" fillId="12" borderId="30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/>
    </xf>
    <xf numFmtId="0" fontId="22" fillId="12" borderId="53" xfId="0" applyFont="1" applyFill="1" applyBorder="1" applyAlignment="1">
      <alignment horizontal="center" vertical="center"/>
    </xf>
    <xf numFmtId="0" fontId="22" fillId="12" borderId="63" xfId="0" applyFont="1" applyFill="1" applyBorder="1" applyAlignment="1">
      <alignment horizontal="center" vertical="center"/>
    </xf>
    <xf numFmtId="0" fontId="22" fillId="12" borderId="64" xfId="0" applyFont="1" applyFill="1" applyBorder="1" applyAlignment="1">
      <alignment horizontal="center" vertical="center"/>
    </xf>
    <xf numFmtId="0" fontId="23" fillId="11" borderId="65" xfId="0" applyFont="1" applyFill="1" applyBorder="1" applyAlignment="1">
      <alignment horizontal="center" vertical="center"/>
    </xf>
    <xf numFmtId="0" fontId="23" fillId="11" borderId="59" xfId="0" applyFont="1" applyFill="1" applyBorder="1" applyAlignment="1">
      <alignment horizontal="center" vertical="center"/>
    </xf>
    <xf numFmtId="0" fontId="21" fillId="8" borderId="65" xfId="0" applyFont="1" applyFill="1" applyBorder="1" applyAlignment="1">
      <alignment horizontal="center" vertical="center"/>
    </xf>
    <xf numFmtId="0" fontId="21" fillId="8" borderId="59" xfId="0" applyFont="1" applyFill="1" applyBorder="1" applyAlignment="1">
      <alignment horizontal="center" vertical="center"/>
    </xf>
    <xf numFmtId="0" fontId="24" fillId="9" borderId="70" xfId="0" applyFont="1" applyFill="1" applyBorder="1" applyAlignment="1">
      <alignment horizontal="center" vertical="center"/>
    </xf>
    <xf numFmtId="0" fontId="24" fillId="9" borderId="38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20" fillId="9" borderId="50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1" fillId="8" borderId="5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3" fillId="11" borderId="51" xfId="0" applyFont="1" applyFill="1" applyBorder="1" applyAlignment="1">
      <alignment horizontal="center" vertical="center"/>
    </xf>
    <xf numFmtId="0" fontId="22" fillId="12" borderId="52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9" fontId="11" fillId="2" borderId="26" xfId="0" applyNumberFormat="1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4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1" fillId="8" borderId="54" xfId="0" applyFont="1" applyFill="1" applyBorder="1" applyAlignment="1">
      <alignment horizontal="center" vertical="center"/>
    </xf>
    <xf numFmtId="0" fontId="23" fillId="11" borderId="54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22" fillId="12" borderId="2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6" fillId="2" borderId="58" xfId="0" applyFont="1" applyFill="1" applyBorder="1" applyAlignment="1">
      <alignment horizontal="center" vertical="center" wrapText="1"/>
    </xf>
    <xf numFmtId="0" fontId="26" fillId="2" borderId="6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164" fontId="12" fillId="2" borderId="32" xfId="0" applyNumberFormat="1" applyFont="1" applyFill="1" applyBorder="1" applyAlignment="1">
      <alignment horizontal="left" vertical="top" wrapText="1"/>
    </xf>
    <xf numFmtId="164" fontId="12" fillId="2" borderId="33" xfId="0" applyNumberFormat="1" applyFont="1" applyFill="1" applyBorder="1" applyAlignment="1">
      <alignment horizontal="left" vertical="top" wrapText="1"/>
    </xf>
    <xf numFmtId="10" fontId="4" fillId="2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9" fillId="2" borderId="1" xfId="0" applyNumberFormat="1" applyFont="1" applyFill="1" applyBorder="1" applyAlignment="1">
      <alignment horizontal="center" vertical="center"/>
    </xf>
    <xf numFmtId="0" fontId="11" fillId="2" borderId="37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0" fontId="4" fillId="2" borderId="22" xfId="0" applyNumberFormat="1" applyFont="1" applyFill="1" applyBorder="1" applyAlignment="1">
      <alignment horizontal="center" vertical="center"/>
    </xf>
    <xf numFmtId="10" fontId="4" fillId="2" borderId="36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0" fontId="4" fillId="2" borderId="39" xfId="0" applyNumberFormat="1" applyFont="1" applyFill="1" applyBorder="1" applyAlignment="1">
      <alignment horizontal="center" vertical="center"/>
    </xf>
    <xf numFmtId="10" fontId="4" fillId="2" borderId="40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27" fillId="2" borderId="79" xfId="0" applyFont="1" applyFill="1" applyBorder="1" applyAlignment="1">
      <alignment horizontal="center" vertical="center" wrapText="1"/>
    </xf>
    <xf numFmtId="0" fontId="27" fillId="2" borderId="81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/>
    </xf>
    <xf numFmtId="0" fontId="11" fillId="2" borderId="83" xfId="0" applyFont="1" applyFill="1" applyBorder="1" applyAlignment="1">
      <alignment horizontal="center" vertical="center"/>
    </xf>
    <xf numFmtId="0" fontId="11" fillId="2" borderId="84" xfId="0" applyFont="1" applyFill="1" applyBorder="1" applyAlignment="1">
      <alignment horizontal="center" vertical="center"/>
    </xf>
    <xf numFmtId="0" fontId="11" fillId="2" borderId="85" xfId="0" applyFont="1" applyFill="1" applyBorder="1" applyAlignment="1">
      <alignment horizontal="center" vertical="center"/>
    </xf>
    <xf numFmtId="0" fontId="11" fillId="2" borderId="86" xfId="0" applyFont="1" applyFill="1" applyBorder="1" applyAlignment="1">
      <alignment horizontal="center" vertical="center"/>
    </xf>
    <xf numFmtId="0" fontId="11" fillId="2" borderId="87" xfId="0" applyFont="1" applyFill="1" applyBorder="1" applyAlignment="1">
      <alignment horizontal="center" vertical="center"/>
    </xf>
    <xf numFmtId="0" fontId="22" fillId="12" borderId="90" xfId="0" applyFont="1" applyFill="1" applyBorder="1" applyAlignment="1">
      <alignment horizontal="center" vertical="center"/>
    </xf>
    <xf numFmtId="0" fontId="22" fillId="12" borderId="91" xfId="0" applyFont="1" applyFill="1" applyBorder="1" applyAlignment="1">
      <alignment horizontal="center" vertical="center"/>
    </xf>
    <xf numFmtId="0" fontId="24" fillId="9" borderId="92" xfId="0" applyFont="1" applyFill="1" applyBorder="1" applyAlignment="1">
      <alignment horizontal="center" vertical="center"/>
    </xf>
    <xf numFmtId="0" fontId="24" fillId="9" borderId="93" xfId="0" applyFont="1" applyFill="1" applyBorder="1" applyAlignment="1">
      <alignment horizontal="center" vertical="center"/>
    </xf>
    <xf numFmtId="0" fontId="21" fillId="8" borderId="92" xfId="0" applyFont="1" applyFill="1" applyBorder="1" applyAlignment="1">
      <alignment horizontal="center" vertical="center"/>
    </xf>
    <xf numFmtId="0" fontId="21" fillId="8" borderId="93" xfId="0" applyFont="1" applyFill="1" applyBorder="1" applyAlignment="1">
      <alignment horizontal="center" vertical="center"/>
    </xf>
    <xf numFmtId="0" fontId="23" fillId="11" borderId="92" xfId="0" applyFont="1" applyFill="1" applyBorder="1" applyAlignment="1">
      <alignment horizontal="center" vertical="center"/>
    </xf>
    <xf numFmtId="0" fontId="23" fillId="11" borderId="93" xfId="0" applyFont="1" applyFill="1" applyBorder="1" applyAlignment="1">
      <alignment horizontal="center" vertical="center"/>
    </xf>
    <xf numFmtId="0" fontId="24" fillId="9" borderId="94" xfId="0" applyFont="1" applyFill="1" applyBorder="1" applyAlignment="1">
      <alignment horizontal="center" vertical="center"/>
    </xf>
    <xf numFmtId="0" fontId="24" fillId="9" borderId="95" xfId="0" applyFont="1" applyFill="1" applyBorder="1" applyAlignment="1">
      <alignment horizontal="center" vertical="center"/>
    </xf>
    <xf numFmtId="0" fontId="21" fillId="8" borderId="94" xfId="0" applyFont="1" applyFill="1" applyBorder="1" applyAlignment="1">
      <alignment horizontal="center" vertical="center"/>
    </xf>
    <xf numFmtId="0" fontId="21" fillId="8" borderId="95" xfId="0" applyFont="1" applyFill="1" applyBorder="1" applyAlignment="1">
      <alignment horizontal="center" vertical="center"/>
    </xf>
    <xf numFmtId="0" fontId="23" fillId="11" borderId="94" xfId="0" applyFont="1" applyFill="1" applyBorder="1" applyAlignment="1">
      <alignment horizontal="center" vertical="center"/>
    </xf>
    <xf numFmtId="0" fontId="23" fillId="11" borderId="95" xfId="0" applyFont="1" applyFill="1" applyBorder="1" applyAlignment="1">
      <alignment horizontal="center" vertical="center"/>
    </xf>
    <xf numFmtId="0" fontId="22" fillId="12" borderId="94" xfId="0" applyFont="1" applyFill="1" applyBorder="1" applyAlignment="1">
      <alignment horizontal="center" vertical="center"/>
    </xf>
    <xf numFmtId="0" fontId="22" fillId="12" borderId="95" xfId="0" applyFont="1" applyFill="1" applyBorder="1" applyAlignment="1">
      <alignment horizontal="center" vertical="center"/>
    </xf>
    <xf numFmtId="0" fontId="24" fillId="9" borderId="96" xfId="0" applyFont="1" applyFill="1" applyBorder="1" applyAlignment="1">
      <alignment horizontal="center" vertical="center"/>
    </xf>
    <xf numFmtId="0" fontId="24" fillId="9" borderId="97" xfId="0" applyFont="1" applyFill="1" applyBorder="1" applyAlignment="1">
      <alignment horizontal="center" vertical="center"/>
    </xf>
    <xf numFmtId="0" fontId="21" fillId="8" borderId="96" xfId="0" applyFont="1" applyFill="1" applyBorder="1" applyAlignment="1">
      <alignment horizontal="center" vertical="center"/>
    </xf>
    <xf numFmtId="0" fontId="21" fillId="8" borderId="97" xfId="0" applyFont="1" applyFill="1" applyBorder="1" applyAlignment="1">
      <alignment horizontal="center" vertical="center"/>
    </xf>
    <xf numFmtId="0" fontId="23" fillId="11" borderId="96" xfId="0" applyFont="1" applyFill="1" applyBorder="1" applyAlignment="1">
      <alignment horizontal="center" vertical="center"/>
    </xf>
    <xf numFmtId="0" fontId="23" fillId="11" borderId="97" xfId="0" applyFont="1" applyFill="1" applyBorder="1" applyAlignment="1">
      <alignment horizontal="center" vertical="center"/>
    </xf>
    <xf numFmtId="0" fontId="22" fillId="12" borderId="96" xfId="0" applyFont="1" applyFill="1" applyBorder="1" applyAlignment="1">
      <alignment horizontal="center" vertical="center"/>
    </xf>
    <xf numFmtId="0" fontId="22" fillId="12" borderId="97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 wrapText="1"/>
    </xf>
    <xf numFmtId="0" fontId="11" fillId="6" borderId="98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 wrapText="1"/>
    </xf>
    <xf numFmtId="0" fontId="27" fillId="2" borderId="89" xfId="0" applyFont="1" applyFill="1" applyBorder="1" applyAlignment="1">
      <alignment horizontal="center" vertical="center" wrapText="1"/>
    </xf>
    <xf numFmtId="0" fontId="27" fillId="2" borderId="90" xfId="0" applyFont="1" applyFill="1" applyBorder="1" applyAlignment="1">
      <alignment horizontal="center" vertical="center" wrapText="1"/>
    </xf>
    <xf numFmtId="0" fontId="4" fillId="2" borderId="94" xfId="0" applyFont="1" applyFill="1" applyBorder="1" applyAlignment="1">
      <alignment horizontal="center" vertical="center" wrapText="1"/>
    </xf>
    <xf numFmtId="0" fontId="27" fillId="2" borderId="100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/>
    </xf>
    <xf numFmtId="0" fontId="11" fillId="2" borderId="80" xfId="0" applyFont="1" applyFill="1" applyBorder="1" applyAlignment="1">
      <alignment horizontal="center" vertical="center"/>
    </xf>
    <xf numFmtId="0" fontId="4" fillId="2" borderId="101" xfId="0" applyFont="1" applyFill="1" applyBorder="1" applyAlignment="1">
      <alignment horizontal="center" vertical="center" wrapText="1"/>
    </xf>
    <xf numFmtId="0" fontId="11" fillId="2" borderId="102" xfId="0" applyFont="1" applyFill="1" applyBorder="1" applyAlignment="1">
      <alignment horizontal="center" vertical="center"/>
    </xf>
    <xf numFmtId="0" fontId="11" fillId="2" borderId="104" xfId="0" applyFont="1" applyFill="1" applyBorder="1" applyAlignment="1">
      <alignment horizontal="center" vertical="center"/>
    </xf>
    <xf numFmtId="0" fontId="11" fillId="2" borderId="112" xfId="0" applyFont="1" applyFill="1" applyBorder="1" applyAlignment="1">
      <alignment horizontal="center" vertical="center"/>
    </xf>
    <xf numFmtId="0" fontId="11" fillId="2" borderId="113" xfId="0" applyFont="1" applyFill="1" applyBorder="1" applyAlignment="1">
      <alignment horizontal="center" vertical="center"/>
    </xf>
    <xf numFmtId="0" fontId="11" fillId="2" borderId="114" xfId="0" applyFont="1" applyFill="1" applyBorder="1" applyAlignment="1">
      <alignment horizontal="center" vertical="center"/>
    </xf>
    <xf numFmtId="0" fontId="11" fillId="3" borderId="112" xfId="0" applyFont="1" applyFill="1" applyBorder="1" applyAlignment="1">
      <alignment horizontal="center" vertical="center"/>
    </xf>
    <xf numFmtId="0" fontId="11" fillId="3" borderId="113" xfId="0" applyFont="1" applyFill="1" applyBorder="1" applyAlignment="1">
      <alignment horizontal="center" vertical="center"/>
    </xf>
    <xf numFmtId="0" fontId="11" fillId="3" borderId="114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horizontal="center" vertical="center"/>
    </xf>
    <xf numFmtId="0" fontId="11" fillId="2" borderId="116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 vertical="center" wrapText="1"/>
    </xf>
    <xf numFmtId="0" fontId="4" fillId="2" borderId="118" xfId="0" applyFont="1" applyFill="1" applyBorder="1" applyAlignment="1">
      <alignment horizontal="center" vertical="center" wrapText="1"/>
    </xf>
    <xf numFmtId="0" fontId="4" fillId="2" borderId="119" xfId="0" applyFont="1" applyFill="1" applyBorder="1" applyAlignment="1">
      <alignment horizontal="center" vertical="center" wrapText="1"/>
    </xf>
    <xf numFmtId="0" fontId="4" fillId="2" borderId="120" xfId="0" applyFont="1" applyFill="1" applyBorder="1" applyAlignment="1">
      <alignment horizontal="center" vertical="center" wrapText="1"/>
    </xf>
    <xf numFmtId="0" fontId="4" fillId="2" borderId="121" xfId="0" applyFont="1" applyFill="1" applyBorder="1" applyAlignment="1">
      <alignment horizontal="center" vertical="center" wrapText="1"/>
    </xf>
    <xf numFmtId="0" fontId="4" fillId="2" borderId="122" xfId="0" applyFont="1" applyFill="1" applyBorder="1" applyAlignment="1">
      <alignment horizontal="center" vertical="center" wrapText="1"/>
    </xf>
    <xf numFmtId="0" fontId="4" fillId="2" borderId="123" xfId="0" applyFont="1" applyFill="1" applyBorder="1" applyAlignment="1">
      <alignment horizontal="center" vertical="center" wrapText="1"/>
    </xf>
    <xf numFmtId="0" fontId="4" fillId="2" borderId="124" xfId="0" applyFont="1" applyFill="1" applyBorder="1" applyAlignment="1">
      <alignment horizontal="center" vertical="center" wrapText="1"/>
    </xf>
    <xf numFmtId="0" fontId="4" fillId="2" borderId="125" xfId="0" applyFont="1" applyFill="1" applyBorder="1" applyAlignment="1">
      <alignment horizontal="center" vertical="center" wrapText="1"/>
    </xf>
    <xf numFmtId="0" fontId="4" fillId="2" borderId="126" xfId="0" applyFont="1" applyFill="1" applyBorder="1" applyAlignment="1">
      <alignment horizontal="center" vertical="center" wrapText="1"/>
    </xf>
    <xf numFmtId="0" fontId="27" fillId="2" borderId="127" xfId="0" applyFont="1" applyFill="1" applyBorder="1" applyAlignment="1">
      <alignment horizontal="center" vertical="center" wrapText="1"/>
    </xf>
    <xf numFmtId="0" fontId="27" fillId="2" borderId="128" xfId="0" applyFont="1" applyFill="1" applyBorder="1" applyAlignment="1">
      <alignment horizontal="center" vertical="center" wrapText="1"/>
    </xf>
    <xf numFmtId="0" fontId="27" fillId="2" borderId="129" xfId="0" applyFont="1" applyFill="1" applyBorder="1" applyAlignment="1">
      <alignment horizontal="center" vertical="center" wrapText="1"/>
    </xf>
    <xf numFmtId="0" fontId="27" fillId="2" borderId="130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/>
    </xf>
    <xf numFmtId="0" fontId="11" fillId="2" borderId="132" xfId="0" applyFont="1" applyFill="1" applyBorder="1" applyAlignment="1">
      <alignment horizontal="center" vertical="center"/>
    </xf>
    <xf numFmtId="0" fontId="11" fillId="2" borderId="134" xfId="0" applyFont="1" applyFill="1" applyBorder="1" applyAlignment="1">
      <alignment horizontal="center" vertical="center"/>
    </xf>
    <xf numFmtId="0" fontId="11" fillId="2" borderId="135" xfId="0" applyFont="1" applyFill="1" applyBorder="1" applyAlignment="1">
      <alignment horizontal="center" vertical="center"/>
    </xf>
    <xf numFmtId="0" fontId="11" fillId="2" borderId="136" xfId="0" applyFont="1" applyFill="1" applyBorder="1" applyAlignment="1">
      <alignment horizontal="center" vertical="center"/>
    </xf>
    <xf numFmtId="0" fontId="11" fillId="2" borderId="139" xfId="0" applyFont="1" applyFill="1" applyBorder="1" applyAlignment="1">
      <alignment horizontal="center" vertical="center"/>
    </xf>
    <xf numFmtId="0" fontId="11" fillId="2" borderId="78" xfId="0" applyFont="1" applyFill="1" applyBorder="1" applyAlignment="1">
      <alignment horizontal="center" vertical="center"/>
    </xf>
    <xf numFmtId="0" fontId="11" fillId="2" borderId="140" xfId="0" applyFont="1" applyFill="1" applyBorder="1" applyAlignment="1">
      <alignment horizontal="center" vertical="center"/>
    </xf>
    <xf numFmtId="0" fontId="11" fillId="2" borderId="142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/>
    </xf>
    <xf numFmtId="0" fontId="11" fillId="2" borderId="144" xfId="0" applyFont="1" applyFill="1" applyBorder="1" applyAlignment="1">
      <alignment horizontal="center" vertical="center"/>
    </xf>
    <xf numFmtId="0" fontId="11" fillId="6" borderId="133" xfId="0" applyFont="1" applyFill="1" applyBorder="1" applyAlignment="1">
      <alignment horizontal="center" vertical="center"/>
    </xf>
    <xf numFmtId="0" fontId="11" fillId="6" borderId="99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145" xfId="0" applyFont="1" applyFill="1" applyBorder="1" applyAlignment="1">
      <alignment horizontal="center" vertical="center"/>
    </xf>
    <xf numFmtId="0" fontId="11" fillId="2" borderId="146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horizontal="center" vertical="center"/>
    </xf>
    <xf numFmtId="0" fontId="27" fillId="2" borderId="80" xfId="0" applyFont="1" applyFill="1" applyBorder="1" applyAlignment="1">
      <alignment horizontal="center" vertical="center" wrapText="1"/>
    </xf>
    <xf numFmtId="0" fontId="27" fillId="2" borderId="148" xfId="0" applyFont="1" applyFill="1" applyBorder="1" applyAlignment="1">
      <alignment horizontal="center" vertical="center" wrapText="1"/>
    </xf>
    <xf numFmtId="0" fontId="4" fillId="2" borderId="131" xfId="0" applyFont="1" applyFill="1" applyBorder="1" applyAlignment="1">
      <alignment horizontal="center" vertical="center" wrapText="1"/>
    </xf>
    <xf numFmtId="0" fontId="4" fillId="2" borderId="132" xfId="0" applyFont="1" applyFill="1" applyBorder="1" applyAlignment="1">
      <alignment horizontal="center" vertical="center" wrapText="1"/>
    </xf>
    <xf numFmtId="0" fontId="26" fillId="2" borderId="131" xfId="0" applyFont="1" applyFill="1" applyBorder="1" applyAlignment="1">
      <alignment horizontal="center" vertical="center" wrapText="1"/>
    </xf>
    <xf numFmtId="0" fontId="26" fillId="2" borderId="132" xfId="0" applyFont="1" applyFill="1" applyBorder="1" applyAlignment="1">
      <alignment horizontal="center" vertical="center" wrapText="1"/>
    </xf>
    <xf numFmtId="9" fontId="11" fillId="2" borderId="102" xfId="0" applyNumberFormat="1" applyFont="1" applyFill="1" applyBorder="1" applyAlignment="1">
      <alignment horizontal="center" vertical="center"/>
    </xf>
    <xf numFmtId="9" fontId="11" fillId="2" borderId="103" xfId="0" applyNumberFormat="1" applyFont="1" applyFill="1" applyBorder="1" applyAlignment="1">
      <alignment horizontal="center" vertical="center"/>
    </xf>
    <xf numFmtId="9" fontId="11" fillId="2" borderId="104" xfId="0" applyNumberFormat="1" applyFont="1" applyFill="1" applyBorder="1" applyAlignment="1">
      <alignment horizontal="center" vertical="center"/>
    </xf>
    <xf numFmtId="9" fontId="11" fillId="2" borderId="105" xfId="0" applyNumberFormat="1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/>
    </xf>
    <xf numFmtId="0" fontId="11" fillId="2" borderId="108" xfId="0" applyFont="1" applyFill="1" applyBorder="1" applyAlignment="1">
      <alignment horizontal="center" vertical="center"/>
    </xf>
    <xf numFmtId="0" fontId="11" fillId="2" borderId="109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/>
    </xf>
    <xf numFmtId="0" fontId="11" fillId="2" borderId="111" xfId="0" applyFont="1" applyFill="1" applyBorder="1" applyAlignment="1">
      <alignment horizontal="center" vertical="center"/>
    </xf>
    <xf numFmtId="0" fontId="11" fillId="6" borderId="139" xfId="0" applyFont="1" applyFill="1" applyBorder="1" applyAlignment="1">
      <alignment horizontal="center" vertical="center"/>
    </xf>
    <xf numFmtId="0" fontId="11" fillId="6" borderId="73" xfId="0" applyFont="1" applyFill="1" applyBorder="1" applyAlignment="1">
      <alignment horizontal="center" vertical="center"/>
    </xf>
    <xf numFmtId="0" fontId="11" fillId="6" borderId="78" xfId="0" applyFont="1" applyFill="1" applyBorder="1" applyAlignment="1">
      <alignment horizontal="center" vertical="center"/>
    </xf>
    <xf numFmtId="0" fontId="11" fillId="6" borderId="138" xfId="0" applyFont="1" applyFill="1" applyBorder="1" applyAlignment="1">
      <alignment horizontal="center" vertical="center"/>
    </xf>
    <xf numFmtId="0" fontId="11" fillId="2" borderId="150" xfId="0" applyFont="1" applyFill="1" applyBorder="1" applyAlignment="1">
      <alignment horizontal="center" vertical="center"/>
    </xf>
    <xf numFmtId="0" fontId="11" fillId="2" borderId="151" xfId="0" applyFont="1" applyFill="1" applyBorder="1" applyAlignment="1">
      <alignment horizontal="center" vertical="center"/>
    </xf>
    <xf numFmtId="0" fontId="11" fillId="6" borderId="145" xfId="0" applyFont="1" applyFill="1" applyBorder="1" applyAlignment="1">
      <alignment horizontal="center" vertical="center"/>
    </xf>
    <xf numFmtId="0" fontId="11" fillId="6" borderId="137" xfId="0" applyFont="1" applyFill="1" applyBorder="1" applyAlignment="1">
      <alignment horizontal="center" vertical="center"/>
    </xf>
    <xf numFmtId="0" fontId="11" fillId="6" borderId="151" xfId="0" applyFont="1" applyFill="1" applyBorder="1" applyAlignment="1">
      <alignment horizontal="center" vertical="center"/>
    </xf>
    <xf numFmtId="0" fontId="11" fillId="6" borderId="135" xfId="0" applyFont="1" applyFill="1" applyBorder="1" applyAlignment="1">
      <alignment horizontal="center" vertical="center"/>
    </xf>
    <xf numFmtId="0" fontId="11" fillId="2" borderId="152" xfId="0" applyFont="1" applyFill="1" applyBorder="1" applyAlignment="1">
      <alignment horizontal="center" vertical="center"/>
    </xf>
    <xf numFmtId="0" fontId="11" fillId="6" borderId="88" xfId="0" applyFont="1" applyFill="1" applyBorder="1" applyAlignment="1">
      <alignment horizontal="center" vertical="center"/>
    </xf>
    <xf numFmtId="0" fontId="11" fillId="6" borderId="92" xfId="0" applyFont="1" applyFill="1" applyBorder="1" applyAlignment="1">
      <alignment horizontal="center" vertical="center"/>
    </xf>
    <xf numFmtId="0" fontId="11" fillId="6" borderId="94" xfId="0" applyFont="1" applyFill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 wrapText="1"/>
    </xf>
    <xf numFmtId="0" fontId="4" fillId="2" borderId="141" xfId="0" applyFont="1" applyFill="1" applyBorder="1" applyAlignment="1">
      <alignment horizontal="center" vertical="center" wrapText="1"/>
    </xf>
    <xf numFmtId="9" fontId="11" fillId="2" borderId="149" xfId="0" applyNumberFormat="1" applyFont="1" applyFill="1" applyBorder="1" applyAlignment="1">
      <alignment horizontal="center" vertical="center"/>
    </xf>
    <xf numFmtId="9" fontId="11" fillId="2" borderId="15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3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9" tint="-0.24994659260841701"/>
      </font>
      <fill>
        <patternFill>
          <bgColor theme="9" tint="-0.499984740745262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4.png"/><Relationship Id="rId3" Type="http://schemas.openxmlformats.org/officeDocument/2006/relationships/image" Target="../media/image3.png"/><Relationship Id="rId7" Type="http://schemas.openxmlformats.org/officeDocument/2006/relationships/image" Target="../media/image10.png"/><Relationship Id="rId12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9.png"/><Relationship Id="rId10" Type="http://schemas.openxmlformats.org/officeDocument/2006/relationships/image" Target="../media/image5.png"/><Relationship Id="rId4" Type="http://schemas.openxmlformats.org/officeDocument/2006/relationships/image" Target="../media/image8.png"/><Relationship Id="rId9" Type="http://schemas.openxmlformats.org/officeDocument/2006/relationships/image" Target="../media/image4.png"/><Relationship Id="rId1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7.png"/><Relationship Id="rId7" Type="http://schemas.openxmlformats.org/officeDocument/2006/relationships/image" Target="../media/image20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8.png"/><Relationship Id="rId18" Type="http://schemas.openxmlformats.org/officeDocument/2006/relationships/image" Target="../media/image43.png"/><Relationship Id="rId26" Type="http://schemas.openxmlformats.org/officeDocument/2006/relationships/image" Target="../media/image51.png"/><Relationship Id="rId39" Type="http://schemas.openxmlformats.org/officeDocument/2006/relationships/image" Target="../media/image64.png"/><Relationship Id="rId21" Type="http://schemas.openxmlformats.org/officeDocument/2006/relationships/image" Target="../media/image46.png"/><Relationship Id="rId34" Type="http://schemas.openxmlformats.org/officeDocument/2006/relationships/image" Target="../media/image59.png"/><Relationship Id="rId42" Type="http://schemas.openxmlformats.org/officeDocument/2006/relationships/image" Target="../media/image67.png"/><Relationship Id="rId47" Type="http://schemas.openxmlformats.org/officeDocument/2006/relationships/image" Target="../media/image72.png"/><Relationship Id="rId50" Type="http://schemas.openxmlformats.org/officeDocument/2006/relationships/image" Target="../media/image75.png"/><Relationship Id="rId55" Type="http://schemas.openxmlformats.org/officeDocument/2006/relationships/image" Target="../media/image80.png"/><Relationship Id="rId63" Type="http://schemas.openxmlformats.org/officeDocument/2006/relationships/image" Target="../media/image88.png"/><Relationship Id="rId7" Type="http://schemas.openxmlformats.org/officeDocument/2006/relationships/image" Target="../media/image32.png"/><Relationship Id="rId2" Type="http://schemas.openxmlformats.org/officeDocument/2006/relationships/image" Target="../media/image16.png"/><Relationship Id="rId16" Type="http://schemas.openxmlformats.org/officeDocument/2006/relationships/image" Target="../media/image41.png"/><Relationship Id="rId20" Type="http://schemas.openxmlformats.org/officeDocument/2006/relationships/image" Target="../media/image45.png"/><Relationship Id="rId29" Type="http://schemas.openxmlformats.org/officeDocument/2006/relationships/image" Target="../media/image54.png"/><Relationship Id="rId41" Type="http://schemas.openxmlformats.org/officeDocument/2006/relationships/image" Target="../media/image66.png"/><Relationship Id="rId54" Type="http://schemas.openxmlformats.org/officeDocument/2006/relationships/image" Target="../media/image79.png"/><Relationship Id="rId62" Type="http://schemas.openxmlformats.org/officeDocument/2006/relationships/image" Target="../media/image87.png"/><Relationship Id="rId1" Type="http://schemas.openxmlformats.org/officeDocument/2006/relationships/image" Target="../media/image28.png"/><Relationship Id="rId6" Type="http://schemas.openxmlformats.org/officeDocument/2006/relationships/image" Target="../media/image31.png"/><Relationship Id="rId11" Type="http://schemas.openxmlformats.org/officeDocument/2006/relationships/image" Target="../media/image36.png"/><Relationship Id="rId24" Type="http://schemas.openxmlformats.org/officeDocument/2006/relationships/image" Target="../media/image49.png"/><Relationship Id="rId32" Type="http://schemas.openxmlformats.org/officeDocument/2006/relationships/image" Target="../media/image57.png"/><Relationship Id="rId37" Type="http://schemas.openxmlformats.org/officeDocument/2006/relationships/image" Target="../media/image62.png"/><Relationship Id="rId40" Type="http://schemas.openxmlformats.org/officeDocument/2006/relationships/image" Target="../media/image65.png"/><Relationship Id="rId45" Type="http://schemas.openxmlformats.org/officeDocument/2006/relationships/image" Target="../media/image70.png"/><Relationship Id="rId53" Type="http://schemas.openxmlformats.org/officeDocument/2006/relationships/image" Target="../media/image78.png"/><Relationship Id="rId58" Type="http://schemas.openxmlformats.org/officeDocument/2006/relationships/image" Target="../media/image83.png"/><Relationship Id="rId5" Type="http://schemas.openxmlformats.org/officeDocument/2006/relationships/image" Target="../media/image30.png"/><Relationship Id="rId15" Type="http://schemas.openxmlformats.org/officeDocument/2006/relationships/image" Target="../media/image40.png"/><Relationship Id="rId23" Type="http://schemas.openxmlformats.org/officeDocument/2006/relationships/image" Target="../media/image48.png"/><Relationship Id="rId28" Type="http://schemas.openxmlformats.org/officeDocument/2006/relationships/image" Target="../media/image53.png"/><Relationship Id="rId36" Type="http://schemas.openxmlformats.org/officeDocument/2006/relationships/image" Target="../media/image61.png"/><Relationship Id="rId49" Type="http://schemas.openxmlformats.org/officeDocument/2006/relationships/image" Target="../media/image74.png"/><Relationship Id="rId57" Type="http://schemas.openxmlformats.org/officeDocument/2006/relationships/image" Target="../media/image82.png"/><Relationship Id="rId61" Type="http://schemas.openxmlformats.org/officeDocument/2006/relationships/image" Target="../media/image86.png"/><Relationship Id="rId10" Type="http://schemas.openxmlformats.org/officeDocument/2006/relationships/image" Target="../media/image35.png"/><Relationship Id="rId19" Type="http://schemas.openxmlformats.org/officeDocument/2006/relationships/image" Target="../media/image44.png"/><Relationship Id="rId31" Type="http://schemas.openxmlformats.org/officeDocument/2006/relationships/image" Target="../media/image56.png"/><Relationship Id="rId44" Type="http://schemas.openxmlformats.org/officeDocument/2006/relationships/image" Target="../media/image69.png"/><Relationship Id="rId52" Type="http://schemas.openxmlformats.org/officeDocument/2006/relationships/image" Target="../media/image77.png"/><Relationship Id="rId60" Type="http://schemas.openxmlformats.org/officeDocument/2006/relationships/image" Target="../media/image85.png"/><Relationship Id="rId4" Type="http://schemas.openxmlformats.org/officeDocument/2006/relationships/image" Target="../media/image15.png"/><Relationship Id="rId9" Type="http://schemas.openxmlformats.org/officeDocument/2006/relationships/image" Target="../media/image34.png"/><Relationship Id="rId14" Type="http://schemas.openxmlformats.org/officeDocument/2006/relationships/image" Target="../media/image39.png"/><Relationship Id="rId22" Type="http://schemas.openxmlformats.org/officeDocument/2006/relationships/image" Target="../media/image47.png"/><Relationship Id="rId27" Type="http://schemas.openxmlformats.org/officeDocument/2006/relationships/image" Target="../media/image52.png"/><Relationship Id="rId30" Type="http://schemas.openxmlformats.org/officeDocument/2006/relationships/image" Target="../media/image55.png"/><Relationship Id="rId35" Type="http://schemas.openxmlformats.org/officeDocument/2006/relationships/image" Target="../media/image60.png"/><Relationship Id="rId43" Type="http://schemas.openxmlformats.org/officeDocument/2006/relationships/image" Target="../media/image68.png"/><Relationship Id="rId48" Type="http://schemas.openxmlformats.org/officeDocument/2006/relationships/image" Target="../media/image73.png"/><Relationship Id="rId56" Type="http://schemas.openxmlformats.org/officeDocument/2006/relationships/image" Target="../media/image81.png"/><Relationship Id="rId64" Type="http://schemas.openxmlformats.org/officeDocument/2006/relationships/image" Target="../media/image89.png"/><Relationship Id="rId8" Type="http://schemas.openxmlformats.org/officeDocument/2006/relationships/image" Target="../media/image33.png"/><Relationship Id="rId51" Type="http://schemas.openxmlformats.org/officeDocument/2006/relationships/image" Target="../media/image76.png"/><Relationship Id="rId3" Type="http://schemas.openxmlformats.org/officeDocument/2006/relationships/image" Target="../media/image29.png"/><Relationship Id="rId12" Type="http://schemas.openxmlformats.org/officeDocument/2006/relationships/image" Target="../media/image37.png"/><Relationship Id="rId17" Type="http://schemas.openxmlformats.org/officeDocument/2006/relationships/image" Target="../media/image42.png"/><Relationship Id="rId25" Type="http://schemas.openxmlformats.org/officeDocument/2006/relationships/image" Target="../media/image50.png"/><Relationship Id="rId33" Type="http://schemas.openxmlformats.org/officeDocument/2006/relationships/image" Target="../media/image58.png"/><Relationship Id="rId38" Type="http://schemas.openxmlformats.org/officeDocument/2006/relationships/image" Target="../media/image63.png"/><Relationship Id="rId46" Type="http://schemas.openxmlformats.org/officeDocument/2006/relationships/image" Target="../media/image71.png"/><Relationship Id="rId59" Type="http://schemas.openxmlformats.org/officeDocument/2006/relationships/image" Target="../media/image8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5.emf"/><Relationship Id="rId1" Type="http://schemas.openxmlformats.org/officeDocument/2006/relationships/image" Target="../media/image24.emf"/><Relationship Id="rId4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58615</xdr:colOff>
      <xdr:row>8</xdr:row>
      <xdr:rowOff>90853</xdr:rowOff>
    </xdr:from>
    <xdr:to>
      <xdr:col>4</xdr:col>
      <xdr:colOff>758336</xdr:colOff>
      <xdr:row>15</xdr:row>
      <xdr:rowOff>171449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06615" y="1834661"/>
          <a:ext cx="699721" cy="1399442"/>
        </a:xfrm>
        <a:prstGeom prst="rect">
          <a:avLst/>
        </a:prstGeom>
      </xdr:spPr>
    </xdr:pic>
    <xdr:clientData/>
  </xdr:twoCellAnchor>
  <xdr:twoCellAnchor editAs="oneCell">
    <xdr:from>
      <xdr:col>4</xdr:col>
      <xdr:colOff>58615</xdr:colOff>
      <xdr:row>15</xdr:row>
      <xdr:rowOff>168518</xdr:rowOff>
    </xdr:from>
    <xdr:to>
      <xdr:col>4</xdr:col>
      <xdr:colOff>707048</xdr:colOff>
      <xdr:row>22</xdr:row>
      <xdr:rowOff>36633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01057" y="3238499"/>
          <a:ext cx="648433" cy="1296865"/>
        </a:xfrm>
        <a:prstGeom prst="rect">
          <a:avLst/>
        </a:prstGeom>
      </xdr:spPr>
    </xdr:pic>
    <xdr:clientData/>
  </xdr:twoCellAnchor>
  <xdr:twoCellAnchor editAs="oneCell">
    <xdr:from>
      <xdr:col>4</xdr:col>
      <xdr:colOff>725364</xdr:colOff>
      <xdr:row>9</xdr:row>
      <xdr:rowOff>34435</xdr:rowOff>
    </xdr:from>
    <xdr:to>
      <xdr:col>6</xdr:col>
      <xdr:colOff>46159</xdr:colOff>
      <xdr:row>13</xdr:row>
      <xdr:rowOff>117230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67806" y="1741608"/>
          <a:ext cx="844795" cy="844795"/>
        </a:xfrm>
        <a:prstGeom prst="rect">
          <a:avLst/>
        </a:prstGeom>
      </xdr:spPr>
    </xdr:pic>
    <xdr:clientData/>
  </xdr:twoCellAnchor>
  <xdr:twoCellAnchor editAs="oneCell">
    <xdr:from>
      <xdr:col>2</xdr:col>
      <xdr:colOff>29300</xdr:colOff>
      <xdr:row>1</xdr:row>
      <xdr:rowOff>29866</xdr:rowOff>
    </xdr:from>
    <xdr:to>
      <xdr:col>6</xdr:col>
      <xdr:colOff>69023</xdr:colOff>
      <xdr:row>4</xdr:row>
      <xdr:rowOff>146538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53300" y="418193"/>
          <a:ext cx="2582165" cy="688172"/>
        </a:xfrm>
        <a:prstGeom prst="rect">
          <a:avLst/>
        </a:prstGeom>
      </xdr:spPr>
    </xdr:pic>
    <xdr:clientData/>
  </xdr:twoCellAnchor>
  <xdr:twoCellAnchor editAs="oneCell">
    <xdr:from>
      <xdr:col>11</xdr:col>
      <xdr:colOff>662888</xdr:colOff>
      <xdr:row>0</xdr:row>
      <xdr:rowOff>152321</xdr:rowOff>
    </xdr:from>
    <xdr:to>
      <xdr:col>16</xdr:col>
      <xdr:colOff>30218</xdr:colOff>
      <xdr:row>5</xdr:row>
      <xdr:rowOff>21980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539330" y="342821"/>
          <a:ext cx="2173542" cy="836813"/>
        </a:xfrm>
        <a:prstGeom prst="rect">
          <a:avLst/>
        </a:prstGeom>
      </xdr:spPr>
    </xdr:pic>
    <xdr:clientData/>
  </xdr:twoCellAnchor>
  <xdr:twoCellAnchor editAs="oneCell">
    <xdr:from>
      <xdr:col>5</xdr:col>
      <xdr:colOff>136006</xdr:colOff>
      <xdr:row>6</xdr:row>
      <xdr:rowOff>21156</xdr:rowOff>
    </xdr:from>
    <xdr:to>
      <xdr:col>7</xdr:col>
      <xdr:colOff>615464</xdr:colOff>
      <xdr:row>8</xdr:row>
      <xdr:rowOff>124726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40448" y="1376637"/>
          <a:ext cx="2003458" cy="491897"/>
        </a:xfrm>
        <a:prstGeom prst="rect">
          <a:avLst/>
        </a:prstGeom>
      </xdr:spPr>
    </xdr:pic>
    <xdr:clientData/>
  </xdr:twoCellAnchor>
  <xdr:twoCellAnchor editAs="oneCell">
    <xdr:from>
      <xdr:col>4</xdr:col>
      <xdr:colOff>728424</xdr:colOff>
      <xdr:row>15</xdr:row>
      <xdr:rowOff>98305</xdr:rowOff>
    </xdr:from>
    <xdr:to>
      <xdr:col>6</xdr:col>
      <xdr:colOff>29308</xdr:colOff>
      <xdr:row>19</xdr:row>
      <xdr:rowOff>107814</xdr:rowOff>
    </xdr:to>
    <xdr:pic>
      <xdr:nvPicPr>
        <xdr:cNvPr id="32" name="Image 3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70866" y="2970459"/>
          <a:ext cx="824884" cy="837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51288</xdr:colOff>
      <xdr:row>9</xdr:row>
      <xdr:rowOff>205153</xdr:rowOff>
    </xdr:from>
    <xdr:to>
      <xdr:col>2</xdr:col>
      <xdr:colOff>751009</xdr:colOff>
      <xdr:row>16</xdr:row>
      <xdr:rowOff>146538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3288" y="6403730"/>
          <a:ext cx="699721" cy="1399442"/>
        </a:xfrm>
        <a:prstGeom prst="rect">
          <a:avLst/>
        </a:prstGeom>
      </xdr:spPr>
    </xdr:pic>
    <xdr:clientData/>
  </xdr:twoCellAnchor>
  <xdr:twoCellAnchor editAs="oneCell">
    <xdr:from>
      <xdr:col>2</xdr:col>
      <xdr:colOff>58615</xdr:colOff>
      <xdr:row>16</xdr:row>
      <xdr:rowOff>124556</xdr:rowOff>
    </xdr:from>
    <xdr:to>
      <xdr:col>2</xdr:col>
      <xdr:colOff>707048</xdr:colOff>
      <xdr:row>23</xdr:row>
      <xdr:rowOff>7325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20615" y="7737229"/>
          <a:ext cx="648433" cy="1296865"/>
        </a:xfrm>
        <a:prstGeom prst="rect">
          <a:avLst/>
        </a:prstGeom>
      </xdr:spPr>
    </xdr:pic>
    <xdr:clientData/>
  </xdr:twoCellAnchor>
  <xdr:twoCellAnchor editAs="oneCell">
    <xdr:from>
      <xdr:col>3</xdr:col>
      <xdr:colOff>131885</xdr:colOff>
      <xdr:row>10</xdr:row>
      <xdr:rowOff>161191</xdr:rowOff>
    </xdr:from>
    <xdr:to>
      <xdr:col>3</xdr:col>
      <xdr:colOff>612809</xdr:colOff>
      <xdr:row>13</xdr:row>
      <xdr:rowOff>19326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55885" y="6572249"/>
          <a:ext cx="480924" cy="480924"/>
        </a:xfrm>
        <a:prstGeom prst="rect">
          <a:avLst/>
        </a:prstGeom>
      </xdr:spPr>
    </xdr:pic>
    <xdr:clientData/>
  </xdr:twoCellAnchor>
  <xdr:twoCellAnchor editAs="oneCell">
    <xdr:from>
      <xdr:col>3</xdr:col>
      <xdr:colOff>142674</xdr:colOff>
      <xdr:row>18</xdr:row>
      <xdr:rowOff>142672</xdr:rowOff>
    </xdr:from>
    <xdr:to>
      <xdr:col>3</xdr:col>
      <xdr:colOff>623598</xdr:colOff>
      <xdr:row>21</xdr:row>
      <xdr:rowOff>30115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66674" y="8150999"/>
          <a:ext cx="480924" cy="480924"/>
        </a:xfrm>
        <a:prstGeom prst="rect">
          <a:avLst/>
        </a:prstGeom>
      </xdr:spPr>
    </xdr:pic>
    <xdr:clientData/>
  </xdr:twoCellAnchor>
  <xdr:twoCellAnchor editAs="oneCell">
    <xdr:from>
      <xdr:col>3</xdr:col>
      <xdr:colOff>124154</xdr:colOff>
      <xdr:row>12</xdr:row>
      <xdr:rowOff>182769</xdr:rowOff>
    </xdr:from>
    <xdr:to>
      <xdr:col>3</xdr:col>
      <xdr:colOff>605078</xdr:colOff>
      <xdr:row>15</xdr:row>
      <xdr:rowOff>26251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48154" y="7004134"/>
          <a:ext cx="480924" cy="480924"/>
        </a:xfrm>
        <a:prstGeom prst="rect">
          <a:avLst/>
        </a:prstGeom>
      </xdr:spPr>
    </xdr:pic>
    <xdr:clientData/>
  </xdr:twoCellAnchor>
  <xdr:twoCellAnchor editAs="oneCell">
    <xdr:from>
      <xdr:col>3</xdr:col>
      <xdr:colOff>127616</xdr:colOff>
      <xdr:row>20</xdr:row>
      <xdr:rowOff>156921</xdr:rowOff>
    </xdr:from>
    <xdr:to>
      <xdr:col>3</xdr:col>
      <xdr:colOff>608540</xdr:colOff>
      <xdr:row>23</xdr:row>
      <xdr:rowOff>29711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51616" y="8560902"/>
          <a:ext cx="480924" cy="480924"/>
        </a:xfrm>
        <a:prstGeom prst="rect">
          <a:avLst/>
        </a:prstGeom>
      </xdr:spPr>
    </xdr:pic>
    <xdr:clientData/>
  </xdr:twoCellAnchor>
  <xdr:twoCellAnchor editAs="oneCell">
    <xdr:from>
      <xdr:col>3</xdr:col>
      <xdr:colOff>138404</xdr:colOff>
      <xdr:row>14</xdr:row>
      <xdr:rowOff>153057</xdr:rowOff>
    </xdr:from>
    <xdr:to>
      <xdr:col>3</xdr:col>
      <xdr:colOff>619328</xdr:colOff>
      <xdr:row>17</xdr:row>
      <xdr:rowOff>11193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62404" y="7370076"/>
          <a:ext cx="480924" cy="480924"/>
        </a:xfrm>
        <a:prstGeom prst="rect">
          <a:avLst/>
        </a:prstGeom>
      </xdr:spPr>
    </xdr:pic>
    <xdr:clientData/>
  </xdr:twoCellAnchor>
  <xdr:twoCellAnchor editAs="oneCell">
    <xdr:from>
      <xdr:col>3</xdr:col>
      <xdr:colOff>141865</xdr:colOff>
      <xdr:row>16</xdr:row>
      <xdr:rowOff>156518</xdr:rowOff>
    </xdr:from>
    <xdr:to>
      <xdr:col>3</xdr:col>
      <xdr:colOff>622789</xdr:colOff>
      <xdr:row>19</xdr:row>
      <xdr:rowOff>29307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65865" y="7769191"/>
          <a:ext cx="480924" cy="480924"/>
        </a:xfrm>
        <a:prstGeom prst="rect">
          <a:avLst/>
        </a:prstGeom>
      </xdr:spPr>
    </xdr:pic>
    <xdr:clientData/>
  </xdr:twoCellAnchor>
  <xdr:twoCellAnchor editAs="oneCell">
    <xdr:from>
      <xdr:col>1</xdr:col>
      <xdr:colOff>21973</xdr:colOff>
      <xdr:row>5</xdr:row>
      <xdr:rowOff>29866</xdr:rowOff>
    </xdr:from>
    <xdr:to>
      <xdr:col>3</xdr:col>
      <xdr:colOff>365346</xdr:colOff>
      <xdr:row>7</xdr:row>
      <xdr:rowOff>146539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3973" y="1004347"/>
          <a:ext cx="1867373" cy="497673"/>
        </a:xfrm>
        <a:prstGeom prst="rect">
          <a:avLst/>
        </a:prstGeom>
      </xdr:spPr>
    </xdr:pic>
    <xdr:clientData/>
  </xdr:twoCellAnchor>
  <xdr:twoCellAnchor editAs="oneCell">
    <xdr:from>
      <xdr:col>15</xdr:col>
      <xdr:colOff>604272</xdr:colOff>
      <xdr:row>4</xdr:row>
      <xdr:rowOff>137668</xdr:rowOff>
    </xdr:from>
    <xdr:to>
      <xdr:col>18</xdr:col>
      <xdr:colOff>43964</xdr:colOff>
      <xdr:row>8</xdr:row>
      <xdr:rowOff>62076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715426" y="5361764"/>
          <a:ext cx="1820942" cy="701062"/>
        </a:xfrm>
        <a:prstGeom prst="rect">
          <a:avLst/>
        </a:prstGeom>
      </xdr:spPr>
    </xdr:pic>
    <xdr:clientData/>
  </xdr:twoCellAnchor>
  <xdr:twoCellAnchor editAs="oneCell">
    <xdr:from>
      <xdr:col>16</xdr:col>
      <xdr:colOff>725365</xdr:colOff>
      <xdr:row>18</xdr:row>
      <xdr:rowOff>65338</xdr:rowOff>
    </xdr:from>
    <xdr:to>
      <xdr:col>18</xdr:col>
      <xdr:colOff>25231</xdr:colOff>
      <xdr:row>21</xdr:row>
      <xdr:rowOff>161194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598519" y="8132280"/>
          <a:ext cx="919116" cy="689337"/>
        </a:xfrm>
        <a:prstGeom prst="rect">
          <a:avLst/>
        </a:prstGeom>
      </xdr:spPr>
    </xdr:pic>
    <xdr:clientData/>
  </xdr:twoCellAnchor>
  <xdr:twoCellAnchor editAs="oneCell">
    <xdr:from>
      <xdr:col>15</xdr:col>
      <xdr:colOff>677537</xdr:colOff>
      <xdr:row>18</xdr:row>
      <xdr:rowOff>76429</xdr:rowOff>
    </xdr:from>
    <xdr:to>
      <xdr:col>17</xdr:col>
      <xdr:colOff>73268</xdr:colOff>
      <xdr:row>21</xdr:row>
      <xdr:rowOff>172747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788691" y="8143371"/>
          <a:ext cx="919731" cy="68979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8</xdr:row>
      <xdr:rowOff>29308</xdr:rowOff>
    </xdr:from>
    <xdr:to>
      <xdr:col>9</xdr:col>
      <xdr:colOff>10233</xdr:colOff>
      <xdr:row>10</xdr:row>
      <xdr:rowOff>198175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34001" y="6030058"/>
          <a:ext cx="772232" cy="579174"/>
        </a:xfrm>
        <a:prstGeom prst="rect">
          <a:avLst/>
        </a:prstGeom>
      </xdr:spPr>
    </xdr:pic>
    <xdr:clientData/>
  </xdr:twoCellAnchor>
  <xdr:twoCellAnchor editAs="oneCell">
    <xdr:from>
      <xdr:col>3</xdr:col>
      <xdr:colOff>604838</xdr:colOff>
      <xdr:row>8</xdr:row>
      <xdr:rowOff>14654</xdr:rowOff>
    </xdr:from>
    <xdr:to>
      <xdr:col>6</xdr:col>
      <xdr:colOff>759479</xdr:colOff>
      <xdr:row>10</xdr:row>
      <xdr:rowOff>197828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128838" y="6015404"/>
          <a:ext cx="2440641" cy="593481"/>
        </a:xfrm>
        <a:prstGeom prst="rect">
          <a:avLst/>
        </a:prstGeom>
      </xdr:spPr>
    </xdr:pic>
    <xdr:clientData/>
  </xdr:twoCellAnchor>
  <xdr:twoCellAnchor>
    <xdr:from>
      <xdr:col>4</xdr:col>
      <xdr:colOff>73268</xdr:colOff>
      <xdr:row>24</xdr:row>
      <xdr:rowOff>51289</xdr:rowOff>
    </xdr:from>
    <xdr:to>
      <xdr:col>6</xdr:col>
      <xdr:colOff>14653</xdr:colOff>
      <xdr:row>28</xdr:row>
      <xdr:rowOff>73271</xdr:rowOff>
    </xdr:to>
    <xdr:sp macro="" textlink="">
      <xdr:nvSpPr>
        <xdr:cNvPr id="18" name="Rectangle 17"/>
        <xdr:cNvSpPr/>
      </xdr:nvSpPr>
      <xdr:spPr>
        <a:xfrm>
          <a:off x="3121268" y="4865077"/>
          <a:ext cx="1465385" cy="791309"/>
        </a:xfrm>
        <a:prstGeom prst="wedgeRectCallout">
          <a:avLst>
            <a:gd name="adj1" fmla="val -25833"/>
            <a:gd name="adj2" fmla="val -86574"/>
          </a:avLst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900">
              <a:solidFill>
                <a:sysClr val="windowText" lastClr="000000"/>
              </a:solidFill>
            </a:rPr>
            <a:t>case</a:t>
          </a:r>
          <a:r>
            <a:rPr lang="fr-FR" sz="900" baseline="0">
              <a:solidFill>
                <a:sysClr val="windowText" lastClr="000000"/>
              </a:solidFill>
            </a:rPr>
            <a:t> noir à la base, et quand sélectionnée, passe au bleu (on pourrais éventuellement afficher icon ou texte)</a:t>
          </a:r>
          <a:endParaRPr lang="fr-FR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145072</xdr:colOff>
      <xdr:row>6</xdr:row>
      <xdr:rowOff>73269</xdr:rowOff>
    </xdr:from>
    <xdr:to>
      <xdr:col>2</xdr:col>
      <xdr:colOff>86457</xdr:colOff>
      <xdr:row>9</xdr:row>
      <xdr:rowOff>86458</xdr:rowOff>
    </xdr:to>
    <xdr:sp macro="" textlink="">
      <xdr:nvSpPr>
        <xdr:cNvPr id="19" name="Rectangle 18"/>
        <xdr:cNvSpPr/>
      </xdr:nvSpPr>
      <xdr:spPr>
        <a:xfrm>
          <a:off x="145072" y="1238250"/>
          <a:ext cx="1465385" cy="599343"/>
        </a:xfrm>
        <a:prstGeom prst="wedgeRectCallout">
          <a:avLst>
            <a:gd name="adj1" fmla="val 51667"/>
            <a:gd name="adj2" fmla="val 112622"/>
          </a:avLst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900">
              <a:solidFill>
                <a:sysClr val="windowText" lastClr="000000"/>
              </a:solidFill>
            </a:rPr>
            <a:t>On met ici le perso avec le pouvoir qui sera le pouvoir primant</a:t>
          </a:r>
        </a:p>
      </xdr:txBody>
    </xdr:sp>
    <xdr:clientData/>
  </xdr:twoCellAnchor>
  <xdr:twoCellAnchor>
    <xdr:from>
      <xdr:col>0</xdr:col>
      <xdr:colOff>194895</xdr:colOff>
      <xdr:row>23</xdr:row>
      <xdr:rowOff>21981</xdr:rowOff>
    </xdr:from>
    <xdr:to>
      <xdr:col>2</xdr:col>
      <xdr:colOff>136280</xdr:colOff>
      <xdr:row>28</xdr:row>
      <xdr:rowOff>168520</xdr:rowOff>
    </xdr:to>
    <xdr:sp macro="" textlink="">
      <xdr:nvSpPr>
        <xdr:cNvPr id="20" name="Rectangle 19"/>
        <xdr:cNvSpPr/>
      </xdr:nvSpPr>
      <xdr:spPr>
        <a:xfrm>
          <a:off x="194895" y="4645269"/>
          <a:ext cx="1465385" cy="1106366"/>
        </a:xfrm>
        <a:prstGeom prst="wedgeRectCallout">
          <a:avLst>
            <a:gd name="adj1" fmla="val 42667"/>
            <a:gd name="adj2" fmla="val -76520"/>
          </a:avLst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900">
              <a:solidFill>
                <a:sysClr val="windowText" lastClr="000000"/>
              </a:solidFill>
            </a:rPr>
            <a:t>On met ici le perso avec le pouvoir qui sera le pouvoir détonnant</a:t>
          </a:r>
          <a:r>
            <a:rPr lang="fr-FR" sz="900" baseline="0">
              <a:solidFill>
                <a:sysClr val="windowText" lastClr="000000"/>
              </a:solidFill>
            </a:rPr>
            <a:t> (donc pour un combo avec 2 pouvoir d'un même perso, on sélectionne le même perso) </a:t>
          </a:r>
          <a:endParaRPr lang="fr-FR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518745</xdr:colOff>
      <xdr:row>4</xdr:row>
      <xdr:rowOff>43960</xdr:rowOff>
    </xdr:from>
    <xdr:to>
      <xdr:col>13</xdr:col>
      <xdr:colOff>86457</xdr:colOff>
      <xdr:row>7</xdr:row>
      <xdr:rowOff>117230</xdr:rowOff>
    </xdr:to>
    <xdr:sp macro="" textlink="">
      <xdr:nvSpPr>
        <xdr:cNvPr id="21" name="Rectangle 20"/>
        <xdr:cNvSpPr/>
      </xdr:nvSpPr>
      <xdr:spPr>
        <a:xfrm>
          <a:off x="8138745" y="820614"/>
          <a:ext cx="1465385" cy="652097"/>
        </a:xfrm>
        <a:prstGeom prst="wedgeRectCallout">
          <a:avLst>
            <a:gd name="adj1" fmla="val -34333"/>
            <a:gd name="adj2" fmla="val 114352"/>
          </a:avLst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900">
              <a:solidFill>
                <a:sysClr val="windowText" lastClr="000000"/>
              </a:solidFill>
            </a:rPr>
            <a:t>Je me suis dis</a:t>
          </a:r>
          <a:r>
            <a:rPr lang="fr-FR" sz="900" baseline="0">
              <a:solidFill>
                <a:sysClr val="windowText" lastClr="000000"/>
              </a:solidFill>
            </a:rPr>
            <a:t> qu'avoir les dégats des pouvoirs individuellement serait pas mal</a:t>
          </a:r>
          <a:endParaRPr lang="fr-FR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282818</xdr:colOff>
      <xdr:row>26</xdr:row>
      <xdr:rowOff>49822</xdr:rowOff>
    </xdr:from>
    <xdr:to>
      <xdr:col>17</xdr:col>
      <xdr:colOff>224203</xdr:colOff>
      <xdr:row>31</xdr:row>
      <xdr:rowOff>21981</xdr:rowOff>
    </xdr:to>
    <xdr:sp macro="" textlink="">
      <xdr:nvSpPr>
        <xdr:cNvPr id="22" name="Rectangle 21"/>
        <xdr:cNvSpPr/>
      </xdr:nvSpPr>
      <xdr:spPr>
        <a:xfrm>
          <a:off x="11155972" y="5251937"/>
          <a:ext cx="1465385" cy="924659"/>
        </a:xfrm>
        <a:prstGeom prst="wedgeRectCallout">
          <a:avLst>
            <a:gd name="adj1" fmla="val -14833"/>
            <a:gd name="adj2" fmla="val -94519"/>
          </a:avLst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900">
              <a:solidFill>
                <a:sysClr val="windowText" lastClr="000000"/>
              </a:solidFill>
            </a:rPr>
            <a:t>Je me suis dis</a:t>
          </a:r>
          <a:r>
            <a:rPr lang="fr-FR" sz="900" baseline="0">
              <a:solidFill>
                <a:sysClr val="windowText" lastClr="000000"/>
              </a:solidFill>
            </a:rPr>
            <a:t> aussi qu'avoir les bonus des équipements bonus serait une bonne idée (si on laisse les dégâts des pouvoirs seul) </a:t>
          </a:r>
          <a:endParaRPr lang="fr-FR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55684</xdr:colOff>
      <xdr:row>23</xdr:row>
      <xdr:rowOff>14658</xdr:rowOff>
    </xdr:from>
    <xdr:to>
      <xdr:col>17</xdr:col>
      <xdr:colOff>791307</xdr:colOff>
      <xdr:row>24</xdr:row>
      <xdr:rowOff>21981</xdr:rowOff>
    </xdr:to>
    <xdr:sp macro="" textlink="">
      <xdr:nvSpPr>
        <xdr:cNvPr id="23" name="Accolade fermante 22"/>
        <xdr:cNvSpPr/>
      </xdr:nvSpPr>
      <xdr:spPr>
        <a:xfrm rot="5400000">
          <a:off x="11578738" y="3226046"/>
          <a:ext cx="197823" cy="3021623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24</xdr:row>
      <xdr:rowOff>525184</xdr:rowOff>
    </xdr:from>
    <xdr:to>
      <xdr:col>12</xdr:col>
      <xdr:colOff>388620</xdr:colOff>
      <xdr:row>25</xdr:row>
      <xdr:rowOff>4112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0" y="4525684"/>
          <a:ext cx="1181100" cy="28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24</xdr:row>
      <xdr:rowOff>531520</xdr:rowOff>
    </xdr:from>
    <xdr:to>
      <xdr:col>14</xdr:col>
      <xdr:colOff>335280</xdr:colOff>
      <xdr:row>25</xdr:row>
      <xdr:rowOff>2165</xdr:rowOff>
    </xdr:to>
    <xdr:pic>
      <xdr:nvPicPr>
        <xdr:cNvPr id="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3139440" y="4532020"/>
          <a:ext cx="1127760" cy="267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263262</xdr:colOff>
      <xdr:row>3</xdr:row>
      <xdr:rowOff>104278</xdr:rowOff>
    </xdr:from>
    <xdr:to>
      <xdr:col>8</xdr:col>
      <xdr:colOff>79962</xdr:colOff>
      <xdr:row>9</xdr:row>
      <xdr:rowOff>74204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94588" y="675778"/>
          <a:ext cx="3055200" cy="1129491"/>
        </a:xfrm>
        <a:prstGeom prst="rect">
          <a:avLst/>
        </a:prstGeom>
      </xdr:spPr>
    </xdr:pic>
    <xdr:clientData/>
  </xdr:twoCellAnchor>
  <xdr:twoCellAnchor editAs="oneCell">
    <xdr:from>
      <xdr:col>3</xdr:col>
      <xdr:colOff>34374</xdr:colOff>
      <xdr:row>4</xdr:row>
      <xdr:rowOff>38289</xdr:rowOff>
    </xdr:from>
    <xdr:to>
      <xdr:col>4</xdr:col>
      <xdr:colOff>577299</xdr:colOff>
      <xdr:row>8</xdr:row>
      <xdr:rowOff>139380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129874" y="808572"/>
          <a:ext cx="3234773" cy="863091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9</xdr:row>
      <xdr:rowOff>85556</xdr:rowOff>
    </xdr:from>
    <xdr:to>
      <xdr:col>3</xdr:col>
      <xdr:colOff>2552700</xdr:colOff>
      <xdr:row>9</xdr:row>
      <xdr:rowOff>584108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19225" y="1571456"/>
          <a:ext cx="2466975" cy="498552"/>
        </a:xfrm>
        <a:prstGeom prst="rect">
          <a:avLst/>
        </a:prstGeom>
      </xdr:spPr>
    </xdr:pic>
    <xdr:clientData/>
  </xdr:twoCellAnchor>
  <xdr:twoCellAnchor editAs="oneCell">
    <xdr:from>
      <xdr:col>3</xdr:col>
      <xdr:colOff>1107329</xdr:colOff>
      <xdr:row>21</xdr:row>
      <xdr:rowOff>171451</xdr:rowOff>
    </xdr:from>
    <xdr:to>
      <xdr:col>3</xdr:col>
      <xdr:colOff>2571751</xdr:colOff>
      <xdr:row>23</xdr:row>
      <xdr:rowOff>104775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144" t="-15659" b="-1"/>
        <a:stretch/>
      </xdr:blipFill>
      <xdr:spPr>
        <a:xfrm>
          <a:off x="2440829" y="5648326"/>
          <a:ext cx="1464422" cy="314324"/>
        </a:xfrm>
        <a:prstGeom prst="rect">
          <a:avLst/>
        </a:prstGeom>
      </xdr:spPr>
    </xdr:pic>
    <xdr:clientData/>
  </xdr:twoCellAnchor>
  <xdr:twoCellAnchor editAs="oneCell">
    <xdr:from>
      <xdr:col>6</xdr:col>
      <xdr:colOff>30900</xdr:colOff>
      <xdr:row>20</xdr:row>
      <xdr:rowOff>186464</xdr:rowOff>
    </xdr:from>
    <xdr:to>
      <xdr:col>6</xdr:col>
      <xdr:colOff>1608421</xdr:colOff>
      <xdr:row>22</xdr:row>
      <xdr:rowOff>171449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127025" y="5472839"/>
          <a:ext cx="1577521" cy="36598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104700</xdr:colOff>
      <xdr:row>13</xdr:row>
      <xdr:rowOff>41534</xdr:rowOff>
    </xdr:from>
    <xdr:to>
      <xdr:col>3</xdr:col>
      <xdr:colOff>2619375</xdr:colOff>
      <xdr:row>13</xdr:row>
      <xdr:rowOff>164994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38200" y="3651509"/>
          <a:ext cx="2514675" cy="123460"/>
        </a:xfrm>
        <a:prstGeom prst="rect">
          <a:avLst/>
        </a:prstGeom>
      </xdr:spPr>
    </xdr:pic>
    <xdr:clientData/>
  </xdr:twoCellAnchor>
  <xdr:twoCellAnchor editAs="oneCell">
    <xdr:from>
      <xdr:col>3</xdr:col>
      <xdr:colOff>92775</xdr:colOff>
      <xdr:row>11</xdr:row>
      <xdr:rowOff>2645</xdr:rowOff>
    </xdr:from>
    <xdr:to>
      <xdr:col>3</xdr:col>
      <xdr:colOff>1733550</xdr:colOff>
      <xdr:row>11</xdr:row>
      <xdr:rowOff>238125</xdr:rowOff>
    </xdr:to>
    <xdr:pic>
      <xdr:nvPicPr>
        <xdr:cNvPr id="9" name="Image 8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8619" b="-5388"/>
        <a:stretch/>
      </xdr:blipFill>
      <xdr:spPr>
        <a:xfrm>
          <a:off x="1426275" y="2336270"/>
          <a:ext cx="1640775" cy="235480"/>
        </a:xfrm>
        <a:prstGeom prst="rect">
          <a:avLst/>
        </a:prstGeom>
      </xdr:spPr>
    </xdr:pic>
    <xdr:clientData/>
  </xdr:twoCellAnchor>
  <xdr:twoCellAnchor editAs="oneCell">
    <xdr:from>
      <xdr:col>3</xdr:col>
      <xdr:colOff>61801</xdr:colOff>
      <xdr:row>12</xdr:row>
      <xdr:rowOff>85725</xdr:rowOff>
    </xdr:from>
    <xdr:to>
      <xdr:col>3</xdr:col>
      <xdr:colOff>2247901</xdr:colOff>
      <xdr:row>12</xdr:row>
      <xdr:rowOff>304800</xdr:rowOff>
    </xdr:to>
    <xdr:pic>
      <xdr:nvPicPr>
        <xdr:cNvPr id="10" name="Image 9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" r="45805" b="-801"/>
        <a:stretch/>
      </xdr:blipFill>
      <xdr:spPr>
        <a:xfrm>
          <a:off x="1395301" y="3095625"/>
          <a:ext cx="2186100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1000124</xdr:colOff>
      <xdr:row>11</xdr:row>
      <xdr:rowOff>314325</xdr:rowOff>
    </xdr:from>
    <xdr:to>
      <xdr:col>3</xdr:col>
      <xdr:colOff>2571749</xdr:colOff>
      <xdr:row>11</xdr:row>
      <xdr:rowOff>549936</xdr:rowOff>
    </xdr:to>
    <xdr:pic>
      <xdr:nvPicPr>
        <xdr:cNvPr id="19" name="Image 18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0784" t="-5445" b="-2"/>
        <a:stretch/>
      </xdr:blipFill>
      <xdr:spPr>
        <a:xfrm>
          <a:off x="2333624" y="2647950"/>
          <a:ext cx="1571625" cy="235611"/>
        </a:xfrm>
        <a:prstGeom prst="rect">
          <a:avLst/>
        </a:prstGeom>
      </xdr:spPr>
    </xdr:pic>
    <xdr:clientData/>
  </xdr:twoCellAnchor>
  <xdr:twoCellAnchor editAs="oneCell">
    <xdr:from>
      <xdr:col>3</xdr:col>
      <xdr:colOff>790575</xdr:colOff>
      <xdr:row>12</xdr:row>
      <xdr:rowOff>314326</xdr:rowOff>
    </xdr:from>
    <xdr:to>
      <xdr:col>3</xdr:col>
      <xdr:colOff>2633574</xdr:colOff>
      <xdr:row>12</xdr:row>
      <xdr:rowOff>579286</xdr:rowOff>
    </xdr:to>
    <xdr:pic>
      <xdr:nvPicPr>
        <xdr:cNvPr id="22" name="Image 2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4310" t="-21913"/>
        <a:stretch/>
      </xdr:blipFill>
      <xdr:spPr>
        <a:xfrm>
          <a:off x="2124075" y="3324226"/>
          <a:ext cx="1842999" cy="264960"/>
        </a:xfrm>
        <a:prstGeom prst="rect">
          <a:avLst/>
        </a:prstGeom>
      </xdr:spPr>
    </xdr:pic>
    <xdr:clientData/>
  </xdr:twoCellAnchor>
  <xdr:twoCellAnchor editAs="oneCell">
    <xdr:from>
      <xdr:col>3</xdr:col>
      <xdr:colOff>65908</xdr:colOff>
      <xdr:row>20</xdr:row>
      <xdr:rowOff>66675</xdr:rowOff>
    </xdr:from>
    <xdr:to>
      <xdr:col>3</xdr:col>
      <xdr:colOff>2295525</xdr:colOff>
      <xdr:row>21</xdr:row>
      <xdr:rowOff>166421</xdr:rowOff>
    </xdr:to>
    <xdr:pic>
      <xdr:nvPicPr>
        <xdr:cNvPr id="24" name="Image 2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9319" b="-6799"/>
        <a:stretch/>
      </xdr:blipFill>
      <xdr:spPr>
        <a:xfrm>
          <a:off x="1399408" y="5353050"/>
          <a:ext cx="2229617" cy="290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8662</xdr:colOff>
      <xdr:row>3</xdr:row>
      <xdr:rowOff>9319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2480" y="1630680"/>
          <a:ext cx="6904762" cy="16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3622</xdr:colOff>
      <xdr:row>4</xdr:row>
      <xdr:rowOff>2037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2480" y="3284220"/>
          <a:ext cx="6895239" cy="16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3623</xdr:colOff>
      <xdr:row>5</xdr:row>
      <xdr:rowOff>5512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2480" y="4922520"/>
          <a:ext cx="6885715" cy="16285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4480</xdr:colOff>
      <xdr:row>1</xdr:row>
      <xdr:rowOff>1638299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92480" y="190500"/>
          <a:ext cx="6896097" cy="1638299"/>
        </a:xfrm>
        <a:prstGeom prst="rect">
          <a:avLst/>
        </a:prstGeom>
      </xdr:spPr>
    </xdr:pic>
    <xdr:clientData/>
  </xdr:twoCellAnchor>
  <xdr:twoCellAnchor editAs="oneCell">
    <xdr:from>
      <xdr:col>2</xdr:col>
      <xdr:colOff>8562788</xdr:colOff>
      <xdr:row>6</xdr:row>
      <xdr:rowOff>88900</xdr:rowOff>
    </xdr:from>
    <xdr:to>
      <xdr:col>4</xdr:col>
      <xdr:colOff>100853</xdr:colOff>
      <xdr:row>8</xdr:row>
      <xdr:rowOff>101601</xdr:rowOff>
    </xdr:to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71464" y="7014135"/>
          <a:ext cx="558801" cy="561790"/>
        </a:xfrm>
        <a:prstGeom prst="rect">
          <a:avLst/>
        </a:prstGeom>
      </xdr:spPr>
    </xdr:pic>
    <xdr:clientData/>
  </xdr:twoCellAnchor>
  <xdr:twoCellAnchor editAs="oneCell">
    <xdr:from>
      <xdr:col>2</xdr:col>
      <xdr:colOff>8568764</xdr:colOff>
      <xdr:row>7</xdr:row>
      <xdr:rowOff>293594</xdr:rowOff>
    </xdr:from>
    <xdr:to>
      <xdr:col>4</xdr:col>
      <xdr:colOff>68729</xdr:colOff>
      <xdr:row>9</xdr:row>
      <xdr:rowOff>77695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77440" y="7398123"/>
          <a:ext cx="520701" cy="523690"/>
        </a:xfrm>
        <a:prstGeom prst="rect">
          <a:avLst/>
        </a:prstGeom>
      </xdr:spPr>
    </xdr:pic>
    <xdr:clientData/>
  </xdr:twoCellAnchor>
  <xdr:twoCellAnchor editAs="oneCell">
    <xdr:from>
      <xdr:col>2</xdr:col>
      <xdr:colOff>8565776</xdr:colOff>
      <xdr:row>8</xdr:row>
      <xdr:rowOff>292100</xdr:rowOff>
    </xdr:from>
    <xdr:to>
      <xdr:col>4</xdr:col>
      <xdr:colOff>103839</xdr:colOff>
      <xdr:row>10</xdr:row>
      <xdr:rowOff>126999</xdr:rowOff>
    </xdr:to>
    <xdr:pic>
      <xdr:nvPicPr>
        <xdr:cNvPr id="58" name="Image 5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74452" y="7766424"/>
          <a:ext cx="558799" cy="552075"/>
        </a:xfrm>
        <a:prstGeom prst="rect">
          <a:avLst/>
        </a:prstGeom>
      </xdr:spPr>
    </xdr:pic>
    <xdr:clientData/>
  </xdr:twoCellAnchor>
  <xdr:twoCellAnchor editAs="oneCell">
    <xdr:from>
      <xdr:col>2</xdr:col>
      <xdr:colOff>8589682</xdr:colOff>
      <xdr:row>9</xdr:row>
      <xdr:rowOff>282388</xdr:rowOff>
    </xdr:from>
    <xdr:to>
      <xdr:col>4</xdr:col>
      <xdr:colOff>51545</xdr:colOff>
      <xdr:row>11</xdr:row>
      <xdr:rowOff>79187</xdr:rowOff>
    </xdr:to>
    <xdr:pic>
      <xdr:nvPicPr>
        <xdr:cNvPr id="59" name="Image 5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98358" y="8126506"/>
          <a:ext cx="482599" cy="4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8594912</xdr:colOff>
      <xdr:row>10</xdr:row>
      <xdr:rowOff>268194</xdr:rowOff>
    </xdr:from>
    <xdr:to>
      <xdr:col>4</xdr:col>
      <xdr:colOff>56776</xdr:colOff>
      <xdr:row>12</xdr:row>
      <xdr:rowOff>64994</xdr:rowOff>
    </xdr:to>
    <xdr:pic>
      <xdr:nvPicPr>
        <xdr:cNvPr id="60" name="Image 5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03588" y="8459694"/>
          <a:ext cx="482600" cy="480359"/>
        </a:xfrm>
        <a:prstGeom prst="rect">
          <a:avLst/>
        </a:prstGeom>
      </xdr:spPr>
    </xdr:pic>
    <xdr:clientData/>
  </xdr:twoCellAnchor>
  <xdr:twoCellAnchor editAs="oneCell">
    <xdr:from>
      <xdr:col>2</xdr:col>
      <xdr:colOff>8594352</xdr:colOff>
      <xdr:row>11</xdr:row>
      <xdr:rowOff>302559</xdr:rowOff>
    </xdr:from>
    <xdr:to>
      <xdr:col>4</xdr:col>
      <xdr:colOff>71493</xdr:colOff>
      <xdr:row>13</xdr:row>
      <xdr:rowOff>25401</xdr:rowOff>
    </xdr:to>
    <xdr:pic>
      <xdr:nvPicPr>
        <xdr:cNvPr id="61" name="Image 6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03028" y="8830235"/>
          <a:ext cx="497877" cy="496048"/>
        </a:xfrm>
        <a:prstGeom prst="rect">
          <a:avLst/>
        </a:prstGeom>
      </xdr:spPr>
    </xdr:pic>
    <xdr:clientData/>
  </xdr:twoCellAnchor>
  <xdr:twoCellAnchor editAs="oneCell">
    <xdr:from>
      <xdr:col>2</xdr:col>
      <xdr:colOff>8596406</xdr:colOff>
      <xdr:row>12</xdr:row>
      <xdr:rowOff>369794</xdr:rowOff>
    </xdr:from>
    <xdr:to>
      <xdr:col>4</xdr:col>
      <xdr:colOff>58271</xdr:colOff>
      <xdr:row>14</xdr:row>
      <xdr:rowOff>52295</xdr:rowOff>
    </xdr:to>
    <xdr:pic>
      <xdr:nvPicPr>
        <xdr:cNvPr id="62" name="Image 6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05082" y="9244853"/>
          <a:ext cx="482601" cy="478118"/>
        </a:xfrm>
        <a:prstGeom prst="rect">
          <a:avLst/>
        </a:prstGeom>
      </xdr:spPr>
    </xdr:pic>
    <xdr:clientData/>
  </xdr:twoCellAnchor>
  <xdr:twoCellAnchor editAs="oneCell">
    <xdr:from>
      <xdr:col>2</xdr:col>
      <xdr:colOff>8599395</xdr:colOff>
      <xdr:row>13</xdr:row>
      <xdr:rowOff>317501</xdr:rowOff>
    </xdr:from>
    <xdr:to>
      <xdr:col>4</xdr:col>
      <xdr:colOff>61258</xdr:colOff>
      <xdr:row>15</xdr:row>
      <xdr:rowOff>76200</xdr:rowOff>
    </xdr:to>
    <xdr:pic>
      <xdr:nvPicPr>
        <xdr:cNvPr id="63" name="Image 6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08071" y="9618383"/>
          <a:ext cx="482599" cy="475876"/>
        </a:xfrm>
        <a:prstGeom prst="rect">
          <a:avLst/>
        </a:prstGeom>
      </xdr:spPr>
    </xdr:pic>
    <xdr:clientData/>
  </xdr:twoCellAnchor>
  <xdr:twoCellAnchor editAs="oneCell">
    <xdr:from>
      <xdr:col>2</xdr:col>
      <xdr:colOff>8596408</xdr:colOff>
      <xdr:row>14</xdr:row>
      <xdr:rowOff>292101</xdr:rowOff>
    </xdr:from>
    <xdr:to>
      <xdr:col>4</xdr:col>
      <xdr:colOff>56030</xdr:colOff>
      <xdr:row>16</xdr:row>
      <xdr:rowOff>62893</xdr:rowOff>
    </xdr:to>
    <xdr:pic>
      <xdr:nvPicPr>
        <xdr:cNvPr id="64" name="Image 6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05084" y="9962777"/>
          <a:ext cx="480358" cy="465557"/>
        </a:xfrm>
        <a:prstGeom prst="rect">
          <a:avLst/>
        </a:prstGeom>
      </xdr:spPr>
    </xdr:pic>
    <xdr:clientData/>
  </xdr:twoCellAnchor>
  <xdr:twoCellAnchor editAs="oneCell">
    <xdr:from>
      <xdr:col>2</xdr:col>
      <xdr:colOff>8605558</xdr:colOff>
      <xdr:row>15</xdr:row>
      <xdr:rowOff>302557</xdr:rowOff>
    </xdr:from>
    <xdr:to>
      <xdr:col>4</xdr:col>
      <xdr:colOff>45765</xdr:colOff>
      <xdr:row>17</xdr:row>
      <xdr:rowOff>65739</xdr:rowOff>
    </xdr:to>
    <xdr:pic>
      <xdr:nvPicPr>
        <xdr:cNvPr id="65" name="Image 6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14234" y="10320616"/>
          <a:ext cx="460943" cy="457947"/>
        </a:xfrm>
        <a:prstGeom prst="rect">
          <a:avLst/>
        </a:prstGeom>
      </xdr:spPr>
    </xdr:pic>
    <xdr:clientData/>
  </xdr:twoCellAnchor>
  <xdr:twoCellAnchor editAs="oneCell">
    <xdr:from>
      <xdr:col>2</xdr:col>
      <xdr:colOff>8602384</xdr:colOff>
      <xdr:row>16</xdr:row>
      <xdr:rowOff>303307</xdr:rowOff>
    </xdr:from>
    <xdr:to>
      <xdr:col>4</xdr:col>
      <xdr:colOff>33617</xdr:colOff>
      <xdr:row>18</xdr:row>
      <xdr:rowOff>46585</xdr:rowOff>
    </xdr:to>
    <xdr:pic>
      <xdr:nvPicPr>
        <xdr:cNvPr id="66" name="Image 6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11060" y="10668748"/>
          <a:ext cx="451969" cy="438043"/>
        </a:xfrm>
        <a:prstGeom prst="rect">
          <a:avLst/>
        </a:prstGeom>
      </xdr:spPr>
    </xdr:pic>
    <xdr:clientData/>
  </xdr:twoCellAnchor>
  <xdr:twoCellAnchor editAs="oneCell">
    <xdr:from>
      <xdr:col>2</xdr:col>
      <xdr:colOff>8562789</xdr:colOff>
      <xdr:row>17</xdr:row>
      <xdr:rowOff>254733</xdr:rowOff>
    </xdr:from>
    <xdr:to>
      <xdr:col>4</xdr:col>
      <xdr:colOff>100852</xdr:colOff>
      <xdr:row>19</xdr:row>
      <xdr:rowOff>104588</xdr:rowOff>
    </xdr:to>
    <xdr:pic>
      <xdr:nvPicPr>
        <xdr:cNvPr id="67" name="Image 6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71465" y="10967557"/>
          <a:ext cx="558799" cy="544619"/>
        </a:xfrm>
        <a:prstGeom prst="rect">
          <a:avLst/>
        </a:prstGeom>
      </xdr:spPr>
    </xdr:pic>
    <xdr:clientData/>
  </xdr:twoCellAnchor>
  <xdr:twoCellAnchor editAs="oneCell">
    <xdr:from>
      <xdr:col>2</xdr:col>
      <xdr:colOff>8557559</xdr:colOff>
      <xdr:row>18</xdr:row>
      <xdr:rowOff>254001</xdr:rowOff>
    </xdr:from>
    <xdr:to>
      <xdr:col>4</xdr:col>
      <xdr:colOff>95622</xdr:colOff>
      <xdr:row>20</xdr:row>
      <xdr:rowOff>101600</xdr:rowOff>
    </xdr:to>
    <xdr:pic>
      <xdr:nvPicPr>
        <xdr:cNvPr id="68" name="Image 6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66235" y="11314207"/>
          <a:ext cx="558799" cy="542364"/>
        </a:xfrm>
        <a:prstGeom prst="rect">
          <a:avLst/>
        </a:prstGeom>
      </xdr:spPr>
    </xdr:pic>
    <xdr:clientData/>
  </xdr:twoCellAnchor>
  <xdr:twoCellAnchor editAs="oneCell">
    <xdr:from>
      <xdr:col>2</xdr:col>
      <xdr:colOff>8582959</xdr:colOff>
      <xdr:row>19</xdr:row>
      <xdr:rowOff>279401</xdr:rowOff>
    </xdr:from>
    <xdr:to>
      <xdr:col>4</xdr:col>
      <xdr:colOff>82922</xdr:colOff>
      <xdr:row>21</xdr:row>
      <xdr:rowOff>88900</xdr:rowOff>
    </xdr:to>
    <xdr:pic>
      <xdr:nvPicPr>
        <xdr:cNvPr id="69" name="Image 6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91635" y="11686989"/>
          <a:ext cx="520699" cy="504264"/>
        </a:xfrm>
        <a:prstGeom prst="rect">
          <a:avLst/>
        </a:prstGeom>
      </xdr:spPr>
    </xdr:pic>
    <xdr:clientData/>
  </xdr:twoCellAnchor>
  <xdr:twoCellAnchor editAs="oneCell">
    <xdr:from>
      <xdr:col>2</xdr:col>
      <xdr:colOff>8584454</xdr:colOff>
      <xdr:row>20</xdr:row>
      <xdr:rowOff>293594</xdr:rowOff>
    </xdr:from>
    <xdr:to>
      <xdr:col>4</xdr:col>
      <xdr:colOff>71718</xdr:colOff>
      <xdr:row>22</xdr:row>
      <xdr:rowOff>90394</xdr:rowOff>
    </xdr:to>
    <xdr:pic>
      <xdr:nvPicPr>
        <xdr:cNvPr id="70" name="Image 6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93130" y="12048565"/>
          <a:ext cx="508000" cy="491564"/>
        </a:xfrm>
        <a:prstGeom prst="rect">
          <a:avLst/>
        </a:prstGeom>
      </xdr:spPr>
    </xdr:pic>
    <xdr:clientData/>
  </xdr:twoCellAnchor>
  <xdr:twoCellAnchor editAs="oneCell">
    <xdr:from>
      <xdr:col>2</xdr:col>
      <xdr:colOff>8581464</xdr:colOff>
      <xdr:row>21</xdr:row>
      <xdr:rowOff>292101</xdr:rowOff>
    </xdr:from>
    <xdr:to>
      <xdr:col>4</xdr:col>
      <xdr:colOff>45208</xdr:colOff>
      <xdr:row>23</xdr:row>
      <xdr:rowOff>67235</xdr:rowOff>
    </xdr:to>
    <xdr:pic>
      <xdr:nvPicPr>
        <xdr:cNvPr id="71" name="Image 7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90140" y="12394454"/>
          <a:ext cx="484480" cy="469899"/>
        </a:xfrm>
        <a:prstGeom prst="rect">
          <a:avLst/>
        </a:prstGeom>
      </xdr:spPr>
    </xdr:pic>
    <xdr:clientData/>
  </xdr:twoCellAnchor>
  <xdr:twoCellAnchor editAs="oneCell">
    <xdr:from>
      <xdr:col>2</xdr:col>
      <xdr:colOff>8519511</xdr:colOff>
      <xdr:row>22</xdr:row>
      <xdr:rowOff>228601</xdr:rowOff>
    </xdr:from>
    <xdr:to>
      <xdr:col>4</xdr:col>
      <xdr:colOff>135320</xdr:colOff>
      <xdr:row>24</xdr:row>
      <xdr:rowOff>152400</xdr:rowOff>
    </xdr:to>
    <xdr:pic>
      <xdr:nvPicPr>
        <xdr:cNvPr id="72" name="Image 7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33597" y="12676791"/>
          <a:ext cx="634999" cy="620109"/>
        </a:xfrm>
        <a:prstGeom prst="rect">
          <a:avLst/>
        </a:prstGeom>
      </xdr:spPr>
    </xdr:pic>
    <xdr:clientData/>
  </xdr:twoCellAnchor>
  <xdr:twoCellAnchor editAs="oneCell">
    <xdr:from>
      <xdr:col>2</xdr:col>
      <xdr:colOff>8571625</xdr:colOff>
      <xdr:row>23</xdr:row>
      <xdr:rowOff>261008</xdr:rowOff>
    </xdr:from>
    <xdr:to>
      <xdr:col>4</xdr:col>
      <xdr:colOff>78827</xdr:colOff>
      <xdr:row>25</xdr:row>
      <xdr:rowOff>80026</xdr:rowOff>
    </xdr:to>
    <xdr:pic>
      <xdr:nvPicPr>
        <xdr:cNvPr id="73" name="Image 7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85711" y="13063922"/>
          <a:ext cx="526392" cy="502190"/>
        </a:xfrm>
        <a:prstGeom prst="rect">
          <a:avLst/>
        </a:prstGeom>
      </xdr:spPr>
    </xdr:pic>
    <xdr:clientData/>
  </xdr:twoCellAnchor>
  <xdr:twoCellAnchor editAs="oneCell">
    <xdr:from>
      <xdr:col>2</xdr:col>
      <xdr:colOff>8578194</xdr:colOff>
      <xdr:row>24</xdr:row>
      <xdr:rowOff>282464</xdr:rowOff>
    </xdr:from>
    <xdr:to>
      <xdr:col>4</xdr:col>
      <xdr:colOff>65101</xdr:colOff>
      <xdr:row>26</xdr:row>
      <xdr:rowOff>80141</xdr:rowOff>
    </xdr:to>
    <xdr:pic>
      <xdr:nvPicPr>
        <xdr:cNvPr id="74" name="Image 7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92280" y="13426964"/>
          <a:ext cx="506097" cy="493987"/>
        </a:xfrm>
        <a:prstGeom prst="rect">
          <a:avLst/>
        </a:prstGeom>
      </xdr:spPr>
    </xdr:pic>
    <xdr:clientData/>
  </xdr:twoCellAnchor>
  <xdr:twoCellAnchor editAs="oneCell">
    <xdr:from>
      <xdr:col>2</xdr:col>
      <xdr:colOff>8582134</xdr:colOff>
      <xdr:row>25</xdr:row>
      <xdr:rowOff>292976</xdr:rowOff>
    </xdr:from>
    <xdr:to>
      <xdr:col>4</xdr:col>
      <xdr:colOff>53212</xdr:colOff>
      <xdr:row>27</xdr:row>
      <xdr:rowOff>72259</xdr:rowOff>
    </xdr:to>
    <xdr:pic>
      <xdr:nvPicPr>
        <xdr:cNvPr id="75" name="Image 7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96220" y="13779062"/>
          <a:ext cx="490268" cy="488731"/>
        </a:xfrm>
        <a:prstGeom prst="rect">
          <a:avLst/>
        </a:prstGeom>
      </xdr:spPr>
    </xdr:pic>
    <xdr:clientData/>
  </xdr:twoCellAnchor>
  <xdr:twoCellAnchor editAs="oneCell">
    <xdr:from>
      <xdr:col>2</xdr:col>
      <xdr:colOff>8598775</xdr:colOff>
      <xdr:row>26</xdr:row>
      <xdr:rowOff>308743</xdr:rowOff>
    </xdr:from>
    <xdr:to>
      <xdr:col>4</xdr:col>
      <xdr:colOff>34402</xdr:colOff>
      <xdr:row>28</xdr:row>
      <xdr:rowOff>54244</xdr:rowOff>
    </xdr:to>
    <xdr:pic>
      <xdr:nvPicPr>
        <xdr:cNvPr id="76" name="Image 7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12861" y="14149553"/>
          <a:ext cx="454817" cy="441812"/>
        </a:xfrm>
        <a:prstGeom prst="rect">
          <a:avLst/>
        </a:prstGeom>
      </xdr:spPr>
    </xdr:pic>
    <xdr:clientData/>
  </xdr:twoCellAnchor>
  <xdr:twoCellAnchor editAs="oneCell">
    <xdr:from>
      <xdr:col>2</xdr:col>
      <xdr:colOff>8591769</xdr:colOff>
      <xdr:row>27</xdr:row>
      <xdr:rowOff>302173</xdr:rowOff>
    </xdr:from>
    <xdr:to>
      <xdr:col>4</xdr:col>
      <xdr:colOff>39938</xdr:colOff>
      <xdr:row>29</xdr:row>
      <xdr:rowOff>61310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05855" y="14497707"/>
          <a:ext cx="467359" cy="455448"/>
        </a:xfrm>
        <a:prstGeom prst="rect">
          <a:avLst/>
        </a:prstGeom>
      </xdr:spPr>
    </xdr:pic>
    <xdr:clientData/>
  </xdr:twoCellAnchor>
  <xdr:twoCellAnchor editAs="oneCell">
    <xdr:from>
      <xdr:col>2</xdr:col>
      <xdr:colOff>8545786</xdr:colOff>
      <xdr:row>28</xdr:row>
      <xdr:rowOff>269327</xdr:rowOff>
    </xdr:from>
    <xdr:to>
      <xdr:col>4</xdr:col>
      <xdr:colOff>89273</xdr:colOff>
      <xdr:row>30</xdr:row>
      <xdr:rowOff>120869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59872" y="14806448"/>
          <a:ext cx="562677" cy="560990"/>
        </a:xfrm>
        <a:prstGeom prst="rect">
          <a:avLst/>
        </a:prstGeom>
      </xdr:spPr>
    </xdr:pic>
    <xdr:clientData/>
  </xdr:twoCellAnchor>
  <xdr:twoCellAnchor editAs="oneCell">
    <xdr:from>
      <xdr:col>2</xdr:col>
      <xdr:colOff>8571187</xdr:colOff>
      <xdr:row>29</xdr:row>
      <xdr:rowOff>269326</xdr:rowOff>
    </xdr:from>
    <xdr:to>
      <xdr:col>4</xdr:col>
      <xdr:colOff>86904</xdr:colOff>
      <xdr:row>31</xdr:row>
      <xdr:rowOff>93279</xdr:rowOff>
    </xdr:to>
    <xdr:pic>
      <xdr:nvPicPr>
        <xdr:cNvPr id="53" name="Image 5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85273" y="15161171"/>
          <a:ext cx="534907" cy="533401"/>
        </a:xfrm>
        <a:prstGeom prst="rect">
          <a:avLst/>
        </a:prstGeom>
      </xdr:spPr>
    </xdr:pic>
    <xdr:clientData/>
  </xdr:twoCellAnchor>
  <xdr:twoCellAnchor editAs="oneCell">
    <xdr:from>
      <xdr:col>2</xdr:col>
      <xdr:colOff>8588266</xdr:colOff>
      <xdr:row>30</xdr:row>
      <xdr:rowOff>285094</xdr:rowOff>
    </xdr:from>
    <xdr:to>
      <xdr:col>4</xdr:col>
      <xdr:colOff>64376</xdr:colOff>
      <xdr:row>32</xdr:row>
      <xdr:rowOff>69194</xdr:rowOff>
    </xdr:to>
    <xdr:pic>
      <xdr:nvPicPr>
        <xdr:cNvPr id="54" name="Image 5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02352" y="15531663"/>
          <a:ext cx="495300" cy="493548"/>
        </a:xfrm>
        <a:prstGeom prst="rect">
          <a:avLst/>
        </a:prstGeom>
      </xdr:spPr>
    </xdr:pic>
    <xdr:clientData/>
  </xdr:twoCellAnchor>
  <xdr:twoCellAnchor editAs="oneCell">
    <xdr:from>
      <xdr:col>2</xdr:col>
      <xdr:colOff>8608411</xdr:colOff>
      <xdr:row>31</xdr:row>
      <xdr:rowOff>321878</xdr:rowOff>
    </xdr:from>
    <xdr:to>
      <xdr:col>4</xdr:col>
      <xdr:colOff>31324</xdr:colOff>
      <xdr:row>33</xdr:row>
      <xdr:rowOff>55617</xdr:rowOff>
    </xdr:to>
    <xdr:pic>
      <xdr:nvPicPr>
        <xdr:cNvPr id="55" name="Image 5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22497" y="15923171"/>
          <a:ext cx="442103" cy="430049"/>
        </a:xfrm>
        <a:prstGeom prst="rect">
          <a:avLst/>
        </a:prstGeom>
      </xdr:spPr>
    </xdr:pic>
    <xdr:clientData/>
  </xdr:twoCellAnchor>
  <xdr:twoCellAnchor editAs="oneCell">
    <xdr:from>
      <xdr:col>2</xdr:col>
      <xdr:colOff>8583887</xdr:colOff>
      <xdr:row>32</xdr:row>
      <xdr:rowOff>293853</xdr:rowOff>
    </xdr:from>
    <xdr:to>
      <xdr:col>4</xdr:col>
      <xdr:colOff>65690</xdr:colOff>
      <xdr:row>34</xdr:row>
      <xdr:rowOff>72351</xdr:rowOff>
    </xdr:to>
    <xdr:pic>
      <xdr:nvPicPr>
        <xdr:cNvPr id="56" name="Image 5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97973" y="16249870"/>
          <a:ext cx="500993" cy="494515"/>
        </a:xfrm>
        <a:prstGeom prst="rect">
          <a:avLst/>
        </a:prstGeom>
      </xdr:spPr>
    </xdr:pic>
    <xdr:clientData/>
  </xdr:twoCellAnchor>
  <xdr:twoCellAnchor editAs="oneCell">
    <xdr:from>
      <xdr:col>2</xdr:col>
      <xdr:colOff>8526079</xdr:colOff>
      <xdr:row>33</xdr:row>
      <xdr:rowOff>249621</xdr:rowOff>
    </xdr:from>
    <xdr:to>
      <xdr:col>4</xdr:col>
      <xdr:colOff>119978</xdr:colOff>
      <xdr:row>35</xdr:row>
      <xdr:rowOff>124810</xdr:rowOff>
    </xdr:to>
    <xdr:pic>
      <xdr:nvPicPr>
        <xdr:cNvPr id="77" name="Image 7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40165" y="16547224"/>
          <a:ext cx="613089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8565492</xdr:colOff>
      <xdr:row>35</xdr:row>
      <xdr:rowOff>262757</xdr:rowOff>
    </xdr:from>
    <xdr:to>
      <xdr:col>4</xdr:col>
      <xdr:colOff>85395</xdr:colOff>
      <xdr:row>37</xdr:row>
      <xdr:rowOff>90884</xdr:rowOff>
    </xdr:to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79578" y="17309223"/>
          <a:ext cx="539093" cy="537575"/>
        </a:xfrm>
        <a:prstGeom prst="rect">
          <a:avLst/>
        </a:prstGeom>
      </xdr:spPr>
    </xdr:pic>
    <xdr:clientData/>
  </xdr:twoCellAnchor>
  <xdr:twoCellAnchor editAs="oneCell">
    <xdr:from>
      <xdr:col>2</xdr:col>
      <xdr:colOff>8550605</xdr:colOff>
      <xdr:row>36</xdr:row>
      <xdr:rowOff>262757</xdr:rowOff>
    </xdr:from>
    <xdr:to>
      <xdr:col>4</xdr:col>
      <xdr:colOff>93881</xdr:colOff>
      <xdr:row>38</xdr:row>
      <xdr:rowOff>100723</xdr:rowOff>
    </xdr:to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64691" y="17663947"/>
          <a:ext cx="562466" cy="567121"/>
        </a:xfrm>
        <a:prstGeom prst="rect">
          <a:avLst/>
        </a:prstGeom>
      </xdr:spPr>
    </xdr:pic>
    <xdr:clientData/>
  </xdr:twoCellAnchor>
  <xdr:twoCellAnchor editAs="oneCell">
    <xdr:from>
      <xdr:col>2</xdr:col>
      <xdr:colOff>8533087</xdr:colOff>
      <xdr:row>39</xdr:row>
      <xdr:rowOff>243051</xdr:rowOff>
    </xdr:from>
    <xdr:to>
      <xdr:col>4</xdr:col>
      <xdr:colOff>119974</xdr:colOff>
      <xdr:row>41</xdr:row>
      <xdr:rowOff>124373</xdr:rowOff>
    </xdr:to>
    <xdr:pic>
      <xdr:nvPicPr>
        <xdr:cNvPr id="80" name="Image 7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47173" y="18754396"/>
          <a:ext cx="606077" cy="610477"/>
        </a:xfrm>
        <a:prstGeom prst="rect">
          <a:avLst/>
        </a:prstGeom>
      </xdr:spPr>
    </xdr:pic>
    <xdr:clientData/>
  </xdr:twoCellAnchor>
  <xdr:twoCellAnchor editAs="oneCell">
    <xdr:from>
      <xdr:col>2</xdr:col>
      <xdr:colOff>8628556</xdr:colOff>
      <xdr:row>41</xdr:row>
      <xdr:rowOff>325384</xdr:rowOff>
    </xdr:from>
    <xdr:to>
      <xdr:col>4</xdr:col>
      <xdr:colOff>28612</xdr:colOff>
      <xdr:row>43</xdr:row>
      <xdr:rowOff>19707</xdr:rowOff>
    </xdr:to>
    <xdr:pic>
      <xdr:nvPicPr>
        <xdr:cNvPr id="81" name="Image 8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42642" y="19565884"/>
          <a:ext cx="419246" cy="423478"/>
        </a:xfrm>
        <a:prstGeom prst="rect">
          <a:avLst/>
        </a:prstGeom>
      </xdr:spPr>
    </xdr:pic>
    <xdr:clientData/>
  </xdr:twoCellAnchor>
  <xdr:twoCellAnchor editAs="oneCell">
    <xdr:from>
      <xdr:col>2</xdr:col>
      <xdr:colOff>8564181</xdr:colOff>
      <xdr:row>46</xdr:row>
      <xdr:rowOff>269327</xdr:rowOff>
    </xdr:from>
    <xdr:to>
      <xdr:col>4</xdr:col>
      <xdr:colOff>93577</xdr:colOff>
      <xdr:row>48</xdr:row>
      <xdr:rowOff>106855</xdr:rowOff>
    </xdr:to>
    <xdr:pic>
      <xdr:nvPicPr>
        <xdr:cNvPr id="83" name="Image 82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78267" y="21309724"/>
          <a:ext cx="548586" cy="546976"/>
        </a:xfrm>
        <a:prstGeom prst="rect">
          <a:avLst/>
        </a:prstGeom>
      </xdr:spPr>
    </xdr:pic>
    <xdr:clientData/>
  </xdr:twoCellAnchor>
  <xdr:twoCellAnchor editAs="oneCell">
    <xdr:from>
      <xdr:col>2</xdr:col>
      <xdr:colOff>8568559</xdr:colOff>
      <xdr:row>47</xdr:row>
      <xdr:rowOff>272832</xdr:rowOff>
    </xdr:from>
    <xdr:to>
      <xdr:col>4</xdr:col>
      <xdr:colOff>82769</xdr:colOff>
      <xdr:row>49</xdr:row>
      <xdr:rowOff>95032</xdr:rowOff>
    </xdr:to>
    <xdr:pic>
      <xdr:nvPicPr>
        <xdr:cNvPr id="84" name="Image 83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82645" y="21667953"/>
          <a:ext cx="533400" cy="531648"/>
        </a:xfrm>
        <a:prstGeom prst="rect">
          <a:avLst/>
        </a:prstGeom>
      </xdr:spPr>
    </xdr:pic>
    <xdr:clientData/>
  </xdr:twoCellAnchor>
  <xdr:twoCellAnchor editAs="oneCell">
    <xdr:from>
      <xdr:col>2</xdr:col>
      <xdr:colOff>8564618</xdr:colOff>
      <xdr:row>48</xdr:row>
      <xdr:rowOff>272832</xdr:rowOff>
    </xdr:from>
    <xdr:to>
      <xdr:col>4</xdr:col>
      <xdr:colOff>91527</xdr:colOff>
      <xdr:row>50</xdr:row>
      <xdr:rowOff>107732</xdr:rowOff>
    </xdr:to>
    <xdr:pic>
      <xdr:nvPicPr>
        <xdr:cNvPr id="85" name="Image 84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78704" y="22022677"/>
          <a:ext cx="546099" cy="544348"/>
        </a:xfrm>
        <a:prstGeom prst="rect">
          <a:avLst/>
        </a:prstGeom>
      </xdr:spPr>
    </xdr:pic>
    <xdr:clientData/>
  </xdr:twoCellAnchor>
  <xdr:twoCellAnchor editAs="oneCell">
    <xdr:from>
      <xdr:col>2</xdr:col>
      <xdr:colOff>8590289</xdr:colOff>
      <xdr:row>50</xdr:row>
      <xdr:rowOff>281591</xdr:rowOff>
    </xdr:from>
    <xdr:to>
      <xdr:col>4</xdr:col>
      <xdr:colOff>72258</xdr:colOff>
      <xdr:row>52</xdr:row>
      <xdr:rowOff>91966</xdr:rowOff>
    </xdr:to>
    <xdr:pic>
      <xdr:nvPicPr>
        <xdr:cNvPr id="87" name="Image 86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04375" y="22740884"/>
          <a:ext cx="501159" cy="519823"/>
        </a:xfrm>
        <a:prstGeom prst="rect">
          <a:avLst/>
        </a:prstGeom>
      </xdr:spPr>
    </xdr:pic>
    <xdr:clientData/>
  </xdr:twoCellAnchor>
  <xdr:twoCellAnchor editAs="oneCell">
    <xdr:from>
      <xdr:col>2</xdr:col>
      <xdr:colOff>8537904</xdr:colOff>
      <xdr:row>52</xdr:row>
      <xdr:rowOff>240863</xdr:rowOff>
    </xdr:from>
    <xdr:to>
      <xdr:col>4</xdr:col>
      <xdr:colOff>102913</xdr:colOff>
      <xdr:row>54</xdr:row>
      <xdr:rowOff>113861</xdr:rowOff>
    </xdr:to>
    <xdr:pic>
      <xdr:nvPicPr>
        <xdr:cNvPr id="88" name="Image 87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51990" y="23409604"/>
          <a:ext cx="584199" cy="582447"/>
        </a:xfrm>
        <a:prstGeom prst="rect">
          <a:avLst/>
        </a:prstGeom>
      </xdr:spPr>
    </xdr:pic>
    <xdr:clientData/>
  </xdr:twoCellAnchor>
  <xdr:twoCellAnchor editAs="oneCell">
    <xdr:from>
      <xdr:col>2</xdr:col>
      <xdr:colOff>8576003</xdr:colOff>
      <xdr:row>42</xdr:row>
      <xdr:rowOff>285969</xdr:rowOff>
    </xdr:from>
    <xdr:to>
      <xdr:col>4</xdr:col>
      <xdr:colOff>77513</xdr:colOff>
      <xdr:row>44</xdr:row>
      <xdr:rowOff>82769</xdr:rowOff>
    </xdr:to>
    <xdr:pic>
      <xdr:nvPicPr>
        <xdr:cNvPr id="89" name="Image 88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90089" y="19881193"/>
          <a:ext cx="520700" cy="512817"/>
        </a:xfrm>
        <a:prstGeom prst="rect">
          <a:avLst/>
        </a:prstGeom>
      </xdr:spPr>
    </xdr:pic>
    <xdr:clientData/>
  </xdr:twoCellAnchor>
  <xdr:twoCellAnchor editAs="oneCell">
    <xdr:from>
      <xdr:col>2</xdr:col>
      <xdr:colOff>8589580</xdr:colOff>
      <xdr:row>53</xdr:row>
      <xdr:rowOff>298232</xdr:rowOff>
    </xdr:from>
    <xdr:to>
      <xdr:col>4</xdr:col>
      <xdr:colOff>48162</xdr:colOff>
      <xdr:row>55</xdr:row>
      <xdr:rowOff>65690</xdr:rowOff>
    </xdr:to>
    <xdr:pic>
      <xdr:nvPicPr>
        <xdr:cNvPr id="90" name="Image 89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03666" y="23821698"/>
          <a:ext cx="477772" cy="463768"/>
        </a:xfrm>
        <a:prstGeom prst="rect">
          <a:avLst/>
        </a:prstGeom>
      </xdr:spPr>
    </xdr:pic>
    <xdr:clientData/>
  </xdr:twoCellAnchor>
  <xdr:twoCellAnchor editAs="oneCell">
    <xdr:from>
      <xdr:col>2</xdr:col>
      <xdr:colOff>8614980</xdr:colOff>
      <xdr:row>54</xdr:row>
      <xdr:rowOff>315310</xdr:rowOff>
    </xdr:from>
    <xdr:to>
      <xdr:col>4</xdr:col>
      <xdr:colOff>38824</xdr:colOff>
      <xdr:row>56</xdr:row>
      <xdr:rowOff>49048</xdr:rowOff>
    </xdr:to>
    <xdr:pic>
      <xdr:nvPicPr>
        <xdr:cNvPr id="91" name="Image 90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29066" y="24193500"/>
          <a:ext cx="443034" cy="430048"/>
        </a:xfrm>
        <a:prstGeom prst="rect">
          <a:avLst/>
        </a:prstGeom>
      </xdr:spPr>
    </xdr:pic>
    <xdr:clientData/>
  </xdr:twoCellAnchor>
  <xdr:twoCellAnchor editAs="oneCell">
    <xdr:from>
      <xdr:col>2</xdr:col>
      <xdr:colOff>8558487</xdr:colOff>
      <xdr:row>55</xdr:row>
      <xdr:rowOff>282465</xdr:rowOff>
    </xdr:from>
    <xdr:to>
      <xdr:col>4</xdr:col>
      <xdr:colOff>100587</xdr:colOff>
      <xdr:row>57</xdr:row>
      <xdr:rowOff>132695</xdr:rowOff>
    </xdr:to>
    <xdr:pic>
      <xdr:nvPicPr>
        <xdr:cNvPr id="92" name="Image 91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72573" y="24502241"/>
          <a:ext cx="561290" cy="559678"/>
        </a:xfrm>
        <a:prstGeom prst="rect">
          <a:avLst/>
        </a:prstGeom>
      </xdr:spPr>
    </xdr:pic>
    <xdr:clientData/>
  </xdr:twoCellAnchor>
  <xdr:twoCellAnchor editAs="oneCell">
    <xdr:from>
      <xdr:col>2</xdr:col>
      <xdr:colOff>8558487</xdr:colOff>
      <xdr:row>56</xdr:row>
      <xdr:rowOff>279401</xdr:rowOff>
    </xdr:from>
    <xdr:to>
      <xdr:col>4</xdr:col>
      <xdr:colOff>85396</xdr:colOff>
      <xdr:row>58</xdr:row>
      <xdr:rowOff>114301</xdr:rowOff>
    </xdr:to>
    <xdr:pic>
      <xdr:nvPicPr>
        <xdr:cNvPr id="93" name="Image 92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72573" y="24853901"/>
          <a:ext cx="546099" cy="544348"/>
        </a:xfrm>
        <a:prstGeom prst="rect">
          <a:avLst/>
        </a:prstGeom>
      </xdr:spPr>
    </xdr:pic>
    <xdr:clientData/>
  </xdr:twoCellAnchor>
  <xdr:twoCellAnchor editAs="oneCell">
    <xdr:from>
      <xdr:col>2</xdr:col>
      <xdr:colOff>8570750</xdr:colOff>
      <xdr:row>57</xdr:row>
      <xdr:rowOff>280455</xdr:rowOff>
    </xdr:from>
    <xdr:to>
      <xdr:col>4</xdr:col>
      <xdr:colOff>66702</xdr:colOff>
      <xdr:row>59</xdr:row>
      <xdr:rowOff>84699</xdr:rowOff>
    </xdr:to>
    <xdr:pic>
      <xdr:nvPicPr>
        <xdr:cNvPr id="94" name="Image 93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82578" y="25116893"/>
          <a:ext cx="514937" cy="506712"/>
        </a:xfrm>
        <a:prstGeom prst="rect">
          <a:avLst/>
        </a:prstGeom>
      </xdr:spPr>
    </xdr:pic>
    <xdr:clientData/>
  </xdr:twoCellAnchor>
  <xdr:twoCellAnchor editAs="oneCell">
    <xdr:from>
      <xdr:col>2</xdr:col>
      <xdr:colOff>8603155</xdr:colOff>
      <xdr:row>59</xdr:row>
      <xdr:rowOff>357351</xdr:rowOff>
    </xdr:from>
    <xdr:to>
      <xdr:col>4</xdr:col>
      <xdr:colOff>67677</xdr:colOff>
      <xdr:row>61</xdr:row>
      <xdr:rowOff>147142</xdr:rowOff>
    </xdr:to>
    <xdr:pic>
      <xdr:nvPicPr>
        <xdr:cNvPr id="95" name="Image 9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768176" y="26218054"/>
          <a:ext cx="739901" cy="504495"/>
        </a:xfrm>
        <a:prstGeom prst="rect">
          <a:avLst/>
        </a:prstGeom>
      </xdr:spPr>
    </xdr:pic>
    <xdr:clientData/>
  </xdr:twoCellAnchor>
  <xdr:twoCellAnchor editAs="oneCell">
    <xdr:from>
      <xdr:col>2</xdr:col>
      <xdr:colOff>8590019</xdr:colOff>
      <xdr:row>34</xdr:row>
      <xdr:rowOff>348154</xdr:rowOff>
    </xdr:from>
    <xdr:to>
      <xdr:col>4</xdr:col>
      <xdr:colOff>53965</xdr:colOff>
      <xdr:row>36</xdr:row>
      <xdr:rowOff>105979</xdr:rowOff>
    </xdr:to>
    <xdr:pic>
      <xdr:nvPicPr>
        <xdr:cNvPr id="86" name="Image 8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04105" y="17020188"/>
          <a:ext cx="483136" cy="486981"/>
        </a:xfrm>
        <a:prstGeom prst="rect">
          <a:avLst/>
        </a:prstGeom>
      </xdr:spPr>
    </xdr:pic>
    <xdr:clientData/>
  </xdr:twoCellAnchor>
  <xdr:twoCellAnchor editAs="oneCell">
    <xdr:from>
      <xdr:col>2</xdr:col>
      <xdr:colOff>8580821</xdr:colOff>
      <xdr:row>38</xdr:row>
      <xdr:rowOff>297903</xdr:rowOff>
    </xdr:from>
    <xdr:to>
      <xdr:col>4</xdr:col>
      <xdr:colOff>95031</xdr:colOff>
      <xdr:row>40</xdr:row>
      <xdr:rowOff>91637</xdr:rowOff>
    </xdr:to>
    <xdr:pic>
      <xdr:nvPicPr>
        <xdr:cNvPr id="96" name="Image 9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94907" y="18428248"/>
          <a:ext cx="533400" cy="529458"/>
        </a:xfrm>
        <a:prstGeom prst="rect">
          <a:avLst/>
        </a:prstGeom>
      </xdr:spPr>
    </xdr:pic>
    <xdr:clientData/>
  </xdr:twoCellAnchor>
  <xdr:twoCellAnchor editAs="oneCell">
    <xdr:from>
      <xdr:col>2</xdr:col>
      <xdr:colOff>8582572</xdr:colOff>
      <xdr:row>40</xdr:row>
      <xdr:rowOff>292100</xdr:rowOff>
    </xdr:from>
    <xdr:to>
      <xdr:col>4</xdr:col>
      <xdr:colOff>71382</xdr:colOff>
      <xdr:row>42</xdr:row>
      <xdr:rowOff>76201</xdr:rowOff>
    </xdr:to>
    <xdr:pic>
      <xdr:nvPicPr>
        <xdr:cNvPr id="97" name="Image 9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96658" y="19158169"/>
          <a:ext cx="508000" cy="513256"/>
        </a:xfrm>
        <a:prstGeom prst="rect">
          <a:avLst/>
        </a:prstGeom>
      </xdr:spPr>
    </xdr:pic>
    <xdr:clientData/>
  </xdr:twoCellAnchor>
  <xdr:twoCellAnchor editAs="oneCell">
    <xdr:from>
      <xdr:col>2</xdr:col>
      <xdr:colOff>8613666</xdr:colOff>
      <xdr:row>43</xdr:row>
      <xdr:rowOff>285094</xdr:rowOff>
    </xdr:from>
    <xdr:to>
      <xdr:col>4</xdr:col>
      <xdr:colOff>77075</xdr:colOff>
      <xdr:row>45</xdr:row>
      <xdr:rowOff>56492</xdr:rowOff>
    </xdr:to>
    <xdr:pic>
      <xdr:nvPicPr>
        <xdr:cNvPr id="98" name="Image 97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27752" y="20254749"/>
          <a:ext cx="482599" cy="467709"/>
        </a:xfrm>
        <a:prstGeom prst="rect">
          <a:avLst/>
        </a:prstGeom>
      </xdr:spPr>
    </xdr:pic>
    <xdr:clientData/>
  </xdr:twoCellAnchor>
  <xdr:twoCellAnchor editAs="oneCell">
    <xdr:from>
      <xdr:col>2</xdr:col>
      <xdr:colOff>8612790</xdr:colOff>
      <xdr:row>45</xdr:row>
      <xdr:rowOff>328448</xdr:rowOff>
    </xdr:from>
    <xdr:to>
      <xdr:col>4</xdr:col>
      <xdr:colOff>32880</xdr:colOff>
      <xdr:row>47</xdr:row>
      <xdr:rowOff>43356</xdr:rowOff>
    </xdr:to>
    <xdr:pic>
      <xdr:nvPicPr>
        <xdr:cNvPr id="99" name="Image 9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26876" y="20994414"/>
          <a:ext cx="439280" cy="444063"/>
        </a:xfrm>
        <a:prstGeom prst="rect">
          <a:avLst/>
        </a:prstGeom>
      </xdr:spPr>
    </xdr:pic>
    <xdr:clientData/>
  </xdr:twoCellAnchor>
  <xdr:twoCellAnchor editAs="oneCell">
    <xdr:from>
      <xdr:col>2</xdr:col>
      <xdr:colOff>8623739</xdr:colOff>
      <xdr:row>49</xdr:row>
      <xdr:rowOff>308741</xdr:rowOff>
    </xdr:from>
    <xdr:to>
      <xdr:col>4</xdr:col>
      <xdr:colOff>32214</xdr:colOff>
      <xdr:row>51</xdr:row>
      <xdr:rowOff>31531</xdr:rowOff>
    </xdr:to>
    <xdr:pic>
      <xdr:nvPicPr>
        <xdr:cNvPr id="100" name="Image 9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37825" y="22413310"/>
          <a:ext cx="427665" cy="432238"/>
        </a:xfrm>
        <a:prstGeom prst="rect">
          <a:avLst/>
        </a:prstGeom>
      </xdr:spPr>
    </xdr:pic>
    <xdr:clientData/>
  </xdr:twoCellAnchor>
  <xdr:twoCellAnchor editAs="oneCell">
    <xdr:from>
      <xdr:col>2</xdr:col>
      <xdr:colOff>8596150</xdr:colOff>
      <xdr:row>51</xdr:row>
      <xdr:rowOff>297018</xdr:rowOff>
    </xdr:from>
    <xdr:to>
      <xdr:col>4</xdr:col>
      <xdr:colOff>59121</xdr:colOff>
      <xdr:row>53</xdr:row>
      <xdr:rowOff>68315</xdr:rowOff>
    </xdr:to>
    <xdr:pic>
      <xdr:nvPicPr>
        <xdr:cNvPr id="101" name="Image 10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10236" y="23111035"/>
          <a:ext cx="482161" cy="480746"/>
        </a:xfrm>
        <a:prstGeom prst="rect">
          <a:avLst/>
        </a:prstGeom>
      </xdr:spPr>
    </xdr:pic>
    <xdr:clientData/>
  </xdr:twoCellAnchor>
  <xdr:twoCellAnchor editAs="oneCell">
    <xdr:from>
      <xdr:col>2</xdr:col>
      <xdr:colOff>8539218</xdr:colOff>
      <xdr:row>60</xdr:row>
      <xdr:rowOff>269195</xdr:rowOff>
    </xdr:from>
    <xdr:to>
      <xdr:col>4</xdr:col>
      <xdr:colOff>99848</xdr:colOff>
      <xdr:row>62</xdr:row>
      <xdr:rowOff>106526</xdr:rowOff>
    </xdr:to>
    <xdr:pic>
      <xdr:nvPicPr>
        <xdr:cNvPr id="102" name="Image 10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451046" y="26159336"/>
          <a:ext cx="579615" cy="581471"/>
        </a:xfrm>
        <a:prstGeom prst="rect">
          <a:avLst/>
        </a:prstGeom>
      </xdr:spPr>
    </xdr:pic>
    <xdr:clientData/>
  </xdr:twoCellAnchor>
  <xdr:twoCellAnchor editAs="oneCell">
    <xdr:from>
      <xdr:col>3</xdr:col>
      <xdr:colOff>51676</xdr:colOff>
      <xdr:row>38</xdr:row>
      <xdr:rowOff>18309</xdr:rowOff>
    </xdr:from>
    <xdr:to>
      <xdr:col>3</xdr:col>
      <xdr:colOff>327845</xdr:colOff>
      <xdr:row>38</xdr:row>
      <xdr:rowOff>361293</xdr:rowOff>
    </xdr:to>
    <xdr:pic>
      <xdr:nvPicPr>
        <xdr:cNvPr id="104" name="Image 10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603952" y="18148654"/>
          <a:ext cx="276169" cy="342984"/>
        </a:xfrm>
        <a:prstGeom prst="rect">
          <a:avLst/>
        </a:prstGeom>
      </xdr:spPr>
    </xdr:pic>
    <xdr:clientData/>
  </xdr:twoCellAnchor>
  <xdr:twoCellAnchor editAs="oneCell">
    <xdr:from>
      <xdr:col>2</xdr:col>
      <xdr:colOff>8597025</xdr:colOff>
      <xdr:row>44</xdr:row>
      <xdr:rowOff>305677</xdr:rowOff>
    </xdr:from>
    <xdr:to>
      <xdr:col>4</xdr:col>
      <xdr:colOff>43111</xdr:colOff>
      <xdr:row>46</xdr:row>
      <xdr:rowOff>45982</xdr:rowOff>
    </xdr:to>
    <xdr:pic>
      <xdr:nvPicPr>
        <xdr:cNvPr id="105" name="Image 1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11111" y="20616918"/>
          <a:ext cx="465276" cy="469461"/>
        </a:xfrm>
        <a:prstGeom prst="rect">
          <a:avLst/>
        </a:prstGeom>
      </xdr:spPr>
    </xdr:pic>
    <xdr:clientData/>
  </xdr:twoCellAnchor>
  <xdr:twoCellAnchor editAs="oneCell">
    <xdr:from>
      <xdr:col>3</xdr:col>
      <xdr:colOff>69195</xdr:colOff>
      <xdr:row>62</xdr:row>
      <xdr:rowOff>12556</xdr:rowOff>
    </xdr:from>
    <xdr:to>
      <xdr:col>3</xdr:col>
      <xdr:colOff>297656</xdr:colOff>
      <xdr:row>62</xdr:row>
      <xdr:rowOff>334052</xdr:rowOff>
    </xdr:to>
    <xdr:pic>
      <xdr:nvPicPr>
        <xdr:cNvPr id="107" name="Image 10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619008" y="26646837"/>
          <a:ext cx="228461" cy="321496"/>
        </a:xfrm>
        <a:prstGeom prst="rect">
          <a:avLst/>
        </a:prstGeom>
      </xdr:spPr>
    </xdr:pic>
    <xdr:clientData/>
  </xdr:twoCellAnchor>
  <xdr:twoCellAnchor editAs="oneCell">
    <xdr:from>
      <xdr:col>5</xdr:col>
      <xdr:colOff>33618</xdr:colOff>
      <xdr:row>65</xdr:row>
      <xdr:rowOff>742344</xdr:rowOff>
    </xdr:from>
    <xdr:to>
      <xdr:col>5</xdr:col>
      <xdr:colOff>829235</xdr:colOff>
      <xdr:row>67</xdr:row>
      <xdr:rowOff>10362</xdr:rowOff>
    </xdr:to>
    <xdr:pic>
      <xdr:nvPicPr>
        <xdr:cNvPr id="108" name="Image 10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551589" y="28588962"/>
          <a:ext cx="795617" cy="69116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582705</xdr:rowOff>
    </xdr:from>
    <xdr:to>
      <xdr:col>6</xdr:col>
      <xdr:colOff>7125</xdr:colOff>
      <xdr:row>68</xdr:row>
      <xdr:rowOff>149411</xdr:rowOff>
    </xdr:to>
    <xdr:pic>
      <xdr:nvPicPr>
        <xdr:cNvPr id="109" name="Image 108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517971" y="29180117"/>
          <a:ext cx="892389" cy="967442"/>
        </a:xfrm>
        <a:prstGeom prst="rect">
          <a:avLst/>
        </a:prstGeom>
      </xdr:spPr>
    </xdr:pic>
    <xdr:clientData/>
  </xdr:twoCellAnchor>
  <xdr:twoCellAnchor editAs="oneCell">
    <xdr:from>
      <xdr:col>5</xdr:col>
      <xdr:colOff>44824</xdr:colOff>
      <xdr:row>67</xdr:row>
      <xdr:rowOff>709072</xdr:rowOff>
    </xdr:from>
    <xdr:to>
      <xdr:col>5</xdr:col>
      <xdr:colOff>795618</xdr:colOff>
      <xdr:row>69</xdr:row>
      <xdr:rowOff>4388</xdr:rowOff>
    </xdr:to>
    <xdr:pic>
      <xdr:nvPicPr>
        <xdr:cNvPr id="110" name="Image 109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562795" y="29978837"/>
          <a:ext cx="750794" cy="752079"/>
        </a:xfrm>
        <a:prstGeom prst="rect">
          <a:avLst/>
        </a:prstGeom>
      </xdr:spPr>
    </xdr:pic>
    <xdr:clientData/>
  </xdr:twoCellAnchor>
  <xdr:twoCellAnchor editAs="oneCell">
    <xdr:from>
      <xdr:col>4</xdr:col>
      <xdr:colOff>2179358</xdr:colOff>
      <xdr:row>68</xdr:row>
      <xdr:rowOff>577477</xdr:rowOff>
    </xdr:from>
    <xdr:to>
      <xdr:col>6</xdr:col>
      <xdr:colOff>33619</xdr:colOff>
      <xdr:row>70</xdr:row>
      <xdr:rowOff>155389</xdr:rowOff>
    </xdr:to>
    <xdr:pic>
      <xdr:nvPicPr>
        <xdr:cNvPr id="111" name="Image 110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489770" y="30575624"/>
          <a:ext cx="947084" cy="978647"/>
        </a:xfrm>
        <a:prstGeom prst="rect">
          <a:avLst/>
        </a:prstGeom>
      </xdr:spPr>
    </xdr:pic>
    <xdr:clientData/>
  </xdr:twoCellAnchor>
  <xdr:twoCellAnchor editAs="oneCell">
    <xdr:from>
      <xdr:col>2</xdr:col>
      <xdr:colOff>8593677</xdr:colOff>
      <xdr:row>58</xdr:row>
      <xdr:rowOff>285751</xdr:rowOff>
    </xdr:from>
    <xdr:to>
      <xdr:col>4</xdr:col>
      <xdr:colOff>57088</xdr:colOff>
      <xdr:row>60</xdr:row>
      <xdr:rowOff>67663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505505" y="25473423"/>
          <a:ext cx="482396" cy="484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abSelected="1" zoomScale="130" zoomScaleNormal="130" workbookViewId="0"/>
  </sheetViews>
  <sheetFormatPr baseColWidth="10" defaultRowHeight="15"/>
  <cols>
    <col min="1" max="1" width="11.42578125" style="5"/>
    <col min="2" max="2" width="11.42578125" style="5" customWidth="1"/>
    <col min="3" max="3" width="3.85546875" style="5" customWidth="1"/>
    <col min="4" max="10" width="11.42578125" style="5"/>
    <col min="11" max="12" width="11.42578125" style="5" customWidth="1"/>
    <col min="13" max="13" width="4.140625" style="5" customWidth="1"/>
    <col min="14" max="15" width="11.42578125" style="5"/>
    <col min="16" max="16" width="3.5703125" style="5" customWidth="1"/>
    <col min="17" max="16384" width="11.42578125" style="5"/>
  </cols>
  <sheetData>
    <row r="1" spans="1:20" ht="15.75" thickBo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15" customHeight="1">
      <c r="A2" s="27"/>
      <c r="B2" s="27"/>
      <c r="C2" s="165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  <c r="Q2" s="27"/>
      <c r="R2" s="27"/>
      <c r="S2" s="27"/>
      <c r="T2" s="27"/>
    </row>
    <row r="3" spans="1:20" ht="15" customHeight="1">
      <c r="A3" s="27"/>
      <c r="B3" s="27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70"/>
      <c r="Q3" s="27"/>
      <c r="R3" s="27"/>
      <c r="S3" s="27"/>
      <c r="T3" s="27"/>
    </row>
    <row r="4" spans="1:20" ht="15" customHeight="1">
      <c r="A4" s="27"/>
      <c r="B4" s="27"/>
      <c r="C4" s="168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  <c r="Q4" s="27"/>
      <c r="R4" s="27"/>
      <c r="S4" s="27"/>
      <c r="T4" s="27"/>
    </row>
    <row r="5" spans="1:20" ht="15.75" customHeight="1" thickBot="1">
      <c r="A5" s="27"/>
      <c r="B5" s="27"/>
      <c r="C5" s="214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7"/>
      <c r="R5" s="27"/>
      <c r="S5" s="27"/>
      <c r="T5" s="27"/>
    </row>
    <row r="6" spans="1:20" ht="15.75" customHeight="1" thickBot="1">
      <c r="A6" s="27"/>
      <c r="B6" s="27"/>
      <c r="C6" s="100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  <c r="Q6" s="27"/>
      <c r="R6" s="27"/>
      <c r="S6" s="27"/>
      <c r="T6" s="27"/>
    </row>
    <row r="7" spans="1:20" ht="15.75" customHeight="1" thickBot="1">
      <c r="A7" s="27"/>
      <c r="B7" s="27"/>
      <c r="C7" s="100"/>
      <c r="D7" s="272" t="s">
        <v>141</v>
      </c>
      <c r="E7" s="275" t="s">
        <v>167</v>
      </c>
      <c r="F7" s="230"/>
      <c r="G7" s="234"/>
      <c r="H7" s="231"/>
      <c r="I7" s="280" t="s">
        <v>158</v>
      </c>
      <c r="J7" s="281"/>
      <c r="K7" s="281"/>
      <c r="L7" s="282"/>
      <c r="M7" s="43"/>
      <c r="N7" s="288" t="s">
        <v>157</v>
      </c>
      <c r="O7" s="289"/>
      <c r="P7" s="102"/>
      <c r="Q7" s="27"/>
      <c r="R7" s="27"/>
      <c r="S7" s="27"/>
      <c r="T7" s="27"/>
    </row>
    <row r="8" spans="1:20" ht="15" customHeight="1">
      <c r="A8" s="27"/>
      <c r="B8" s="27"/>
      <c r="C8" s="100"/>
      <c r="D8" s="273"/>
      <c r="E8" s="276"/>
      <c r="F8" s="278"/>
      <c r="G8" s="109"/>
      <c r="H8" s="279"/>
      <c r="I8" s="283"/>
      <c r="J8" s="269"/>
      <c r="K8" s="269"/>
      <c r="L8" s="284"/>
      <c r="M8" s="43"/>
      <c r="N8" s="292" t="s">
        <v>161</v>
      </c>
      <c r="O8" s="290" t="s">
        <v>162</v>
      </c>
      <c r="P8" s="102"/>
      <c r="Q8" s="27"/>
      <c r="R8" s="27"/>
      <c r="S8" s="27"/>
      <c r="T8" s="27"/>
    </row>
    <row r="9" spans="1:20" ht="12" customHeight="1" thickBot="1">
      <c r="A9" s="27"/>
      <c r="B9" s="27"/>
      <c r="C9" s="100"/>
      <c r="D9" s="274"/>
      <c r="E9" s="277"/>
      <c r="F9" s="232"/>
      <c r="G9" s="235"/>
      <c r="H9" s="233"/>
      <c r="I9" s="285"/>
      <c r="J9" s="286"/>
      <c r="K9" s="286"/>
      <c r="L9" s="287"/>
      <c r="M9" s="43"/>
      <c r="N9" s="293"/>
      <c r="O9" s="291"/>
      <c r="P9" s="102"/>
      <c r="Q9" s="27"/>
      <c r="R9" s="27"/>
      <c r="S9" s="27"/>
      <c r="T9" s="27"/>
    </row>
    <row r="10" spans="1:20" ht="12" customHeight="1" thickBot="1">
      <c r="A10" s="27"/>
      <c r="B10" s="27"/>
      <c r="C10" s="100"/>
      <c r="D10" s="104"/>
      <c r="E10" s="104"/>
      <c r="F10" s="104"/>
      <c r="G10" s="104"/>
      <c r="H10" s="104"/>
      <c r="I10" s="104"/>
      <c r="J10" s="104"/>
      <c r="K10" s="104"/>
      <c r="L10" s="104"/>
      <c r="M10" s="43"/>
      <c r="N10" s="220"/>
      <c r="O10" s="101"/>
      <c r="P10" s="102"/>
      <c r="Q10" s="27"/>
      <c r="R10" s="27"/>
      <c r="S10" s="27"/>
      <c r="T10" s="27"/>
    </row>
    <row r="11" spans="1:20" ht="15.75" customHeight="1" thickBot="1">
      <c r="A11" s="27"/>
      <c r="B11" s="27"/>
      <c r="C11" s="100"/>
      <c r="D11" s="260" t="s">
        <v>154</v>
      </c>
      <c r="E11" s="308"/>
      <c r="F11" s="267"/>
      <c r="G11" s="338">
        <v>1</v>
      </c>
      <c r="H11" s="261">
        <v>2</v>
      </c>
      <c r="I11" s="333">
        <v>3</v>
      </c>
      <c r="J11" s="332">
        <v>4</v>
      </c>
      <c r="K11" s="335">
        <v>5</v>
      </c>
      <c r="L11" s="307">
        <v>6</v>
      </c>
      <c r="M11" s="43"/>
      <c r="N11" s="252" t="s">
        <v>163</v>
      </c>
      <c r="O11" s="253"/>
      <c r="P11" s="102"/>
      <c r="Q11" s="27"/>
      <c r="R11" s="27"/>
      <c r="S11" s="27"/>
      <c r="T11" s="27"/>
    </row>
    <row r="12" spans="1:20" ht="15.75" thickBot="1">
      <c r="A12" s="27"/>
      <c r="B12" s="27"/>
      <c r="C12" s="100"/>
      <c r="D12" s="262"/>
      <c r="E12" s="302"/>
      <c r="F12" s="268"/>
      <c r="G12" s="339"/>
      <c r="H12" s="305"/>
      <c r="I12" s="334"/>
      <c r="J12" s="297"/>
      <c r="K12" s="336"/>
      <c r="L12" s="300"/>
      <c r="M12" s="43"/>
      <c r="N12" s="244">
        <v>1809.84375</v>
      </c>
      <c r="O12" s="245"/>
      <c r="P12" s="102"/>
      <c r="Q12" s="27"/>
      <c r="R12" s="27"/>
      <c r="S12" s="27"/>
      <c r="T12" s="27"/>
    </row>
    <row r="13" spans="1:20" ht="16.5" customHeight="1" thickBot="1">
      <c r="A13" s="27"/>
      <c r="B13" s="27"/>
      <c r="C13" s="100"/>
      <c r="D13" s="262"/>
      <c r="E13" s="302"/>
      <c r="F13" s="310"/>
      <c r="G13" s="225" t="s">
        <v>170</v>
      </c>
      <c r="H13" s="223"/>
      <c r="I13" s="223"/>
      <c r="J13" s="335">
        <v>4</v>
      </c>
      <c r="K13" s="332">
        <v>5</v>
      </c>
      <c r="L13" s="328">
        <v>6</v>
      </c>
      <c r="M13" s="43"/>
      <c r="N13" s="238"/>
      <c r="O13" s="239"/>
      <c r="P13" s="102"/>
      <c r="Q13" s="27"/>
      <c r="R13" s="27"/>
      <c r="S13" s="27"/>
      <c r="T13" s="27"/>
    </row>
    <row r="14" spans="1:20" ht="16.5" thickBot="1">
      <c r="A14" s="27"/>
      <c r="B14" s="27"/>
      <c r="C14" s="100"/>
      <c r="D14" s="263" t="s">
        <v>168</v>
      </c>
      <c r="E14" s="302"/>
      <c r="F14" s="228" t="s">
        <v>173</v>
      </c>
      <c r="G14" s="226"/>
      <c r="H14" s="222"/>
      <c r="I14" s="222"/>
      <c r="J14" s="336"/>
      <c r="K14" s="297"/>
      <c r="L14" s="329"/>
      <c r="M14" s="43"/>
      <c r="N14" s="254" t="s">
        <v>164</v>
      </c>
      <c r="O14" s="255"/>
      <c r="P14" s="102"/>
      <c r="Q14" s="27"/>
      <c r="R14" s="27"/>
      <c r="S14" s="27"/>
      <c r="T14" s="27"/>
    </row>
    <row r="15" spans="1:20" ht="15" customHeight="1">
      <c r="A15" s="27"/>
      <c r="B15" s="27"/>
      <c r="C15" s="100"/>
      <c r="D15" s="263"/>
      <c r="E15" s="302"/>
      <c r="F15" s="311"/>
      <c r="G15" s="226"/>
      <c r="H15" s="222"/>
      <c r="I15" s="222"/>
      <c r="J15" s="344">
        <v>0</v>
      </c>
      <c r="K15" s="344">
        <v>0.15</v>
      </c>
      <c r="L15" s="345">
        <v>0</v>
      </c>
      <c r="M15" s="43"/>
      <c r="N15" s="246">
        <v>3619.6875</v>
      </c>
      <c r="O15" s="247"/>
      <c r="P15" s="102"/>
      <c r="Q15" s="27"/>
      <c r="R15" s="27"/>
      <c r="S15" s="27"/>
      <c r="T15" s="27"/>
    </row>
    <row r="16" spans="1:20" ht="15.75" customHeight="1" thickBot="1">
      <c r="A16" s="27"/>
      <c r="B16" s="27"/>
      <c r="C16" s="100"/>
      <c r="D16" s="266"/>
      <c r="E16" s="303"/>
      <c r="F16" s="312"/>
      <c r="G16" s="342"/>
      <c r="H16" s="343"/>
      <c r="I16" s="343"/>
      <c r="J16" s="301"/>
      <c r="K16" s="301"/>
      <c r="L16" s="298"/>
      <c r="M16" s="43"/>
      <c r="N16" s="240"/>
      <c r="O16" s="241"/>
      <c r="P16" s="102"/>
      <c r="Q16" s="27"/>
      <c r="R16" s="27"/>
      <c r="S16" s="27"/>
      <c r="T16" s="27"/>
    </row>
    <row r="17" spans="1:20" ht="17.25" customHeight="1" thickTop="1" thickBot="1">
      <c r="A17" s="27"/>
      <c r="B17" s="27"/>
      <c r="C17" s="100"/>
      <c r="D17" s="265" t="s">
        <v>160</v>
      </c>
      <c r="E17" s="309"/>
      <c r="F17" s="331"/>
      <c r="G17" s="340">
        <v>1</v>
      </c>
      <c r="H17" s="306">
        <v>2</v>
      </c>
      <c r="I17" s="306">
        <v>3</v>
      </c>
      <c r="J17" s="330">
        <v>4</v>
      </c>
      <c r="K17" s="337">
        <v>5</v>
      </c>
      <c r="L17" s="341">
        <v>6</v>
      </c>
      <c r="M17" s="43"/>
      <c r="N17" s="256" t="s">
        <v>165</v>
      </c>
      <c r="O17" s="257"/>
      <c r="P17" s="102"/>
      <c r="Q17" s="27"/>
      <c r="R17" s="27"/>
      <c r="S17" s="27"/>
      <c r="T17" s="27"/>
    </row>
    <row r="18" spans="1:20" ht="15.75" customHeight="1" thickBot="1">
      <c r="A18" s="27"/>
      <c r="B18" s="27"/>
      <c r="C18" s="100"/>
      <c r="D18" s="262"/>
      <c r="E18" s="302"/>
      <c r="F18" s="268"/>
      <c r="G18" s="339"/>
      <c r="H18" s="305"/>
      <c r="I18" s="305"/>
      <c r="J18" s="327"/>
      <c r="K18" s="297"/>
      <c r="L18" s="329"/>
      <c r="M18" s="43"/>
      <c r="N18" s="248">
        <v>1809.84375</v>
      </c>
      <c r="O18" s="249"/>
      <c r="P18" s="102"/>
      <c r="Q18" s="27"/>
      <c r="R18" s="27"/>
      <c r="S18" s="27"/>
      <c r="T18" s="27"/>
    </row>
    <row r="19" spans="1:20" ht="16.5" customHeight="1" thickBot="1">
      <c r="A19" s="27"/>
      <c r="B19" s="27"/>
      <c r="C19" s="100"/>
      <c r="D19" s="262"/>
      <c r="E19" s="302"/>
      <c r="F19" s="310"/>
      <c r="G19" s="225" t="s">
        <v>171</v>
      </c>
      <c r="H19" s="223"/>
      <c r="I19" s="223"/>
      <c r="J19" s="332">
        <v>4</v>
      </c>
      <c r="K19" s="335">
        <v>5</v>
      </c>
      <c r="L19" s="307">
        <v>6</v>
      </c>
      <c r="M19" s="43"/>
      <c r="N19" s="242"/>
      <c r="O19" s="243"/>
      <c r="P19" s="102"/>
      <c r="Q19" s="27"/>
      <c r="R19" s="27"/>
      <c r="S19" s="27"/>
      <c r="T19" s="27"/>
    </row>
    <row r="20" spans="1:20" ht="16.5" thickBot="1">
      <c r="A20" s="27"/>
      <c r="B20" s="27"/>
      <c r="C20" s="100"/>
      <c r="D20" s="263" t="s">
        <v>169</v>
      </c>
      <c r="E20" s="302"/>
      <c r="F20" s="228" t="s">
        <v>174</v>
      </c>
      <c r="G20" s="226"/>
      <c r="H20" s="222"/>
      <c r="I20" s="222"/>
      <c r="J20" s="297"/>
      <c r="K20" s="336"/>
      <c r="L20" s="300"/>
      <c r="M20" s="43"/>
      <c r="N20" s="258" t="s">
        <v>166</v>
      </c>
      <c r="O20" s="259"/>
      <c r="P20" s="102"/>
      <c r="Q20" s="27"/>
      <c r="R20" s="27"/>
      <c r="S20" s="27"/>
      <c r="T20" s="27"/>
    </row>
    <row r="21" spans="1:20" ht="15" customHeight="1">
      <c r="A21" s="27"/>
      <c r="B21" s="27"/>
      <c r="C21" s="100"/>
      <c r="D21" s="263"/>
      <c r="E21" s="302"/>
      <c r="F21" s="311"/>
      <c r="G21" s="226"/>
      <c r="H21" s="222"/>
      <c r="I21" s="222"/>
      <c r="J21" s="344">
        <v>0</v>
      </c>
      <c r="K21" s="344">
        <v>0</v>
      </c>
      <c r="L21" s="345">
        <v>0</v>
      </c>
      <c r="M21" s="43"/>
      <c r="N21" s="250">
        <v>3619.6875</v>
      </c>
      <c r="O21" s="251"/>
      <c r="P21" s="102"/>
      <c r="Q21" s="27"/>
      <c r="R21" s="27"/>
      <c r="S21" s="27"/>
      <c r="T21" s="27"/>
    </row>
    <row r="22" spans="1:20" ht="15.75" customHeight="1" thickBot="1">
      <c r="A22" s="27"/>
      <c r="B22" s="27"/>
      <c r="C22" s="100"/>
      <c r="D22" s="264"/>
      <c r="E22" s="304"/>
      <c r="F22" s="229"/>
      <c r="G22" s="227"/>
      <c r="H22" s="224"/>
      <c r="I22" s="224"/>
      <c r="J22" s="299"/>
      <c r="K22" s="299"/>
      <c r="L22" s="296"/>
      <c r="M22" s="43"/>
      <c r="N22" s="236"/>
      <c r="O22" s="237"/>
      <c r="P22" s="102"/>
      <c r="Q22" s="27"/>
      <c r="R22" s="27"/>
      <c r="S22" s="27"/>
      <c r="T22" s="27"/>
    </row>
    <row r="23" spans="1:20" ht="15.75" thickBot="1">
      <c r="A23" s="27"/>
      <c r="B23" s="27"/>
      <c r="C23" s="100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101"/>
      <c r="P23" s="102"/>
      <c r="Q23" s="27"/>
      <c r="R23" s="27"/>
      <c r="S23" s="27"/>
      <c r="T23" s="27"/>
    </row>
    <row r="24" spans="1:20" ht="15.75">
      <c r="A24" s="27"/>
      <c r="B24" s="27"/>
      <c r="C24" s="100"/>
      <c r="D24" s="313" t="s">
        <v>159</v>
      </c>
      <c r="E24" s="315" t="s">
        <v>172</v>
      </c>
      <c r="F24" s="294"/>
      <c r="G24" s="294">
        <v>1</v>
      </c>
      <c r="H24" s="294">
        <v>2</v>
      </c>
      <c r="I24" s="270">
        <v>3</v>
      </c>
      <c r="J24" s="321">
        <v>4</v>
      </c>
      <c r="K24" s="322">
        <v>5</v>
      </c>
      <c r="L24" s="323">
        <v>6</v>
      </c>
      <c r="M24" s="101"/>
      <c r="N24" s="317">
        <v>0</v>
      </c>
      <c r="O24" s="318"/>
      <c r="P24" s="102"/>
      <c r="Q24" s="27"/>
      <c r="R24" s="27"/>
      <c r="S24" s="27"/>
      <c r="T24" s="27"/>
    </row>
    <row r="25" spans="1:20" ht="16.5" thickBot="1">
      <c r="A25" s="27"/>
      <c r="B25" s="27"/>
      <c r="C25" s="100"/>
      <c r="D25" s="314"/>
      <c r="E25" s="316"/>
      <c r="F25" s="295"/>
      <c r="G25" s="295"/>
      <c r="H25" s="295"/>
      <c r="I25" s="271"/>
      <c r="J25" s="324">
        <v>4</v>
      </c>
      <c r="K25" s="325">
        <v>5</v>
      </c>
      <c r="L25" s="326">
        <v>6</v>
      </c>
      <c r="M25" s="101"/>
      <c r="N25" s="319"/>
      <c r="O25" s="320"/>
      <c r="P25" s="102"/>
      <c r="Q25" s="27"/>
      <c r="R25" s="27"/>
      <c r="S25" s="27"/>
      <c r="T25" s="27"/>
    </row>
    <row r="26" spans="1:20" ht="15.75" customHeight="1" thickBot="1">
      <c r="A26" s="27"/>
      <c r="B26" s="27"/>
      <c r="C26" s="217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218"/>
      <c r="P26" s="219"/>
      <c r="Q26" s="27"/>
      <c r="R26" s="27"/>
      <c r="S26" s="27"/>
      <c r="T26" s="27"/>
    </row>
    <row r="27" spans="1:20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1:20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0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</sheetData>
  <mergeCells count="64">
    <mergeCell ref="L15:L16"/>
    <mergeCell ref="K15:K16"/>
    <mergeCell ref="J15:J16"/>
    <mergeCell ref="J21:J22"/>
    <mergeCell ref="K11:K12"/>
    <mergeCell ref="K13:K14"/>
    <mergeCell ref="J11:J12"/>
    <mergeCell ref="J13:J14"/>
    <mergeCell ref="F14:F16"/>
    <mergeCell ref="F20:F22"/>
    <mergeCell ref="F17:F19"/>
    <mergeCell ref="G19:I22"/>
    <mergeCell ref="G13:I16"/>
    <mergeCell ref="K21:K22"/>
    <mergeCell ref="L19:L20"/>
    <mergeCell ref="L17:L18"/>
    <mergeCell ref="J19:J20"/>
    <mergeCell ref="K19:K20"/>
    <mergeCell ref="K17:K18"/>
    <mergeCell ref="J17:J18"/>
    <mergeCell ref="L21:L22"/>
    <mergeCell ref="C2:P5"/>
    <mergeCell ref="F7:H9"/>
    <mergeCell ref="D7:D9"/>
    <mergeCell ref="E7:E9"/>
    <mergeCell ref="D17:D19"/>
    <mergeCell ref="D11:D13"/>
    <mergeCell ref="D20:D22"/>
    <mergeCell ref="D14:D16"/>
    <mergeCell ref="N20:O20"/>
    <mergeCell ref="N17:O17"/>
    <mergeCell ref="N14:O14"/>
    <mergeCell ref="N11:O11"/>
    <mergeCell ref="O21:O22"/>
    <mergeCell ref="O18:O19"/>
    <mergeCell ref="O15:O16"/>
    <mergeCell ref="O12:O13"/>
    <mergeCell ref="D23:N23"/>
    <mergeCell ref="I7:L9"/>
    <mergeCell ref="N24:O25"/>
    <mergeCell ref="D24:D25"/>
    <mergeCell ref="E24:E25"/>
    <mergeCell ref="I24:I25"/>
    <mergeCell ref="H24:H25"/>
    <mergeCell ref="G24:G25"/>
    <mergeCell ref="F24:F25"/>
    <mergeCell ref="E17:E22"/>
    <mergeCell ref="G17:G18"/>
    <mergeCell ref="H17:H18"/>
    <mergeCell ref="I17:I18"/>
    <mergeCell ref="N18:N19"/>
    <mergeCell ref="N21:N22"/>
    <mergeCell ref="N12:N13"/>
    <mergeCell ref="N15:N16"/>
    <mergeCell ref="N7:O7"/>
    <mergeCell ref="O8:O9"/>
    <mergeCell ref="N8:N9"/>
    <mergeCell ref="E11:E16"/>
    <mergeCell ref="G11:G12"/>
    <mergeCell ref="H11:H12"/>
    <mergeCell ref="I11:I12"/>
    <mergeCell ref="F11:F13"/>
    <mergeCell ref="L13:L14"/>
    <mergeCell ref="L11:L12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A1:F6"/>
  <sheetViews>
    <sheetView topLeftCell="B1" workbookViewId="0">
      <selection activeCell="B1" sqref="B1"/>
    </sheetView>
  </sheetViews>
  <sheetFormatPr baseColWidth="10" defaultColWidth="11.42578125" defaultRowHeight="15"/>
  <cols>
    <col min="1" max="1" width="63.28515625" bestFit="1" customWidth="1"/>
    <col min="2" max="2" width="91.5703125" bestFit="1" customWidth="1"/>
    <col min="3" max="3" width="14.140625" bestFit="1" customWidth="1"/>
    <col min="4" max="4" width="32.140625" customWidth="1"/>
    <col min="5" max="5" width="14" bestFit="1" customWidth="1"/>
  </cols>
  <sheetData>
    <row r="1" spans="1:6">
      <c r="B1" t="s">
        <v>22</v>
      </c>
      <c r="C1" t="s">
        <v>23</v>
      </c>
      <c r="D1" t="s">
        <v>89</v>
      </c>
      <c r="E1" t="s">
        <v>119</v>
      </c>
      <c r="F1" t="s">
        <v>1</v>
      </c>
    </row>
    <row r="2" spans="1:6">
      <c r="A2" t="s">
        <v>13</v>
      </c>
      <c r="B2" t="s">
        <v>61</v>
      </c>
      <c r="C2">
        <v>0</v>
      </c>
      <c r="D2" s="12"/>
      <c r="E2">
        <v>0.25</v>
      </c>
      <c r="F2" t="s">
        <v>21</v>
      </c>
    </row>
    <row r="3" spans="1:6" ht="30">
      <c r="A3" t="s">
        <v>14</v>
      </c>
      <c r="B3" t="s">
        <v>111</v>
      </c>
      <c r="C3">
        <v>0</v>
      </c>
      <c r="D3" s="12" t="s">
        <v>106</v>
      </c>
      <c r="F3" t="s">
        <v>21</v>
      </c>
    </row>
    <row r="4" spans="1:6" ht="30">
      <c r="A4" t="s">
        <v>15</v>
      </c>
      <c r="B4" t="str">
        <f>'pouvoirs source incendiaires'!$A$10</f>
        <v>Sentry Turret / Tourelle de garde</v>
      </c>
      <c r="C4">
        <v>0</v>
      </c>
      <c r="D4" s="12" t="s">
        <v>107</v>
      </c>
      <c r="F4" t="s">
        <v>21</v>
      </c>
    </row>
    <row r="5" spans="1:6" ht="120">
      <c r="A5" t="s">
        <v>16</v>
      </c>
      <c r="B5" s="13" t="s">
        <v>84</v>
      </c>
      <c r="C5" s="5">
        <v>1</v>
      </c>
      <c r="D5" s="6" t="s">
        <v>103</v>
      </c>
      <c r="E5">
        <v>0.1</v>
      </c>
      <c r="F5" s="5" t="s">
        <v>21</v>
      </c>
    </row>
    <row r="6" spans="1:6">
      <c r="A6" t="s">
        <v>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H1:N32"/>
  <sheetViews>
    <sheetView topLeftCell="C1" workbookViewId="0">
      <selection activeCell="J26" sqref="J26"/>
    </sheetView>
  </sheetViews>
  <sheetFormatPr baseColWidth="10" defaultColWidth="11.42578125" defaultRowHeight="15"/>
  <cols>
    <col min="7" max="7" width="3" customWidth="1"/>
    <col min="8" max="9" width="11.5703125" hidden="1" customWidth="1"/>
    <col min="10" max="10" width="95.5703125" bestFit="1" customWidth="1"/>
    <col min="11" max="11" width="14.140625" bestFit="1" customWidth="1"/>
    <col min="12" max="12" width="16.28515625" customWidth="1"/>
    <col min="13" max="13" width="12.42578125" bestFit="1" customWidth="1"/>
  </cols>
  <sheetData>
    <row r="1" spans="10:14">
      <c r="J1" s="5" t="s">
        <v>11</v>
      </c>
      <c r="K1" s="5" t="s">
        <v>23</v>
      </c>
      <c r="L1" t="s">
        <v>89</v>
      </c>
      <c r="M1" t="s">
        <v>119</v>
      </c>
      <c r="N1" t="s">
        <v>1</v>
      </c>
    </row>
    <row r="2" spans="10:14">
      <c r="J2" s="14" t="s">
        <v>18</v>
      </c>
      <c r="K2" s="5">
        <v>0</v>
      </c>
      <c r="L2" s="12"/>
    </row>
    <row r="3" spans="10:14">
      <c r="J3" s="14" t="s">
        <v>25</v>
      </c>
      <c r="K3" s="5">
        <v>0</v>
      </c>
      <c r="L3" s="12"/>
    </row>
    <row r="4" spans="10:14">
      <c r="J4" s="14" t="s">
        <v>26</v>
      </c>
      <c r="K4" s="5">
        <v>0</v>
      </c>
      <c r="L4" s="12"/>
    </row>
    <row r="5" spans="10:14">
      <c r="J5" s="14" t="s">
        <v>62</v>
      </c>
      <c r="K5" s="5">
        <v>0</v>
      </c>
      <c r="L5" s="12"/>
    </row>
    <row r="6" spans="10:14">
      <c r="J6" s="14" t="s">
        <v>28</v>
      </c>
      <c r="K6" s="5">
        <v>0</v>
      </c>
      <c r="L6" s="12"/>
    </row>
    <row r="7" spans="10:14" ht="60">
      <c r="J7" s="14" t="s">
        <v>29</v>
      </c>
      <c r="K7" s="5">
        <v>0</v>
      </c>
      <c r="L7" s="12" t="s">
        <v>109</v>
      </c>
      <c r="M7">
        <v>0.25</v>
      </c>
    </row>
    <row r="8" spans="10:14">
      <c r="J8" s="14" t="s">
        <v>12</v>
      </c>
      <c r="K8" s="5">
        <v>0</v>
      </c>
      <c r="L8" s="12"/>
    </row>
    <row r="9" spans="10:14">
      <c r="J9" s="14" t="s">
        <v>30</v>
      </c>
      <c r="K9" s="5">
        <v>0</v>
      </c>
      <c r="L9" s="12"/>
    </row>
    <row r="10" spans="10:14">
      <c r="J10" s="14" t="s">
        <v>81</v>
      </c>
      <c r="K10" s="5">
        <v>0</v>
      </c>
      <c r="L10" s="12"/>
    </row>
    <row r="11" spans="10:14">
      <c r="J11" s="14" t="s">
        <v>63</v>
      </c>
      <c r="K11" s="5">
        <v>0</v>
      </c>
      <c r="L11" s="12"/>
    </row>
    <row r="12" spans="10:14">
      <c r="J12" s="14" t="s">
        <v>82</v>
      </c>
      <c r="K12" s="5">
        <v>0</v>
      </c>
      <c r="L12" s="12"/>
    </row>
    <row r="13" spans="10:14" ht="75">
      <c r="J13" s="14" t="s">
        <v>64</v>
      </c>
      <c r="K13" s="5">
        <v>0</v>
      </c>
      <c r="L13" s="12" t="s">
        <v>104</v>
      </c>
    </row>
    <row r="14" spans="10:14" ht="105">
      <c r="J14" t="s">
        <v>78</v>
      </c>
      <c r="K14" s="5">
        <v>0.65</v>
      </c>
      <c r="L14" s="12" t="s">
        <v>105</v>
      </c>
    </row>
    <row r="15" spans="10:14" ht="75">
      <c r="J15" s="14" t="s">
        <v>83</v>
      </c>
      <c r="K15" s="5">
        <v>0</v>
      </c>
      <c r="L15" s="12" t="s">
        <v>118</v>
      </c>
    </row>
    <row r="16" spans="10:14">
      <c r="J16" s="14" t="s">
        <v>19</v>
      </c>
      <c r="K16" s="5">
        <v>0</v>
      </c>
      <c r="L16" s="12"/>
    </row>
    <row r="17" spans="10:13">
      <c r="J17" s="14" t="s">
        <v>65</v>
      </c>
      <c r="K17" s="5">
        <v>0</v>
      </c>
      <c r="L17" s="12"/>
    </row>
    <row r="18" spans="10:13">
      <c r="J18" s="14" t="s">
        <v>66</v>
      </c>
      <c r="K18" s="5">
        <v>0</v>
      </c>
      <c r="L18" s="12"/>
    </row>
    <row r="19" spans="10:13">
      <c r="J19" s="14" t="s">
        <v>48</v>
      </c>
      <c r="K19" s="5">
        <v>0</v>
      </c>
      <c r="L19" s="12"/>
    </row>
    <row r="20" spans="10:13">
      <c r="J20" s="14" t="str">
        <f>'pouvoirs source biotiques'!$A$8</f>
        <v>Lift Grenade / Grenade de lévitation</v>
      </c>
      <c r="K20" s="5">
        <v>0</v>
      </c>
      <c r="L20" s="12"/>
    </row>
    <row r="21" spans="10:13">
      <c r="J21" s="14" t="s">
        <v>3</v>
      </c>
      <c r="K21" s="5">
        <v>0</v>
      </c>
      <c r="L21" s="12"/>
    </row>
    <row r="22" spans="10:13">
      <c r="J22" s="14" t="s">
        <v>59</v>
      </c>
      <c r="K22" s="5">
        <v>0</v>
      </c>
      <c r="L22" s="12"/>
    </row>
    <row r="23" spans="10:13">
      <c r="J23" s="14" t="s">
        <v>67</v>
      </c>
      <c r="K23" s="5">
        <v>0</v>
      </c>
      <c r="L23" s="12"/>
    </row>
    <row r="24" spans="10:13">
      <c r="J24" s="14" t="s">
        <v>32</v>
      </c>
      <c r="K24" s="5">
        <v>0</v>
      </c>
      <c r="L24" s="12"/>
    </row>
    <row r="25" spans="10:13">
      <c r="J25" s="14" t="s">
        <v>20</v>
      </c>
      <c r="K25" s="5">
        <v>0</v>
      </c>
      <c r="L25" s="12"/>
      <c r="M25">
        <v>0.2</v>
      </c>
    </row>
    <row r="26" spans="10:13">
      <c r="J26" s="14" t="s">
        <v>129</v>
      </c>
      <c r="K26" s="5">
        <v>0</v>
      </c>
      <c r="L26" s="12"/>
      <c r="M26">
        <v>0.25</v>
      </c>
    </row>
    <row r="27" spans="10:13">
      <c r="J27" s="14" t="s">
        <v>34</v>
      </c>
      <c r="K27" s="5">
        <v>0</v>
      </c>
      <c r="L27" s="12"/>
    </row>
    <row r="28" spans="10:13">
      <c r="J28" s="14" t="s">
        <v>44</v>
      </c>
      <c r="K28" s="5">
        <v>0</v>
      </c>
      <c r="L28" s="12"/>
    </row>
    <row r="29" spans="10:13">
      <c r="J29" s="14" t="s">
        <v>68</v>
      </c>
      <c r="K29" s="5">
        <v>0</v>
      </c>
      <c r="L29" s="12"/>
    </row>
    <row r="30" spans="10:13">
      <c r="J30" s="14" t="s">
        <v>69</v>
      </c>
      <c r="K30" s="5">
        <v>0</v>
      </c>
      <c r="L30" s="12"/>
    </row>
    <row r="31" spans="10:13">
      <c r="J31" s="14" t="s">
        <v>36</v>
      </c>
      <c r="K31" s="5">
        <v>0</v>
      </c>
      <c r="L31" s="12"/>
    </row>
    <row r="32" spans="10:13">
      <c r="J32" s="14" t="s">
        <v>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1"/>
  </sheetPr>
  <dimension ref="A1:E72"/>
  <sheetViews>
    <sheetView topLeftCell="B1" zoomScale="85" zoomScaleNormal="85" workbookViewId="0">
      <selection activeCell="D27" sqref="D27"/>
    </sheetView>
  </sheetViews>
  <sheetFormatPr baseColWidth="10" defaultColWidth="11.42578125" defaultRowHeight="15"/>
  <cols>
    <col min="1" max="1" width="33.140625" style="7" bestFit="1" customWidth="1"/>
    <col min="2" max="2" width="100.5703125" style="7" customWidth="1"/>
    <col min="3" max="3" width="129.5703125" style="7" bestFit="1" customWidth="1"/>
    <col min="4" max="4" width="5.7109375" style="7" customWidth="1"/>
    <col min="5" max="5" width="33.140625" style="7" bestFit="1" customWidth="1"/>
    <col min="6" max="6" width="13.28515625" style="7" customWidth="1"/>
    <col min="7" max="16384" width="11.42578125" style="7"/>
  </cols>
  <sheetData>
    <row r="1" spans="1:4" ht="15" customHeight="1"/>
    <row r="2" spans="1:4" ht="130.15" customHeight="1">
      <c r="A2" s="7" t="str">
        <f>paramètres!A2</f>
        <v>Bronze</v>
      </c>
    </row>
    <row r="3" spans="1:4" ht="129" customHeight="1">
      <c r="A3" s="7" t="str">
        <f>paramètres!A3</f>
        <v>Silver / Argent</v>
      </c>
    </row>
    <row r="4" spans="1:4" ht="129.6" customHeight="1">
      <c r="A4" s="7" t="str">
        <f>paramètres!A4</f>
        <v>Gold / Or</v>
      </c>
    </row>
    <row r="5" spans="1:4" ht="127.9" customHeight="1">
      <c r="A5" s="7" t="str">
        <f>paramètres!A5</f>
        <v>Platinum / Platine</v>
      </c>
    </row>
    <row r="7" spans="1:4">
      <c r="C7" s="7" t="s">
        <v>11</v>
      </c>
      <c r="D7" s="7" t="s">
        <v>74</v>
      </c>
    </row>
    <row r="8" spans="1:4" ht="29.45" customHeight="1">
      <c r="C8" s="7" t="str">
        <f>'pouvoirs source biotiques'!A2</f>
        <v>Annihilation Field / Champ d'annihilation</v>
      </c>
    </row>
    <row r="9" spans="1:4" ht="29.45" customHeight="1">
      <c r="C9" s="7" t="str">
        <f>'pouvoirs source biotiques'!A3</f>
        <v xml:space="preserve">Barrier / Barrier </v>
      </c>
    </row>
    <row r="10" spans="1:4" ht="27.6" customHeight="1">
      <c r="C10" s="7" t="str">
        <f>'pouvoirs source biotiques'!A4</f>
        <v>Biotic Sphere / Sphère biotique</v>
      </c>
    </row>
    <row r="11" spans="1:4" ht="26.45" customHeight="1">
      <c r="C11" s="7" t="str">
        <f>'pouvoirs source biotiques'!A5</f>
        <v>Dark Channel / Canalisation sombre</v>
      </c>
    </row>
    <row r="12" spans="1:4" ht="28.15" customHeight="1">
      <c r="C12" s="7" t="str">
        <f>'pouvoirs source biotiques'!A6</f>
        <v>Dark Sphere / Sphère noire</v>
      </c>
    </row>
    <row r="13" spans="1:4" ht="34.15" customHeight="1">
      <c r="C13" s="7" t="str">
        <f>'pouvoirs source biotiques'!A7</f>
        <v>Lash / Frapper</v>
      </c>
    </row>
    <row r="14" spans="1:4" ht="29.45" customHeight="1">
      <c r="C14" s="7" t="str">
        <f>'pouvoirs source biotiques'!A8</f>
        <v>Lift Grenade / Grenade de lévitation</v>
      </c>
    </row>
    <row r="15" spans="1:4" ht="27.6" customHeight="1">
      <c r="C15" s="7" t="str">
        <f>'pouvoirs source biotiques'!A9</f>
        <v>Pull / Télékinésie</v>
      </c>
    </row>
    <row r="16" spans="1:4" ht="27.6" customHeight="1">
      <c r="C16" s="7" t="str">
        <f>'pouvoirs source biotiques'!A10</f>
        <v>Reave / Rupture</v>
      </c>
    </row>
    <row r="17" spans="3:3" ht="27.6" customHeight="1">
      <c r="C17" s="7" t="str">
        <f>'pouvoirs source biotiques'!A11</f>
        <v>Shockwave / Onde de choc</v>
      </c>
    </row>
    <row r="18" spans="3:3" ht="27.6" customHeight="1">
      <c r="C18" s="7" t="str">
        <f>'pouvoirs source biotiques'!A12</f>
        <v>Singularity / Singularité</v>
      </c>
    </row>
    <row r="19" spans="3:3" ht="28.15" customHeight="1">
      <c r="C19" s="7" t="str">
        <f>'pouvoirs source biotiques'!A13</f>
        <v xml:space="preserve">Smash  / Impact </v>
      </c>
    </row>
    <row r="20" spans="3:3" ht="27.6" customHeight="1">
      <c r="C20" s="7" t="str">
        <f>'pouvoirs source biotiques'!A14</f>
        <v>Stasis / Stase</v>
      </c>
    </row>
    <row r="21" spans="3:3" ht="27.6" customHeight="1">
      <c r="C21" s="7" t="str">
        <f>'pouvoirs source biotiques'!A15</f>
        <v>Warp / Déchirure</v>
      </c>
    </row>
    <row r="22" spans="3:3" ht="28.15" customHeight="1">
      <c r="C22" s="7" t="str">
        <f>'Détonateurs biotiques'!A3</f>
        <v>Biotic Charge / Charge biotique</v>
      </c>
    </row>
    <row r="23" spans="3:3" ht="28.15" customHeight="1">
      <c r="C23" s="7" t="str">
        <f>'Détonateurs biotiques'!A4</f>
        <v>Biotic Hammer / Marteau biotique</v>
      </c>
    </row>
    <row r="24" spans="3:3" ht="27.6" customHeight="1">
      <c r="C24" s="7" t="str">
        <f>'Détonateurs biotiques'!A5</f>
        <v>Biotic Orbs / Orbe biotique</v>
      </c>
    </row>
    <row r="25" spans="3:3" ht="27.6" customHeight="1">
      <c r="C25" s="7" t="str">
        <f>'Détonateurs biotiques'!A6</f>
        <v>Biotic Slash / Taillade biotique</v>
      </c>
    </row>
    <row r="26" spans="3:3" ht="28.15" customHeight="1">
      <c r="C26" s="7" t="str">
        <f>'Détonateurs biotiques'!A8</f>
        <v>Cluster Grenade / Grenade à fragmentation</v>
      </c>
    </row>
    <row r="27" spans="3:3" ht="28.15" customHeight="1">
      <c r="C27" s="7" t="e">
        <f>'Détonateurs biotiques'!#REF!</f>
        <v>#REF!</v>
      </c>
    </row>
    <row r="28" spans="3:3" ht="27.6" customHeight="1">
      <c r="C28" s="7" t="str">
        <f>'Détonateurs biotiques'!A10</f>
        <v xml:space="preserve">Nova </v>
      </c>
    </row>
    <row r="29" spans="3:3" ht="28.15" customHeight="1">
      <c r="C29" s="7" t="str">
        <f>'Détonateurs biotiques'!A11</f>
        <v>Poison Strike / Frappe toxique</v>
      </c>
    </row>
    <row r="30" spans="3:3" ht="28.15" customHeight="1">
      <c r="C30" s="7" t="str">
        <f>'Détonateurs biotiques'!A13</f>
        <v>Seeker Swarm / Essaim traqueur</v>
      </c>
    </row>
    <row r="31" spans="3:3" ht="28.15" customHeight="1">
      <c r="C31" s="7" t="str">
        <f>'Détonateurs biotiques'!A16</f>
        <v>Smash / Impact</v>
      </c>
    </row>
    <row r="32" spans="3:3" ht="28.15" customHeight="1">
      <c r="C32" s="7" t="str">
        <f>'Détonateurs biotiques'!A17</f>
        <v>Throw / Projection</v>
      </c>
    </row>
    <row r="33" spans="3:3" ht="27.6" customHeight="1">
      <c r="C33" s="7" t="str">
        <f>'pouvoirs source incendiaires'!A3</f>
        <v>Carnage</v>
      </c>
    </row>
    <row r="34" spans="3:3" ht="29.45" customHeight="1">
      <c r="C34" s="7" t="str">
        <f>'pouvoirs source incendiaires'!A4</f>
        <v>Electrical Hammer / Marteau électrique</v>
      </c>
    </row>
    <row r="35" spans="3:3" ht="29.45" customHeight="1">
      <c r="C35" s="7" t="str">
        <f>'pouvoirs source incendiaires'!A5</f>
        <v>Flamer / Pyromane</v>
      </c>
    </row>
    <row r="36" spans="3:3" ht="28.15" customHeight="1">
      <c r="C36" s="7" t="str">
        <f>'pouvoirs source incendiaires'!A6</f>
        <v>Geth Turret / Tourelle geth</v>
      </c>
    </row>
    <row r="37" spans="3:3" ht="28.15" customHeight="1">
      <c r="C37" s="7" t="str">
        <f>'pouvoirs source incendiaires'!A7</f>
        <v>Incinerate / Incinération</v>
      </c>
    </row>
    <row r="38" spans="3:3" ht="29.45" customHeight="1">
      <c r="C38" s="7" t="str">
        <f>'pouvoirs source incendiaires'!A8</f>
        <v>Inferno Grenade / Grenade inferno</v>
      </c>
    </row>
    <row r="39" spans="3:3" ht="30" customHeight="1">
      <c r="C39" s="7" t="str">
        <f>'pouvoirs source incendiaires'!A9</f>
        <v>Shield Mastery (fire shield) / Bouclier du paladin (bouclier de feu)</v>
      </c>
    </row>
    <row r="40" spans="3:3" ht="28.15" customHeight="1">
      <c r="C40" s="7" t="str">
        <f>'pouvoirs source incendiaires'!$A$10</f>
        <v>Sentry Turret / Tourelle de garde</v>
      </c>
    </row>
    <row r="41" spans="3:3" ht="29.45" customHeight="1">
      <c r="C41" s="7" t="str">
        <f>'pouvoirs source poussée tech'!A2</f>
        <v>Arc Grenade</v>
      </c>
    </row>
    <row r="42" spans="3:3" ht="28.15" customHeight="1">
      <c r="C42" s="7" t="str">
        <f>'pouvoirs source poussée tech'!A3</f>
        <v>Concussive Arrows  / Flèches percussives</v>
      </c>
    </row>
    <row r="43" spans="3:3" ht="29.45" customHeight="1">
      <c r="C43" s="7" t="str">
        <f>'pouvoirs source poussée tech'!A4</f>
        <v>Energy Drain / Drain d'Energie</v>
      </c>
    </row>
    <row r="44" spans="3:3" ht="27.6" customHeight="1">
      <c r="C44" s="7" t="str">
        <f>'pouvoirs source poussée tech'!A5</f>
        <v>Hex Shield / Bouclier anti-sort</v>
      </c>
    </row>
    <row r="45" spans="3:3" ht="28.15" customHeight="1">
      <c r="C45" s="7" t="str">
        <f>'pouvoirs source poussée tech'!A6</f>
        <v>Overload / Surcharge</v>
      </c>
    </row>
    <row r="46" spans="3:3" ht="29.45" customHeight="1">
      <c r="C46" s="7" t="str">
        <f>'pouvoirs source poussée tech'!A7</f>
        <v>Sabotage</v>
      </c>
    </row>
    <row r="47" spans="3:3" ht="28.15" customHeight="1">
      <c r="C47" s="7" t="str">
        <f>'pouvoirs source poussée tech'!$A$8</f>
        <v xml:space="preserve">Shadow Strike / Attaque de l'ombre </v>
      </c>
    </row>
    <row r="48" spans="3:3" ht="28.15" customHeight="1">
      <c r="C48" s="7" t="str">
        <f>'pouvoirs source poussée tech'!A10</f>
        <v>Submission Net / Fiet de soumission</v>
      </c>
    </row>
    <row r="49" spans="3:4" ht="28.15" customHeight="1">
      <c r="C49" s="7" t="str">
        <f>'pouvoirs source cryo'!B2</f>
        <v>Cryo Blast / Souffle cryo</v>
      </c>
    </row>
    <row r="50" spans="3:4" ht="28.15" customHeight="1">
      <c r="C50" s="7" t="str">
        <f>'pouvoirs source cryo'!B5</f>
        <v>Snap Freeze / Gel instantané</v>
      </c>
    </row>
    <row r="51" spans="3:4" ht="28.15" customHeight="1">
      <c r="C51" s="7" t="str">
        <f>'pouvoirs détonnateurs du reste'!J10</f>
        <v>Combat Drone / Drône de combat</v>
      </c>
    </row>
    <row r="52" spans="3:4" ht="28.15" customHeight="1">
      <c r="C52" s="7" t="str">
        <f>'pouvoirs détonnateurs du reste'!J11</f>
        <v>Concussive Shot / Tir percussif</v>
      </c>
    </row>
    <row r="53" spans="3:4" ht="28.15" customHeight="1">
      <c r="C53" s="7" t="str">
        <f>'pouvoirs détonnateurs du reste'!J12</f>
        <v>Decoy / Leurre</v>
      </c>
    </row>
    <row r="54" spans="3:4" ht="28.15" customHeight="1">
      <c r="C54" s="7" t="str">
        <f>'pouvoirs détonnateurs du reste'!J13</f>
        <v>Electric Slash / Taillade électrique</v>
      </c>
    </row>
    <row r="55" spans="3:4" ht="27.6" customHeight="1">
      <c r="C55" s="7" t="str">
        <f>'pouvoirs détonnateurs du reste'!J16</f>
        <v>Frag Grenade</v>
      </c>
    </row>
    <row r="56" spans="3:4" ht="28.15" customHeight="1">
      <c r="C56" s="7" t="str">
        <f>'pouvoirs détonnateurs du reste'!J17</f>
        <v>Havoc Strike / Frappe barbare</v>
      </c>
    </row>
    <row r="57" spans="3:4" ht="28.15" customHeight="1">
      <c r="C57" s="7" t="str">
        <f>'pouvoirs détonnateurs du reste'!J18</f>
        <v>Homing Grenade / Grenades à tête chercheuses</v>
      </c>
    </row>
    <row r="58" spans="3:4" ht="28.15" customHeight="1">
      <c r="C58" s="7" t="str">
        <f>'pouvoirs détonnateurs du reste'!J23</f>
        <v>Phase Disruptor / Antigrave phasique</v>
      </c>
    </row>
    <row r="59" spans="3:4" ht="28.15" customHeight="1">
      <c r="C59" s="7" t="str">
        <f>'pouvoirs détonnateurs du reste'!J25</f>
        <v>Proximity Mine</v>
      </c>
    </row>
    <row r="60" spans="3:4" ht="28.15" customHeight="1">
      <c r="C60" s="7" t="str">
        <f>'pouvoirs détonnateurs du reste'!$J$26</f>
        <v>Recon Mine / Mine de Reconaissance</v>
      </c>
      <c r="D60" s="65"/>
    </row>
    <row r="61" spans="3:4" ht="28.15" customHeight="1">
      <c r="C61" s="7" t="str">
        <f>'pouvoirs détonnateurs du reste'!J29</f>
        <v>Siege Pulse / Impulsion asssiégeante</v>
      </c>
    </row>
    <row r="62" spans="3:4" ht="30.75" customHeight="1">
      <c r="C62" s="7" t="str">
        <f>'pouvoirs détonnateurs du reste'!J30</f>
        <v>Sticky Grenade / Bombe collante</v>
      </c>
    </row>
    <row r="63" spans="3:4" ht="27.6" customHeight="1">
      <c r="C63" s="7" t="str">
        <f>'pouvoirs source cryo'!$B$3</f>
        <v>Shield Mastery  (cryo shield) / Bouclier du paladin (bouclier cryo)</v>
      </c>
    </row>
    <row r="64" spans="3:4" ht="28.15" customHeight="1"/>
    <row r="65" spans="5:5" ht="28.15" customHeight="1"/>
    <row r="66" spans="5:5" ht="59.45" customHeight="1">
      <c r="E66" s="7" t="s">
        <v>114</v>
      </c>
    </row>
    <row r="67" spans="5:5" ht="53.45" customHeight="1">
      <c r="E67" s="7" t="str">
        <f>paramètres!A11</f>
        <v>Biotic combo/ Combo biotique</v>
      </c>
    </row>
    <row r="68" spans="5:5" ht="57" customHeight="1">
      <c r="E68" s="7" t="str">
        <f>paramètres!A12</f>
        <v>Fire explosion / Explosion de feu</v>
      </c>
    </row>
    <row r="69" spans="5:5" ht="57" customHeight="1">
      <c r="E69" s="7" t="str">
        <f>paramètres!A13</f>
        <v>Tech burst / Poussée technique</v>
      </c>
    </row>
    <row r="70" spans="5:5" ht="52.5" customHeight="1">
      <c r="E70" s="7" t="str">
        <f>paramètres!A14</f>
        <v>Cryo explosion / Explosion cryo</v>
      </c>
    </row>
    <row r="71" spans="5:5" ht="27.6" customHeight="1"/>
    <row r="72" spans="5:5" ht="28.15" customHeight="1"/>
  </sheetData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6"/>
  <sheetViews>
    <sheetView zoomScale="130" zoomScaleNormal="130" workbookViewId="0">
      <selection activeCell="M30" sqref="M30"/>
    </sheetView>
  </sheetViews>
  <sheetFormatPr baseColWidth="10" defaultRowHeight="15"/>
  <cols>
    <col min="1" max="8" width="11.42578125" style="5"/>
    <col min="9" max="10" width="11.42578125" style="5" customWidth="1"/>
    <col min="11" max="11" width="9.42578125" style="5" customWidth="1"/>
    <col min="12" max="12" width="9.42578125" style="5" bestFit="1" customWidth="1"/>
    <col min="13" max="13" width="9.5703125" style="5" bestFit="1" customWidth="1"/>
    <col min="14" max="14" width="8.85546875" style="5" bestFit="1" customWidth="1"/>
    <col min="15" max="17" width="11.42578125" style="5"/>
    <col min="18" max="18" width="12.85546875" style="5" bestFit="1" customWidth="1"/>
    <col min="19" max="16384" width="11.42578125" style="5"/>
  </cols>
  <sheetData>
    <row r="1" spans="1:19" ht="15.75" thickBot="1"/>
    <row r="2" spans="1:19">
      <c r="I2" s="114" t="s">
        <v>143</v>
      </c>
      <c r="J2" s="115"/>
      <c r="K2" s="115"/>
      <c r="L2" s="115"/>
      <c r="M2" s="116"/>
    </row>
    <row r="3" spans="1:19" ht="15.75" thickBot="1">
      <c r="I3" s="117"/>
      <c r="J3" s="118"/>
      <c r="K3" s="118"/>
      <c r="L3" s="118"/>
      <c r="M3" s="119"/>
    </row>
    <row r="5" spans="1:19" ht="15.75" thickBo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ht="15" customHeight="1">
      <c r="A6" s="27"/>
      <c r="B6" s="165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  <c r="S6" s="27"/>
    </row>
    <row r="7" spans="1:19" ht="15" customHeight="1">
      <c r="A7" s="27"/>
      <c r="B7" s="168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/>
      <c r="S7" s="27"/>
    </row>
    <row r="8" spans="1:19" ht="15.75" customHeight="1" thickBot="1">
      <c r="A8" s="27"/>
      <c r="B8" s="168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70"/>
      <c r="S8" s="27"/>
    </row>
    <row r="9" spans="1:19" ht="15.75">
      <c r="A9" s="27"/>
      <c r="B9" s="105" t="s">
        <v>141</v>
      </c>
      <c r="C9" s="106"/>
      <c r="D9" s="107"/>
      <c r="E9" s="79"/>
      <c r="F9" s="79"/>
      <c r="G9" s="79"/>
      <c r="H9" s="133" t="s">
        <v>150</v>
      </c>
      <c r="I9" s="149"/>
      <c r="J9" s="148">
        <v>0.3</v>
      </c>
      <c r="K9" s="142" t="s">
        <v>137</v>
      </c>
      <c r="L9" s="143"/>
      <c r="M9" s="143"/>
      <c r="N9" s="143"/>
      <c r="O9" s="143"/>
      <c r="P9" s="143"/>
      <c r="Q9" s="143"/>
      <c r="R9" s="144"/>
      <c r="S9" s="27"/>
    </row>
    <row r="10" spans="1:19" ht="16.5" thickBot="1">
      <c r="A10" s="27"/>
      <c r="B10" s="108"/>
      <c r="C10" s="109"/>
      <c r="D10" s="110"/>
      <c r="E10" s="80"/>
      <c r="F10" s="80"/>
      <c r="G10" s="80"/>
      <c r="H10" s="134"/>
      <c r="I10" s="150"/>
      <c r="J10" s="110"/>
      <c r="K10" s="145" t="s">
        <v>142</v>
      </c>
      <c r="L10" s="146"/>
      <c r="M10" s="146"/>
      <c r="N10" s="146"/>
      <c r="O10" s="146" t="s">
        <v>139</v>
      </c>
      <c r="P10" s="146"/>
      <c r="Q10" s="146"/>
      <c r="R10" s="147"/>
      <c r="S10" s="27"/>
    </row>
    <row r="11" spans="1:19" ht="16.5" thickBot="1">
      <c r="A11" s="27"/>
      <c r="B11" s="111"/>
      <c r="C11" s="112"/>
      <c r="D11" s="113"/>
      <c r="E11" s="81"/>
      <c r="F11" s="81"/>
      <c r="G11" s="81"/>
      <c r="H11" s="135"/>
      <c r="I11" s="151"/>
      <c r="J11" s="113"/>
      <c r="K11" s="76" t="s">
        <v>133</v>
      </c>
      <c r="L11" s="77" t="s">
        <v>134</v>
      </c>
      <c r="M11" s="78" t="s">
        <v>135</v>
      </c>
      <c r="N11" s="82" t="s">
        <v>136</v>
      </c>
      <c r="O11" s="83" t="s">
        <v>133</v>
      </c>
      <c r="P11" s="84" t="s">
        <v>134</v>
      </c>
      <c r="Q11" s="85" t="s">
        <v>135</v>
      </c>
      <c r="R11" s="86" t="s">
        <v>136</v>
      </c>
      <c r="S11" s="27"/>
    </row>
    <row r="12" spans="1:19" ht="15.75" customHeight="1">
      <c r="A12" s="27"/>
      <c r="B12" s="120" t="s">
        <v>154</v>
      </c>
      <c r="C12" s="142"/>
      <c r="D12" s="144"/>
      <c r="E12" s="154">
        <v>1</v>
      </c>
      <c r="F12" s="156">
        <v>2</v>
      </c>
      <c r="G12" s="156">
        <v>3</v>
      </c>
      <c r="H12" s="99">
        <v>4</v>
      </c>
      <c r="I12" s="98">
        <v>5</v>
      </c>
      <c r="J12" s="72">
        <v>6</v>
      </c>
      <c r="K12" s="136" t="s">
        <v>151</v>
      </c>
      <c r="L12" s="138" t="s">
        <v>152</v>
      </c>
      <c r="M12" s="140" t="s">
        <v>151</v>
      </c>
      <c r="N12" s="141" t="s">
        <v>152</v>
      </c>
      <c r="O12" s="131">
        <v>1809.84375</v>
      </c>
      <c r="P12" s="129">
        <v>3619.6875</v>
      </c>
      <c r="Q12" s="127">
        <v>1809.84375</v>
      </c>
      <c r="R12" s="125">
        <v>3619.6875</v>
      </c>
      <c r="S12" s="27"/>
    </row>
    <row r="13" spans="1:19" ht="16.5" thickBot="1">
      <c r="A13" s="27"/>
      <c r="B13" s="121"/>
      <c r="C13" s="152"/>
      <c r="D13" s="153"/>
      <c r="E13" s="155"/>
      <c r="F13" s="157"/>
      <c r="G13" s="157"/>
      <c r="H13" s="94">
        <v>4</v>
      </c>
      <c r="I13" s="91">
        <v>5</v>
      </c>
      <c r="J13" s="75">
        <v>6</v>
      </c>
      <c r="K13" s="137"/>
      <c r="L13" s="139"/>
      <c r="M13" s="123"/>
      <c r="N13" s="124"/>
      <c r="O13" s="132"/>
      <c r="P13" s="130"/>
      <c r="Q13" s="128"/>
      <c r="R13" s="126"/>
      <c r="S13" s="27"/>
    </row>
    <row r="14" spans="1:19" ht="16.5" thickBot="1">
      <c r="A14" s="27"/>
      <c r="B14" s="121"/>
      <c r="C14" s="152"/>
      <c r="D14" s="153"/>
      <c r="E14" s="152">
        <v>1</v>
      </c>
      <c r="F14" s="159">
        <v>2</v>
      </c>
      <c r="G14" s="159">
        <v>3</v>
      </c>
      <c r="H14" s="91">
        <v>4</v>
      </c>
      <c r="I14" s="91">
        <v>5</v>
      </c>
      <c r="J14" s="73">
        <v>6</v>
      </c>
      <c r="K14" s="137"/>
      <c r="L14" s="139"/>
      <c r="M14" s="123"/>
      <c r="N14" s="124"/>
      <c r="O14" s="176" t="s">
        <v>140</v>
      </c>
      <c r="P14" s="176"/>
      <c r="Q14" s="176"/>
      <c r="R14" s="177"/>
      <c r="S14" s="27"/>
    </row>
    <row r="15" spans="1:19" ht="16.5" thickBot="1">
      <c r="A15" s="27"/>
      <c r="B15" s="121"/>
      <c r="C15" s="152"/>
      <c r="D15" s="153"/>
      <c r="E15" s="152"/>
      <c r="F15" s="159"/>
      <c r="G15" s="159"/>
      <c r="H15" s="91">
        <v>4</v>
      </c>
      <c r="I15" s="91">
        <v>5</v>
      </c>
      <c r="J15" s="73">
        <v>6</v>
      </c>
      <c r="K15" s="137"/>
      <c r="L15" s="139"/>
      <c r="M15" s="123"/>
      <c r="N15" s="124"/>
      <c r="O15" s="89">
        <v>1</v>
      </c>
      <c r="P15" s="77">
        <v>2</v>
      </c>
      <c r="Q15" s="78">
        <v>1</v>
      </c>
      <c r="R15" s="90">
        <v>2</v>
      </c>
      <c r="S15" s="27"/>
    </row>
    <row r="16" spans="1:19" ht="15.75">
      <c r="A16" s="27"/>
      <c r="B16" s="121"/>
      <c r="C16" s="152"/>
      <c r="D16" s="153"/>
      <c r="E16" s="152">
        <v>1</v>
      </c>
      <c r="F16" s="159">
        <v>2</v>
      </c>
      <c r="G16" s="159">
        <v>3</v>
      </c>
      <c r="H16" s="91">
        <v>4</v>
      </c>
      <c r="I16" s="91">
        <v>5</v>
      </c>
      <c r="J16" s="73">
        <v>6</v>
      </c>
      <c r="K16" s="137"/>
      <c r="L16" s="139"/>
      <c r="M16" s="123"/>
      <c r="N16" s="124"/>
      <c r="O16" s="105" t="s">
        <v>144</v>
      </c>
      <c r="P16" s="178"/>
      <c r="Q16" s="178"/>
      <c r="R16" s="179"/>
      <c r="S16" s="27"/>
    </row>
    <row r="17" spans="1:19" ht="16.5" thickBot="1">
      <c r="A17" s="27"/>
      <c r="B17" s="122"/>
      <c r="C17" s="152"/>
      <c r="D17" s="153"/>
      <c r="E17" s="152"/>
      <c r="F17" s="159"/>
      <c r="G17" s="159"/>
      <c r="H17" s="91">
        <v>4</v>
      </c>
      <c r="I17" s="91">
        <v>5</v>
      </c>
      <c r="J17" s="73">
        <v>6</v>
      </c>
      <c r="K17" s="137"/>
      <c r="L17" s="139"/>
      <c r="M17" s="123"/>
      <c r="N17" s="124"/>
      <c r="O17" s="180"/>
      <c r="P17" s="181"/>
      <c r="Q17" s="181"/>
      <c r="R17" s="182"/>
      <c r="S17" s="27"/>
    </row>
    <row r="18" spans="1:19" ht="15.75">
      <c r="A18" s="27"/>
      <c r="B18" s="120" t="s">
        <v>155</v>
      </c>
      <c r="C18" s="152"/>
      <c r="D18" s="153"/>
      <c r="E18" s="152">
        <v>1</v>
      </c>
      <c r="F18" s="159">
        <v>2</v>
      </c>
      <c r="G18" s="159">
        <v>3</v>
      </c>
      <c r="H18" s="91">
        <v>4</v>
      </c>
      <c r="I18" s="91">
        <v>5</v>
      </c>
      <c r="J18" s="73">
        <v>6</v>
      </c>
      <c r="K18" s="137"/>
      <c r="L18" s="139"/>
      <c r="M18" s="123"/>
      <c r="N18" s="158"/>
      <c r="O18" s="96" t="s">
        <v>145</v>
      </c>
      <c r="P18" s="99" t="s">
        <v>146</v>
      </c>
      <c r="Q18" s="99" t="s">
        <v>147</v>
      </c>
      <c r="R18" s="97" t="s">
        <v>148</v>
      </c>
      <c r="S18" s="27"/>
    </row>
    <row r="19" spans="1:19" ht="15.75">
      <c r="A19" s="27"/>
      <c r="B19" s="121"/>
      <c r="C19" s="152"/>
      <c r="D19" s="153"/>
      <c r="E19" s="152"/>
      <c r="F19" s="159"/>
      <c r="G19" s="159"/>
      <c r="H19" s="91">
        <v>4</v>
      </c>
      <c r="I19" s="91">
        <v>5</v>
      </c>
      <c r="J19" s="73">
        <v>6</v>
      </c>
      <c r="K19" s="137"/>
      <c r="L19" s="139"/>
      <c r="M19" s="123"/>
      <c r="N19" s="158"/>
      <c r="O19" s="183" t="s">
        <v>149</v>
      </c>
      <c r="P19" s="159"/>
      <c r="Q19" s="159"/>
      <c r="R19" s="153"/>
      <c r="S19" s="27"/>
    </row>
    <row r="20" spans="1:19" ht="15.75">
      <c r="A20" s="27"/>
      <c r="B20" s="121"/>
      <c r="C20" s="152"/>
      <c r="D20" s="153"/>
      <c r="E20" s="152">
        <v>1</v>
      </c>
      <c r="F20" s="159">
        <v>2</v>
      </c>
      <c r="G20" s="159">
        <v>3</v>
      </c>
      <c r="H20" s="91">
        <v>4</v>
      </c>
      <c r="I20" s="91">
        <v>5</v>
      </c>
      <c r="J20" s="73">
        <v>6</v>
      </c>
      <c r="K20" s="137"/>
      <c r="L20" s="139"/>
      <c r="M20" s="123"/>
      <c r="N20" s="158"/>
      <c r="O20" s="184"/>
      <c r="P20" s="159"/>
      <c r="Q20" s="159"/>
      <c r="R20" s="153"/>
      <c r="S20" s="27"/>
    </row>
    <row r="21" spans="1:19" ht="15.75">
      <c r="A21" s="27"/>
      <c r="B21" s="121"/>
      <c r="C21" s="152"/>
      <c r="D21" s="153"/>
      <c r="E21" s="152"/>
      <c r="F21" s="159"/>
      <c r="G21" s="159"/>
      <c r="H21" s="91">
        <v>4</v>
      </c>
      <c r="I21" s="91">
        <v>5</v>
      </c>
      <c r="J21" s="73">
        <v>6</v>
      </c>
      <c r="K21" s="137"/>
      <c r="L21" s="139"/>
      <c r="M21" s="123"/>
      <c r="N21" s="158"/>
      <c r="O21" s="184"/>
      <c r="P21" s="159"/>
      <c r="Q21" s="159"/>
      <c r="R21" s="153"/>
      <c r="S21" s="27"/>
    </row>
    <row r="22" spans="1:19" ht="15.75">
      <c r="A22" s="27"/>
      <c r="B22" s="121"/>
      <c r="C22" s="152"/>
      <c r="D22" s="153"/>
      <c r="E22" s="155">
        <v>1</v>
      </c>
      <c r="F22" s="157">
        <v>2</v>
      </c>
      <c r="G22" s="157">
        <v>3</v>
      </c>
      <c r="H22" s="94">
        <v>4</v>
      </c>
      <c r="I22" s="91">
        <v>5</v>
      </c>
      <c r="J22" s="75">
        <v>6</v>
      </c>
      <c r="K22" s="137">
        <v>750</v>
      </c>
      <c r="L22" s="139">
        <v>750</v>
      </c>
      <c r="M22" s="123">
        <v>1125</v>
      </c>
      <c r="N22" s="158">
        <v>750</v>
      </c>
      <c r="O22" s="185"/>
      <c r="P22" s="159"/>
      <c r="Q22" s="159"/>
      <c r="R22" s="153"/>
      <c r="S22" s="27"/>
    </row>
    <row r="23" spans="1:19" ht="16.5" thickBot="1">
      <c r="A23" s="27"/>
      <c r="B23" s="122"/>
      <c r="C23" s="145"/>
      <c r="D23" s="147"/>
      <c r="E23" s="160"/>
      <c r="F23" s="161"/>
      <c r="G23" s="161"/>
      <c r="H23" s="93">
        <v>4</v>
      </c>
      <c r="I23" s="95">
        <v>5</v>
      </c>
      <c r="J23" s="74">
        <v>6</v>
      </c>
      <c r="K23" s="162"/>
      <c r="L23" s="163"/>
      <c r="M23" s="164"/>
      <c r="N23" s="171"/>
      <c r="O23" s="92" t="s">
        <v>153</v>
      </c>
      <c r="P23" s="93"/>
      <c r="Q23" s="87">
        <v>0.5</v>
      </c>
      <c r="R23" s="88">
        <v>0.15</v>
      </c>
      <c r="S23" s="27"/>
    </row>
    <row r="24" spans="1:19" ht="15" customHeight="1">
      <c r="A24" s="27"/>
      <c r="B24" s="105" t="s">
        <v>138</v>
      </c>
      <c r="C24" s="106"/>
      <c r="D24" s="106"/>
      <c r="E24" s="107"/>
      <c r="F24" s="172" t="s">
        <v>156</v>
      </c>
      <c r="G24" s="159"/>
      <c r="H24" s="159"/>
      <c r="I24" s="159"/>
      <c r="J24" s="159"/>
      <c r="K24" s="159"/>
      <c r="L24" s="159"/>
      <c r="M24" s="159"/>
      <c r="N24" s="159"/>
      <c r="O24" s="173"/>
      <c r="P24" s="173"/>
      <c r="Q24" s="173"/>
      <c r="R24" s="174"/>
      <c r="S24" s="27"/>
    </row>
    <row r="25" spans="1:19" ht="15.75" customHeight="1" thickBot="1">
      <c r="A25" s="27"/>
      <c r="B25" s="111"/>
      <c r="C25" s="112"/>
      <c r="D25" s="112"/>
      <c r="E25" s="113"/>
      <c r="F25" s="175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7"/>
      <c r="S25" s="27"/>
    </row>
    <row r="26" spans="1:19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</sheetData>
  <mergeCells count="73">
    <mergeCell ref="B6:R8"/>
    <mergeCell ref="N22:N23"/>
    <mergeCell ref="F24:R25"/>
    <mergeCell ref="O14:R14"/>
    <mergeCell ref="O16:R17"/>
    <mergeCell ref="O19:O22"/>
    <mergeCell ref="P19:P22"/>
    <mergeCell ref="Q19:Q22"/>
    <mergeCell ref="R19:R22"/>
    <mergeCell ref="D20:D21"/>
    <mergeCell ref="E20:E21"/>
    <mergeCell ref="F20:F21"/>
    <mergeCell ref="G20:G21"/>
    <mergeCell ref="K20:K21"/>
    <mergeCell ref="L20:L21"/>
    <mergeCell ref="M20:M21"/>
    <mergeCell ref="N20:N21"/>
    <mergeCell ref="D22:D23"/>
    <mergeCell ref="E22:E23"/>
    <mergeCell ref="F22:F23"/>
    <mergeCell ref="B24:E25"/>
    <mergeCell ref="G22:G23"/>
    <mergeCell ref="K22:K23"/>
    <mergeCell ref="L22:L23"/>
    <mergeCell ref="M22:M23"/>
    <mergeCell ref="C18:C23"/>
    <mergeCell ref="D18:D19"/>
    <mergeCell ref="E18:E19"/>
    <mergeCell ref="F18:F19"/>
    <mergeCell ref="G18:G19"/>
    <mergeCell ref="K18:K19"/>
    <mergeCell ref="L18:L19"/>
    <mergeCell ref="D16:D17"/>
    <mergeCell ref="E16:E17"/>
    <mergeCell ref="F16:F17"/>
    <mergeCell ref="G16:G17"/>
    <mergeCell ref="K16:K17"/>
    <mergeCell ref="D14:D15"/>
    <mergeCell ref="E14:E15"/>
    <mergeCell ref="F14:F15"/>
    <mergeCell ref="G14:G15"/>
    <mergeCell ref="K14:K15"/>
    <mergeCell ref="E12:E13"/>
    <mergeCell ref="F12:F13"/>
    <mergeCell ref="G12:G13"/>
    <mergeCell ref="M18:M19"/>
    <mergeCell ref="N18:N19"/>
    <mergeCell ref="L14:L15"/>
    <mergeCell ref="M14:M15"/>
    <mergeCell ref="N14:N15"/>
    <mergeCell ref="L16:L17"/>
    <mergeCell ref="N16:N17"/>
    <mergeCell ref="R12:R13"/>
    <mergeCell ref="Q12:Q13"/>
    <mergeCell ref="P12:P13"/>
    <mergeCell ref="O12:O13"/>
    <mergeCell ref="N12:N13"/>
    <mergeCell ref="B9:D11"/>
    <mergeCell ref="I2:M3"/>
    <mergeCell ref="B12:B17"/>
    <mergeCell ref="B18:B23"/>
    <mergeCell ref="M16:M17"/>
    <mergeCell ref="H9:H11"/>
    <mergeCell ref="K12:K13"/>
    <mergeCell ref="L12:L13"/>
    <mergeCell ref="M12:M13"/>
    <mergeCell ref="K9:R9"/>
    <mergeCell ref="K10:N10"/>
    <mergeCell ref="O10:R10"/>
    <mergeCell ref="J9:J11"/>
    <mergeCell ref="I9:I11"/>
    <mergeCell ref="C12:C17"/>
    <mergeCell ref="D12:D13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B4:T36"/>
  <sheetViews>
    <sheetView zoomScale="115" zoomScaleNormal="115" workbookViewId="0"/>
  </sheetViews>
  <sheetFormatPr baseColWidth="10" defaultColWidth="11.42578125" defaultRowHeight="15"/>
  <cols>
    <col min="1" max="2" width="11.42578125" style="27"/>
    <col min="3" max="3" width="8.5703125" style="27" customWidth="1"/>
    <col min="4" max="4" width="40.42578125" style="27" bestFit="1" customWidth="1"/>
    <col min="5" max="5" width="35.140625" style="27" customWidth="1"/>
    <col min="6" max="6" width="10.85546875" style="27" bestFit="1" customWidth="1"/>
    <col min="7" max="7" width="24.7109375" style="27" customWidth="1"/>
    <col min="8" max="8" width="13" style="27" customWidth="1"/>
    <col min="9" max="9" width="11.42578125" style="27"/>
    <col min="10" max="10" width="22.7109375" style="27" customWidth="1"/>
    <col min="11" max="16384" width="11.42578125" style="27"/>
  </cols>
  <sheetData>
    <row r="4" spans="2:20" ht="15.75" thickBot="1"/>
    <row r="5" spans="2:20">
      <c r="D5" s="48"/>
      <c r="E5" s="40"/>
      <c r="F5" s="40"/>
      <c r="G5" s="40"/>
      <c r="H5" s="41"/>
    </row>
    <row r="6" spans="2:20">
      <c r="D6" s="49"/>
      <c r="E6" s="43"/>
      <c r="F6" s="43"/>
      <c r="G6" s="43"/>
      <c r="H6" s="44"/>
    </row>
    <row r="7" spans="2:20">
      <c r="D7" s="42"/>
      <c r="E7" s="43"/>
      <c r="F7" s="43"/>
      <c r="G7" s="43"/>
      <c r="H7" s="44"/>
    </row>
    <row r="8" spans="2:20">
      <c r="D8" s="42"/>
      <c r="E8" s="43"/>
      <c r="F8" s="43"/>
      <c r="G8" s="43"/>
      <c r="H8" s="44"/>
    </row>
    <row r="9" spans="2:20" ht="15.75" thickBot="1">
      <c r="D9" s="45"/>
      <c r="E9" s="46"/>
      <c r="F9" s="46"/>
      <c r="G9" s="46"/>
      <c r="H9" s="47"/>
    </row>
    <row r="10" spans="2:20" ht="51" customHeight="1" thickBot="1">
      <c r="D10" s="29"/>
      <c r="E10" s="197" t="s">
        <v>113</v>
      </c>
      <c r="F10" s="197"/>
      <c r="G10" s="198"/>
      <c r="H10" s="2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2:20" ht="15.75" thickBot="1">
      <c r="D11" s="202"/>
      <c r="E11" s="201" t="s">
        <v>116</v>
      </c>
      <c r="F11" s="201"/>
      <c r="G11" s="199" t="s">
        <v>130</v>
      </c>
      <c r="H11" s="200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2:20" ht="53.45" customHeight="1" thickBot="1">
      <c r="D12" s="203"/>
      <c r="E12" s="69" t="s">
        <v>39</v>
      </c>
      <c r="F12" s="71"/>
      <c r="G12" s="69" t="s">
        <v>44</v>
      </c>
      <c r="H12" s="70"/>
      <c r="J12" s="17"/>
      <c r="K12" s="17"/>
      <c r="L12" s="19"/>
      <c r="M12" s="19"/>
      <c r="N12" s="20"/>
      <c r="O12" s="20"/>
      <c r="P12" s="20"/>
      <c r="Q12" s="20"/>
      <c r="R12" s="17"/>
      <c r="S12" s="17"/>
      <c r="T12" s="17"/>
    </row>
    <row r="13" spans="2:20" ht="47.25" customHeight="1">
      <c r="D13" s="31"/>
      <c r="E13" s="186">
        <f>VLOOKUP(E12,'calculs intermédiaires'!A3:C31,3,0)</f>
        <v>0</v>
      </c>
      <c r="F13" s="187"/>
      <c r="G13" s="186" t="str">
        <f>VLOOKUP(G12,'calculs intermédiaires'!E3:G31,3,0)</f>
        <v>bonus for biotic combos at rank 5/ bonus aux combos biotiques au rang 5</v>
      </c>
      <c r="H13" s="187"/>
      <c r="I13" s="18"/>
      <c r="J13" s="18"/>
      <c r="K13" s="18"/>
      <c r="L13" s="21"/>
      <c r="M13" s="21"/>
      <c r="N13" s="22"/>
      <c r="O13" s="22"/>
      <c r="P13" s="22"/>
      <c r="Q13" s="22"/>
      <c r="R13" s="18"/>
      <c r="S13" s="18"/>
      <c r="T13" s="17"/>
    </row>
    <row r="14" spans="2:20">
      <c r="D14" s="30"/>
      <c r="E14" s="208">
        <v>6</v>
      </c>
      <c r="F14" s="209"/>
      <c r="G14" s="208">
        <v>6</v>
      </c>
      <c r="H14" s="209"/>
      <c r="I14" s="17"/>
      <c r="J14" s="17"/>
      <c r="K14" s="17"/>
      <c r="L14" s="19"/>
      <c r="M14" s="19"/>
      <c r="N14" s="20"/>
      <c r="O14" s="20"/>
      <c r="P14" s="20"/>
      <c r="Q14" s="20"/>
      <c r="R14" s="17"/>
      <c r="S14" s="17"/>
      <c r="T14" s="17"/>
    </row>
    <row r="15" spans="2:20">
      <c r="B15" s="63">
        <f>C15+I15</f>
        <v>0.65</v>
      </c>
      <c r="C15" s="64">
        <f>E16</f>
        <v>0</v>
      </c>
      <c r="D15" s="30" t="s">
        <v>122</v>
      </c>
      <c r="E15" s="208" t="s">
        <v>131</v>
      </c>
      <c r="F15" s="209"/>
      <c r="G15" s="208" t="s">
        <v>131</v>
      </c>
      <c r="H15" s="209"/>
      <c r="I15" s="63">
        <f>$I$16</f>
        <v>0.65</v>
      </c>
      <c r="J15" s="17"/>
      <c r="K15" s="17"/>
      <c r="L15" s="19"/>
      <c r="M15" s="19"/>
      <c r="N15" s="20"/>
      <c r="O15" s="20"/>
      <c r="P15" s="20"/>
      <c r="Q15" s="20"/>
      <c r="R15" s="17"/>
      <c r="S15" s="17"/>
      <c r="T15" s="17"/>
    </row>
    <row r="16" spans="2:20">
      <c r="B16" s="63"/>
      <c r="C16" s="63">
        <f>VLOOKUP(E12,'calculs intermédiaires'!A3:D31,2,0)</f>
        <v>0</v>
      </c>
      <c r="D16" s="50" t="s">
        <v>123</v>
      </c>
      <c r="E16" s="206">
        <f>IF(E15=paramètres!A7,VLOOKUP(E12,'calculs intermédiaires'!A3:C31,2,0),0)</f>
        <v>0</v>
      </c>
      <c r="F16" s="207"/>
      <c r="G16" s="210">
        <f>IF(G15=paramètres!A7,VLOOKUP(G12,'calculs intermédiaires'!E3:F31,2,0))</f>
        <v>0.65</v>
      </c>
      <c r="H16" s="211"/>
      <c r="I16" s="64">
        <f>G16</f>
        <v>0.65</v>
      </c>
      <c r="J16" s="17"/>
      <c r="K16" s="17"/>
      <c r="L16" s="19"/>
      <c r="M16" s="19"/>
      <c r="N16" s="20"/>
      <c r="O16" s="20"/>
      <c r="P16" s="20"/>
      <c r="Q16" s="20"/>
      <c r="R16" s="17"/>
      <c r="S16" s="17"/>
      <c r="T16" s="17"/>
    </row>
    <row r="17" spans="2:20">
      <c r="B17" s="67">
        <f>E18+G18</f>
        <v>0</v>
      </c>
      <c r="C17" s="67">
        <f>E18</f>
        <v>0</v>
      </c>
      <c r="D17" s="59" t="s">
        <v>124</v>
      </c>
      <c r="E17" s="212" t="s">
        <v>131</v>
      </c>
      <c r="F17" s="213"/>
      <c r="G17" s="188" t="s">
        <v>131</v>
      </c>
      <c r="H17" s="189"/>
      <c r="I17" s="68">
        <f>$I$18</f>
        <v>0</v>
      </c>
      <c r="J17" s="17"/>
      <c r="K17" s="17"/>
      <c r="L17" s="19"/>
      <c r="M17" s="19"/>
      <c r="N17" s="20"/>
      <c r="O17" s="20"/>
      <c r="P17" s="20"/>
      <c r="Q17" s="20"/>
      <c r="R17" s="17"/>
      <c r="S17" s="17"/>
      <c r="T17" s="17"/>
    </row>
    <row r="18" spans="2:20">
      <c r="B18" s="67">
        <f>E18+G18</f>
        <v>0</v>
      </c>
      <c r="C18" s="67">
        <f>E18</f>
        <v>0</v>
      </c>
      <c r="D18" s="59" t="s">
        <v>123</v>
      </c>
      <c r="E18" s="212">
        <f>IF(E17=paramètres!A7,VLOOKUP(E12,'calculs intermédiaires'!A3:D31,4,0),0)</f>
        <v>0</v>
      </c>
      <c r="F18" s="213"/>
      <c r="G18" s="190">
        <f>VLOOKUP(G12,'calculs intermédiaires'!E3:H32,4,0)</f>
        <v>0</v>
      </c>
      <c r="H18" s="190"/>
      <c r="I18" s="68">
        <f>VLOOKUP(G12,'calculs intermédiaires'!E3:H32,4,0)</f>
        <v>0</v>
      </c>
      <c r="J18" s="17"/>
      <c r="K18" s="17"/>
      <c r="L18" s="19"/>
      <c r="M18" s="19"/>
      <c r="N18" s="20"/>
      <c r="O18" s="20"/>
      <c r="P18" s="20"/>
      <c r="Q18" s="20"/>
      <c r="R18" s="17"/>
      <c r="S18" s="17"/>
      <c r="T18" s="17"/>
    </row>
    <row r="19" spans="2:20" ht="15" customHeight="1">
      <c r="B19" s="66"/>
      <c r="D19" s="204" t="s">
        <v>117</v>
      </c>
      <c r="E19" s="205"/>
      <c r="F19" s="60" t="s">
        <v>115</v>
      </c>
      <c r="G19" s="191" t="s">
        <v>125</v>
      </c>
      <c r="H19" s="192"/>
      <c r="I19" s="17"/>
      <c r="J19" s="17"/>
      <c r="K19" s="17"/>
      <c r="L19" s="19"/>
      <c r="M19" s="19"/>
      <c r="N19" s="20"/>
      <c r="O19" s="20"/>
      <c r="P19" s="20"/>
      <c r="Q19" s="20"/>
      <c r="R19" s="17"/>
      <c r="S19" s="17"/>
      <c r="T19" s="17"/>
    </row>
    <row r="20" spans="2:20" ht="45.75" customHeight="1" thickBot="1">
      <c r="D20" s="51" t="s">
        <v>53</v>
      </c>
      <c r="E20" s="52"/>
      <c r="F20" s="61">
        <f>VLOOKUP(D20,paramètres!A2:B5,2,0)</f>
        <v>4.3875000000000002</v>
      </c>
      <c r="G20" s="193"/>
      <c r="H20" s="194"/>
      <c r="I20" s="17"/>
      <c r="J20" s="17"/>
      <c r="K20" s="17"/>
      <c r="L20" s="20"/>
      <c r="M20" s="20"/>
      <c r="N20" s="20"/>
      <c r="O20" s="20"/>
      <c r="P20" s="20"/>
      <c r="Q20" s="20"/>
      <c r="R20" s="17"/>
      <c r="S20" s="17"/>
      <c r="T20" s="17"/>
    </row>
    <row r="21" spans="2:20">
      <c r="D21" s="195"/>
      <c r="E21" s="53" t="s">
        <v>70</v>
      </c>
      <c r="F21" s="32">
        <f>100*(1+(E14+G14-2)*0.15)*F20*(1+E16)*(1+G16)*(1+E18)*(1+G18)</f>
        <v>1809.84375</v>
      </c>
      <c r="G21" s="195"/>
      <c r="H21" s="36">
        <v>1</v>
      </c>
      <c r="I21" s="17"/>
      <c r="J21" s="17"/>
      <c r="K21" s="17"/>
      <c r="L21" s="20"/>
      <c r="M21" s="20"/>
      <c r="N21" s="20"/>
      <c r="O21" s="20"/>
      <c r="P21" s="20"/>
      <c r="Q21" s="20"/>
      <c r="R21" s="17"/>
      <c r="S21" s="17"/>
      <c r="T21" s="17"/>
    </row>
    <row r="22" spans="2:20">
      <c r="D22" s="195"/>
      <c r="E22" s="54" t="s">
        <v>71</v>
      </c>
      <c r="F22" s="33">
        <f>F21*H22</f>
        <v>3619.6875</v>
      </c>
      <c r="G22" s="195"/>
      <c r="H22" s="37">
        <f>VLOOKUP(E10,paramètres!A11:D14,2,0)</f>
        <v>2</v>
      </c>
      <c r="I22" s="17"/>
      <c r="J22" s="17"/>
      <c r="K22" s="17"/>
      <c r="L22" s="20"/>
      <c r="M22" s="20"/>
      <c r="N22" s="20"/>
      <c r="O22" s="20"/>
      <c r="P22" s="20"/>
      <c r="Q22" s="20"/>
      <c r="R22" s="17"/>
      <c r="S22" s="17"/>
      <c r="T22" s="17"/>
    </row>
    <row r="23" spans="2:20">
      <c r="D23" s="195"/>
      <c r="E23" s="55" t="s">
        <v>72</v>
      </c>
      <c r="F23" s="34">
        <f>F21*H23</f>
        <v>1809.84375</v>
      </c>
      <c r="G23" s="195"/>
      <c r="H23" s="38">
        <f>VLOOKUP(E10,paramètres!A10:D14,3,0)</f>
        <v>1</v>
      </c>
      <c r="I23" s="17"/>
      <c r="J23" s="17"/>
      <c r="K23" s="17"/>
      <c r="L23" s="20"/>
      <c r="M23" s="20"/>
      <c r="N23" s="20"/>
      <c r="O23" s="20"/>
      <c r="P23" s="20"/>
      <c r="Q23" s="20"/>
      <c r="R23" s="17"/>
      <c r="S23" s="17"/>
      <c r="T23" s="17"/>
    </row>
    <row r="24" spans="2:20" ht="15.75" thickBot="1">
      <c r="D24" s="196"/>
      <c r="E24" s="56" t="s">
        <v>73</v>
      </c>
      <c r="F24" s="35">
        <f>F21*H24</f>
        <v>3619.6875</v>
      </c>
      <c r="G24" s="196"/>
      <c r="H24" s="39">
        <f>VLOOKUP(E10,paramètres!A11:D14,4,0)</f>
        <v>2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>
      <c r="E25" s="17"/>
      <c r="F25" s="17"/>
      <c r="G25" s="17"/>
      <c r="H25" s="17"/>
      <c r="I25" s="17"/>
      <c r="J25" s="17"/>
      <c r="K25" s="17"/>
      <c r="L25" s="20"/>
      <c r="M25" s="20"/>
      <c r="N25" s="20"/>
      <c r="O25" s="20"/>
      <c r="P25" s="20"/>
      <c r="Q25" s="20"/>
      <c r="R25" s="17"/>
      <c r="S25" s="17"/>
      <c r="T25" s="17"/>
    </row>
    <row r="26" spans="2:20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2:20" ht="33.6" customHeight="1"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2:20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2:20" ht="52.1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2:20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2:20"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4:20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4:20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4:20">
      <c r="D35" s="17"/>
      <c r="E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4:20">
      <c r="D36" s="17"/>
      <c r="E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</sheetData>
  <mergeCells count="20">
    <mergeCell ref="D21:D24"/>
    <mergeCell ref="G21:G24"/>
    <mergeCell ref="E10:G10"/>
    <mergeCell ref="G11:H11"/>
    <mergeCell ref="E11:F11"/>
    <mergeCell ref="D11:D12"/>
    <mergeCell ref="D19:E19"/>
    <mergeCell ref="E16:F16"/>
    <mergeCell ref="E15:F15"/>
    <mergeCell ref="E14:F14"/>
    <mergeCell ref="G14:H14"/>
    <mergeCell ref="G15:H15"/>
    <mergeCell ref="G16:H16"/>
    <mergeCell ref="E17:F17"/>
    <mergeCell ref="E18:F18"/>
    <mergeCell ref="E13:F13"/>
    <mergeCell ref="G13:H13"/>
    <mergeCell ref="G17:H17"/>
    <mergeCell ref="G18:H18"/>
    <mergeCell ref="G19:H20"/>
  </mergeCells>
  <conditionalFormatting sqref="D20">
    <cfRule type="expression" dxfId="12" priority="30">
      <formula>"""$D$3=paramètres!$A$2"</formula>
    </cfRule>
  </conditionalFormatting>
  <conditionalFormatting sqref="C16:F16">
    <cfRule type="expression" dxfId="11" priority="18">
      <formula>$C$16=0</formula>
    </cfRule>
  </conditionalFormatting>
  <conditionalFormatting sqref="G16:I16">
    <cfRule type="expression" dxfId="10" priority="15">
      <formula>$I$16=0</formula>
    </cfRule>
  </conditionalFormatting>
  <conditionalFormatting sqref="C15">
    <cfRule type="expression" dxfId="9" priority="12">
      <formula>$C$16=0</formula>
    </cfRule>
  </conditionalFormatting>
  <conditionalFormatting sqref="B15:D15">
    <cfRule type="expression" dxfId="8" priority="11">
      <formula>$B$15=0</formula>
    </cfRule>
  </conditionalFormatting>
  <conditionalFormatting sqref="G15:I15">
    <cfRule type="expression" dxfId="7" priority="10">
      <formula>$I$15=0</formula>
    </cfRule>
  </conditionalFormatting>
  <conditionalFormatting sqref="B15 E15:F15">
    <cfRule type="expression" dxfId="6" priority="9">
      <formula>$C$15=0</formula>
    </cfRule>
  </conditionalFormatting>
  <conditionalFormatting sqref="C18 E18:F18">
    <cfRule type="expression" dxfId="5" priority="6">
      <formula>$C$18=0</formula>
    </cfRule>
  </conditionalFormatting>
  <conditionalFormatting sqref="G18:I18">
    <cfRule type="expression" dxfId="4" priority="5">
      <formula>$I$18=0</formula>
    </cfRule>
  </conditionalFormatting>
  <conditionalFormatting sqref="B18 D18">
    <cfRule type="expression" dxfId="3" priority="4">
      <formula>$B$18=0</formula>
    </cfRule>
  </conditionalFormatting>
  <conditionalFormatting sqref="C17 E17:F17">
    <cfRule type="expression" dxfId="2" priority="3">
      <formula>$C$17=0</formula>
    </cfRule>
  </conditionalFormatting>
  <conditionalFormatting sqref="G17:I17">
    <cfRule type="expression" dxfId="1" priority="2">
      <formula>$I$17=0</formula>
    </cfRule>
  </conditionalFormatting>
  <conditionalFormatting sqref="B17 D17">
    <cfRule type="expression" dxfId="0" priority="1">
      <formula>$B$17=0</formula>
    </cfRule>
  </conditionalFormatting>
  <dataValidations count="1">
    <dataValidation errorStyle="information" allowBlank="1" showInputMessage="1" showErrorMessage="1" errorTitle="no combo" error="no combo of this type" sqref="D21 H21:H24 E20 F21:F24 E18 E16 F19:G19 G16"/>
  </dataValidations>
  <pageMargins left="0.7" right="0.7" top="0.75" bottom="0.75" header="0.3" footer="0.3"/>
  <pageSetup paperSize="9" orientation="portrait" horizontalDpi="4294967293" verticalDpi="0" r:id="rId1"/>
  <ignoredErrors>
    <ignoredError sqref="C16" formula="1"/>
  </ignoredErrors>
  <drawing r:id="rId2"/>
  <legacyDrawing r:id="rId3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containsText" priority="26" operator="containsText" id="{520E9DD7-62E4-4269-B46A-8A6BC65373A7}">
            <xm:f>NOT(ISERROR(SEARCH(paramètres!$A$5,D20)))</xm:f>
            <xm:f>paramètres!$A$5</xm:f>
            <x14:dxf>
              <fill>
                <patternFill>
                  <bgColor theme="0" tint="-0.499984740745262"/>
                </patternFill>
              </fill>
            </x14:dxf>
          </x14:cfRule>
          <x14:cfRule type="containsText" priority="27" operator="containsText" id="{8EC1FF2C-322C-4822-A230-639DC331B809}">
            <xm:f>NOT(ISERROR(SEARCH(paramètres!$A$4,D20)))</xm:f>
            <xm:f>paramètres!$A$4</xm:f>
            <x14:dxf>
              <font>
                <color theme="9" tint="-0.24994659260841701"/>
              </font>
              <fill>
                <patternFill>
                  <bgColor rgb="FFFFC000"/>
                </patternFill>
              </fill>
            </x14:dxf>
          </x14:cfRule>
          <x14:cfRule type="containsText" priority="28" operator="containsText" id="{13AF8DE3-08F9-4F69-B865-76A0C93D28B8}">
            <xm:f>NOT(ISERROR(SEARCH(paramètres!$A$3,D20)))</xm:f>
            <xm:f>paramètres!$A$3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29" operator="containsText" id="{DFF841B1-F733-4928-9CFA-AAD517965C94}">
            <xm:f>NOT(ISERROR(SEARCH(paramètres!$A$2,D20)))</xm:f>
            <xm:f>paramètres!$A$2</xm:f>
            <x14:dxf>
              <font>
                <color theme="9" tint="-0.24994659260841701"/>
              </font>
              <fill>
                <patternFill>
                  <bgColor theme="9" tint="-0.499984740745262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notContainsText" priority="24" operator="notContains" id="{F13053CC-7210-430C-9EB6-A000803DFF10}">
            <xm:f>ISERROR(SEARCH(paramètres!$A$11,E10))</xm:f>
            <xm:f>paramètres!$A$11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5" operator="containsText" id="{93543188-5AEC-4381-BB7E-C9671247C6CD}">
            <xm:f>NOT(ISERROR(SEARCH(paramètres!$A$11,E10)))</xm:f>
            <xm:f>paramètres!$A$11</xm:f>
            <x14:dxf>
              <fill>
                <patternFill>
                  <bgColor theme="3" tint="0.39994506668294322"/>
                </patternFill>
              </fill>
            </x14:dxf>
          </x14:cfRule>
          <xm:sqref>E10</xm:sqref>
        </x14:conditionalFormatting>
      </x14:conditionalFormattings>
    </ext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'calculs intermédiaires'!$E$3:$E$31</xm:f>
          </x14:formula1>
          <xm:sqref>G12</xm:sqref>
        </x14:dataValidation>
        <x14:dataValidation type="list" allowBlank="1" showInputMessage="1" showErrorMessage="1">
          <x14:formula1>
            <xm:f>paramètres!$A$2:$A$5</xm:f>
          </x14:formula1>
          <xm:sqref>D20</xm:sqref>
        </x14:dataValidation>
        <x14:dataValidation type="list" allowBlank="1" showInputMessage="1" showErrorMessage="1">
          <x14:formula1>
            <xm:f>paramètres!$A$11:$A$14</xm:f>
          </x14:formula1>
          <xm:sqref>E10</xm:sqref>
        </x14:dataValidation>
        <x14:dataValidation type="list" allowBlank="1" showInputMessage="1" showErrorMessage="1">
          <x14:formula1>
            <xm:f>paramètres!$A$7:$A$8</xm:f>
          </x14:formula1>
          <xm:sqref>E15 G15</xm:sqref>
        </x14:dataValidation>
        <x14:dataValidation type="list" allowBlank="1" showInputMessage="1" showErrorMessage="1">
          <x14:formula1>
            <xm:f>'calculs intermédiaires'!$A$2:$A$31</xm:f>
          </x14:formula1>
          <xm:sqref>E12</xm:sqref>
        </x14:dataValidation>
        <x14:dataValidation type="list" allowBlank="1" showInputMessage="1" showErrorMessage="1">
          <x14:formula1>
            <xm:f>paramètres!$A$17:$A$22</xm:f>
          </x14:formula1>
          <xm:sqref>E14 G14</xm:sqref>
        </x14:dataValidation>
        <x14:dataValidation type="list" errorStyle="information" allowBlank="1" showInputMessage="1" showErrorMessage="1" errorTitle="no combo" error="no combo of this type">
          <x14:formula1>
            <xm:f>paramètres!$A$7:$A$8</xm:f>
          </x14:formula1>
          <xm:sqref>E17:H17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D25"/>
  <sheetViews>
    <sheetView workbookViewId="0"/>
  </sheetViews>
  <sheetFormatPr baseColWidth="10" defaultColWidth="11.42578125" defaultRowHeight="15"/>
  <cols>
    <col min="1" max="1" width="30.42578125" bestFit="1" customWidth="1"/>
    <col min="2" max="2" width="14.28515625" bestFit="1" customWidth="1"/>
    <col min="3" max="3" width="14.140625" bestFit="1" customWidth="1"/>
    <col min="4" max="4" width="14" bestFit="1" customWidth="1"/>
  </cols>
  <sheetData>
    <row r="1" spans="1:4">
      <c r="B1" t="s">
        <v>5</v>
      </c>
    </row>
    <row r="2" spans="1:4">
      <c r="A2" s="26" t="s">
        <v>50</v>
      </c>
      <c r="B2">
        <v>1.5</v>
      </c>
    </row>
    <row r="3" spans="1:4">
      <c r="A3" s="25" t="s">
        <v>51</v>
      </c>
      <c r="B3">
        <v>2.25</v>
      </c>
    </row>
    <row r="4" spans="1:4">
      <c r="A4" s="23" t="s">
        <v>52</v>
      </c>
      <c r="B4">
        <v>3.375</v>
      </c>
    </row>
    <row r="5" spans="1:4">
      <c r="A5" s="24" t="s">
        <v>53</v>
      </c>
      <c r="B5">
        <v>4.3875000000000002</v>
      </c>
    </row>
    <row r="7" spans="1:4">
      <c r="A7" t="s">
        <v>131</v>
      </c>
    </row>
    <row r="8" spans="1:4">
      <c r="A8" t="s">
        <v>132</v>
      </c>
    </row>
    <row r="10" spans="1:4">
      <c r="A10" t="s">
        <v>6</v>
      </c>
      <c r="B10" t="s">
        <v>58</v>
      </c>
      <c r="C10" t="s">
        <v>9</v>
      </c>
      <c r="D10" t="s">
        <v>10</v>
      </c>
    </row>
    <row r="11" spans="1:4">
      <c r="A11" s="16" t="s">
        <v>113</v>
      </c>
      <c r="B11">
        <v>2</v>
      </c>
      <c r="C11">
        <v>1</v>
      </c>
      <c r="D11">
        <v>2</v>
      </c>
    </row>
    <row r="12" spans="1:4">
      <c r="A12" s="15" t="s">
        <v>54</v>
      </c>
      <c r="B12">
        <v>2</v>
      </c>
      <c r="C12">
        <v>1</v>
      </c>
      <c r="D12">
        <v>1</v>
      </c>
    </row>
    <row r="13" spans="1:4">
      <c r="A13" s="15" t="s">
        <v>55</v>
      </c>
      <c r="B13">
        <v>1</v>
      </c>
      <c r="C13">
        <v>2</v>
      </c>
      <c r="D13">
        <v>2</v>
      </c>
    </row>
    <row r="14" spans="1:4">
      <c r="A14" s="15" t="s">
        <v>56</v>
      </c>
      <c r="B14">
        <v>1</v>
      </c>
      <c r="C14">
        <v>1</v>
      </c>
      <c r="D14">
        <v>1</v>
      </c>
    </row>
    <row r="16" spans="1:4">
      <c r="A16" t="s">
        <v>57</v>
      </c>
    </row>
    <row r="17" spans="1:1">
      <c r="A17" s="1">
        <v>1</v>
      </c>
    </row>
    <row r="18" spans="1:1">
      <c r="A18" s="1">
        <v>2</v>
      </c>
    </row>
    <row r="19" spans="1:1">
      <c r="A19" s="1">
        <v>3</v>
      </c>
    </row>
    <row r="20" spans="1:1">
      <c r="A20" s="1">
        <v>4</v>
      </c>
    </row>
    <row r="21" spans="1:1">
      <c r="A21" s="1">
        <v>5</v>
      </c>
    </row>
    <row r="22" spans="1:1">
      <c r="A22" s="1">
        <v>6</v>
      </c>
    </row>
    <row r="24" spans="1:1" ht="30">
      <c r="A24" s="12" t="s">
        <v>126</v>
      </c>
    </row>
    <row r="25" spans="1:1">
      <c r="A25" s="62">
        <v>0</v>
      </c>
    </row>
  </sheetData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H33"/>
  <sheetViews>
    <sheetView topLeftCell="C7" zoomScaleNormal="100" workbookViewId="0">
      <selection activeCell="I6" sqref="I6"/>
    </sheetView>
  </sheetViews>
  <sheetFormatPr baseColWidth="10" defaultColWidth="11.42578125" defaultRowHeight="15"/>
  <cols>
    <col min="1" max="1" width="37.28515625" bestFit="1" customWidth="1"/>
    <col min="2" max="2" width="20.28515625" bestFit="1" customWidth="1"/>
    <col min="3" max="3" width="24.42578125" customWidth="1"/>
    <col min="4" max="4" width="19.28515625" customWidth="1"/>
    <col min="5" max="5" width="50.5703125" bestFit="1" customWidth="1"/>
    <col min="6" max="6" width="18.28515625" bestFit="1" customWidth="1"/>
    <col min="7" max="7" width="18.85546875" customWidth="1"/>
  </cols>
  <sheetData>
    <row r="1" spans="1:8">
      <c r="G1" s="12"/>
    </row>
    <row r="2" spans="1:8">
      <c r="A2" s="9" t="s">
        <v>7</v>
      </c>
      <c r="B2" s="9" t="s">
        <v>0</v>
      </c>
      <c r="C2" t="s">
        <v>89</v>
      </c>
      <c r="D2" t="s">
        <v>119</v>
      </c>
      <c r="E2" t="s">
        <v>8</v>
      </c>
      <c r="F2" t="s">
        <v>0</v>
      </c>
      <c r="G2" s="12" t="s">
        <v>89</v>
      </c>
      <c r="H2" t="s">
        <v>128</v>
      </c>
    </row>
    <row r="3" spans="1:8">
      <c r="A3" s="9" t="str">
        <f>IF('calcul des dégats'!$E$10=paramètres!$A$11,'pouvoirs source biotiques'!A2,IF('calcul des dégats'!$E$10=paramètres!$A$12,'pouvoirs source incendiaires'!A3,IF('calcul des dégats'!$E$10=paramètres!$A$13,'pouvoirs source poussée tech'!A2,'pouvoirs source cryo'!B2)))</f>
        <v>Annihilation Field / Champ d'annihilation</v>
      </c>
      <c r="B3" s="8">
        <f>IF('calcul des dégats'!$E$10=paramètres!$A$11,'pouvoirs source biotiques'!B2,IF('calcul des dégats'!$E$10=paramètres!$A$12,'pouvoirs source incendiaires'!B3,IF('calcul des dégats'!$E$10=paramètres!$A$13,'pouvoirs source poussée tech'!B2,'pouvoirs source cryo'!C2)))</f>
        <v>0</v>
      </c>
      <c r="C3" s="57">
        <f>IF('calcul des dégats'!$E$10=paramètres!$A$11,'pouvoirs source biotiques'!C2,IF('calcul des dégats'!$E$10=paramètres!$A$12,'pouvoirs source incendiaires'!C3,IF('calcul des dégats'!$E$10=paramètres!$A$13,'pouvoirs source poussée tech'!C2,'pouvoirs source cryo'!D2)))</f>
        <v>0</v>
      </c>
      <c r="D3" s="58">
        <f>IF('calcul des dégats'!$E$10=paramètres!$A$11,'pouvoirs source biotiques'!D2,IF('calcul des dégats'!$E$10=paramètres!$A$12,'pouvoirs source incendiaires'!D3,IF('calcul des dégats'!$E$10=paramètres!$A$13,'pouvoirs source poussée tech'!D2,'pouvoirs source cryo'!E2)))</f>
        <v>0.15</v>
      </c>
      <c r="E3" s="9" t="str">
        <f>IF('calcul des dégats'!$E$10=paramètres!$A$11,'Détonateurs biotiques'!A2,'pouvoirs détonnateurs du reste'!J2)</f>
        <v>Annihilation Field / Champ d'annihilation</v>
      </c>
      <c r="F3" s="8">
        <f>IF('calcul des dégats'!$E$10=paramètres!$A$11,'Détonateurs biotiques'!B2,'pouvoirs détonnateurs du reste'!K2)</f>
        <v>0</v>
      </c>
      <c r="G3" s="9" t="str">
        <f>IF('calcul des dégats'!$E$10=paramètres!$A$11,'Détonateurs biotiques'!C2,'pouvoirs détonnateurs du reste'!L2)</f>
        <v>when detonated / si détonné</v>
      </c>
      <c r="H3" s="8">
        <f>IF('calcul des dégats'!$E$10=paramètres!$A$11,'Détonateurs biotiques'!D2,'pouvoirs détonnateurs du reste'!M2)</f>
        <v>0.15</v>
      </c>
    </row>
    <row r="4" spans="1:8" ht="30">
      <c r="A4" s="9" t="str">
        <f>IF('calcul des dégats'!$E$10=paramètres!$A$11,'pouvoirs source biotiques'!A3,IF('calcul des dégats'!$E$10=paramètres!$A$12,'pouvoirs source incendiaires'!A4,IF('calcul des dégats'!$E$10=paramètres!$A$13,'pouvoirs source poussée tech'!A3,'pouvoirs source cryo'!B3)))</f>
        <v xml:space="preserve">Barrier / Barrier </v>
      </c>
      <c r="B4" s="8">
        <f>IF('calcul des dégats'!$E$10=paramètres!$A$11,'pouvoirs source biotiques'!B3,IF('calcul des dégats'!$E$10=paramètres!$A$12,'pouvoirs source incendiaires'!B4,IF('calcul des dégats'!$E$10=paramètres!$A$13,'pouvoirs source poussée tech'!B3,'pouvoirs source cryo'!C3)))</f>
        <v>0</v>
      </c>
      <c r="C4" s="57" t="str">
        <f>IF('calcul des dégats'!$E$10=paramètres!$A$11,'pouvoirs source biotiques'!C3,IF('calcul des dégats'!$E$10=paramètres!$A$12,'pouvoirs source incendiaires'!C4,IF('calcul des dégats'!$E$10=paramètres!$A$13,'pouvoirs source poussée tech'!C3,'pouvoirs source cryo'!D3)))</f>
        <v>when detonated/quand détonnée</v>
      </c>
      <c r="D4" s="8">
        <f>IF('calcul des dégats'!$E$10=paramètres!$A$11,'pouvoirs source biotiques'!D3,IF('calcul des dégats'!$E$10=paramètres!$A$12,'pouvoirs source incendiaires'!D4,IF('calcul des dégats'!$E$10=paramètres!$A$13,'pouvoirs source poussée tech'!D3,'pouvoirs source cryo'!E3)))</f>
        <v>0</v>
      </c>
      <c r="E4" s="9" t="str">
        <f>IF('calcul des dégats'!$E$10=paramètres!$A$11,'Détonateurs biotiques'!A3,'pouvoirs détonnateurs du reste'!J3)</f>
        <v>Biotic Charge / Charge biotique</v>
      </c>
      <c r="F4" s="8">
        <f>IF('calcul des dégats'!$E$10=paramètres!$A$11,'Détonateurs biotiques'!B3,'pouvoirs détonnateurs du reste'!K3)</f>
        <v>0</v>
      </c>
      <c r="G4" s="9">
        <f>IF('calcul des dégats'!$E$10=paramètres!$A$11,'Détonateurs biotiques'!C3,'pouvoirs détonnateurs du reste'!L3)</f>
        <v>0</v>
      </c>
      <c r="H4" s="8">
        <f>IF('calcul des dégats'!$E$10=paramètres!$A$11,'Détonateurs biotiques'!D3,'pouvoirs détonnateurs du reste'!M3)</f>
        <v>0</v>
      </c>
    </row>
    <row r="5" spans="1:8" ht="45">
      <c r="A5" s="9" t="str">
        <f>IF('calcul des dégats'!$E$10=paramètres!$A$11,'pouvoirs source biotiques'!A4,IF('calcul des dégats'!$E$10=paramètres!$A$12,'pouvoirs source incendiaires'!A5,IF('calcul des dégats'!$E$10=paramètres!$A$13,'pouvoirs source poussée tech'!A4,'pouvoirs source cryo'!B4)))</f>
        <v>Biotic Sphere / Sphère biotique</v>
      </c>
      <c r="B5" s="8">
        <f>IF('calcul des dégats'!$E$10=paramètres!$A$11,'pouvoirs source biotiques'!B4,IF('calcul des dégats'!$E$10=paramètres!$A$12,'pouvoirs source incendiaires'!B5,IF('calcul des dégats'!$E$10=paramètres!$A$13,'pouvoirs source poussée tech'!B4,'pouvoirs source cryo'!C4)))</f>
        <v>0</v>
      </c>
      <c r="C5" s="57" t="str">
        <f>IF('calcul des dégats'!$E$10=paramètres!$A$11,'pouvoirs source biotiques'!C4,IF('calcul des dégats'!$E$10=paramètres!$A$12,'pouvoirs source incendiaires'!C5,IF('calcul des dégats'!$E$10=paramètres!$A$13,'pouvoirs source poussée tech'!C4,'pouvoirs source cryo'!D4)))</f>
        <v>you need rank 6 : warp/ nécessite rang 6: déchirure</v>
      </c>
      <c r="D5" s="8">
        <f>IF('calcul des dégats'!$E$10=paramètres!$A$11,'pouvoirs source biotiques'!D4,IF('calcul des dégats'!$E$10=paramètres!$A$12,'pouvoirs source incendiaires'!D5,IF('calcul des dégats'!$E$10=paramètres!$A$13,'pouvoirs source poussée tech'!D4,'pouvoirs source cryo'!E4)))</f>
        <v>0.25</v>
      </c>
      <c r="E5" s="9" t="str">
        <f>IF('calcul des dégats'!$E$10=paramètres!$A$11,'Détonateurs biotiques'!A4,'pouvoirs détonnateurs du reste'!J4)</f>
        <v>Biotic Hammer / Marteau biotique</v>
      </c>
      <c r="F5" s="8">
        <f>IF('calcul des dégats'!$E$10=paramètres!$A$11,'Détonateurs biotiques'!B4,'pouvoirs détonnateurs du reste'!K4)</f>
        <v>0.5</v>
      </c>
      <c r="G5" s="9" t="str">
        <f>IF('calcul des dégats'!$E$10=paramètres!$A$11,'Détonateurs biotiques'!C4,'pouvoirs détonnateurs du reste'!L4)</f>
        <v>bonus for biotic combos at rank 4/ bonus aux combos biotiques au rang 4</v>
      </c>
      <c r="H5" s="8">
        <f>IF('calcul des dégats'!$E$10=paramètres!$A$11,'Détonateurs biotiques'!D4,'pouvoirs détonnateurs du reste'!M4)</f>
        <v>0</v>
      </c>
    </row>
    <row r="6" spans="1:8">
      <c r="A6" s="9" t="str">
        <f>IF('calcul des dégats'!$E$10=paramètres!$A$11,'pouvoirs source biotiques'!A5,IF('calcul des dégats'!$E$10=paramètres!$A$12,'pouvoirs source incendiaires'!A6,IF('calcul des dégats'!$E$10=paramètres!$A$13,'pouvoirs source poussée tech'!A5,'pouvoirs source cryo'!B5)))</f>
        <v>Dark Channel / Canalisation sombre</v>
      </c>
      <c r="B6" s="8">
        <f>IF('calcul des dégats'!$E$10=paramètres!$A$11,'pouvoirs source biotiques'!B5,IF('calcul des dégats'!$E$10=paramètres!$A$12,'pouvoirs source incendiaires'!B6,IF('calcul des dégats'!$E$10=paramètres!$A$13,'pouvoirs source poussée tech'!B5,'pouvoirs source cryo'!C5)))</f>
        <v>0</v>
      </c>
      <c r="C6" s="57">
        <f>IF('calcul des dégats'!$E$10=paramètres!$A$11,'pouvoirs source biotiques'!C5,IF('calcul des dégats'!$E$10=paramètres!$A$12,'pouvoirs source incendiaires'!C6,IF('calcul des dégats'!$E$10=paramètres!$A$13,'pouvoirs source poussée tech'!C5,'pouvoirs source cryo'!D5)))</f>
        <v>0</v>
      </c>
      <c r="D6" s="8">
        <f>IF('calcul des dégats'!$E$10=paramètres!$A$11,'pouvoirs source biotiques'!D5,IF('calcul des dégats'!$E$10=paramètres!$A$12,'pouvoirs source incendiaires'!D6,IF('calcul des dégats'!$E$10=paramètres!$A$13,'pouvoirs source poussée tech'!D5,'pouvoirs source cryo'!E5)))</f>
        <v>0</v>
      </c>
      <c r="E6" s="9" t="str">
        <f>IF('calcul des dégats'!$E$10=paramètres!$A$11,'Détonateurs biotiques'!A5,'pouvoirs détonnateurs du reste'!J5)</f>
        <v>Biotic Orbs / Orbe biotique</v>
      </c>
      <c r="F6" s="8">
        <f>IF('calcul des dégats'!$E$10=paramètres!$A$11,'Détonateurs biotiques'!B5,'pouvoirs détonnateurs du reste'!K5)</f>
        <v>0</v>
      </c>
      <c r="G6" s="9">
        <f>IF('calcul des dégats'!$E$10=paramètres!$A$11,'Détonateurs biotiques'!C5,'pouvoirs détonnateurs du reste'!L5)</f>
        <v>0</v>
      </c>
      <c r="H6" s="8">
        <f>IF('calcul des dégats'!$E$10=paramètres!$A$11,'Détonateurs biotiques'!D5,'pouvoirs détonnateurs du reste'!M5)</f>
        <v>0</v>
      </c>
    </row>
    <row r="7" spans="1:8">
      <c r="A7" s="9" t="str">
        <f>IF('calcul des dégats'!$E$10=paramètres!$A$11,'pouvoirs source biotiques'!A6,IF('calcul des dégats'!$E$10=paramètres!$A$12,'pouvoirs source incendiaires'!A7,IF('calcul des dégats'!$E$10=paramètres!$A$13,'pouvoirs source poussée tech'!A6,'pouvoirs source cryo'!B6)))</f>
        <v>Dark Sphere / Sphère noire</v>
      </c>
      <c r="B7" s="8">
        <f>IF('calcul des dégats'!$E$10=paramètres!$A$11,'pouvoirs source biotiques'!B6,IF('calcul des dégats'!$E$10=paramètres!$A$12,'pouvoirs source incendiaires'!B7,IF('calcul des dégats'!$E$10=paramètres!$A$13,'pouvoirs source poussée tech'!B6,'pouvoirs source cryo'!C6)))</f>
        <v>0</v>
      </c>
      <c r="C7" s="57">
        <f>IF('calcul des dégats'!$E$10=paramètres!$A$11,'pouvoirs source biotiques'!C6,IF('calcul des dégats'!$E$10=paramètres!$A$12,'pouvoirs source incendiaires'!C7,IF('calcul des dégats'!$E$10=paramètres!$A$13,'pouvoirs source poussée tech'!C6,'pouvoirs source cryo'!D6)))</f>
        <v>0</v>
      </c>
      <c r="D7" s="8">
        <f>IF('calcul des dégats'!$E$10=paramètres!$A$11,'pouvoirs source biotiques'!D6,IF('calcul des dégats'!$E$10=paramètres!$A$12,'pouvoirs source incendiaires'!D7,IF('calcul des dégats'!$E$10=paramètres!$A$13,'pouvoirs source poussée tech'!D6,'pouvoirs source cryo'!E6)))</f>
        <v>0</v>
      </c>
      <c r="E7" s="9" t="str">
        <f>IF('calcul des dégats'!$E$10=paramètres!$A$11,'Détonateurs biotiques'!A6,'pouvoirs détonnateurs du reste'!J6)</f>
        <v>Biotic Slash / Taillade biotique</v>
      </c>
      <c r="F7" s="8">
        <f>IF('calcul des dégats'!$E$10=paramètres!$A$11,'Détonateurs biotiques'!B6,'pouvoirs détonnateurs du reste'!K6)</f>
        <v>0.5</v>
      </c>
      <c r="G7" s="9" t="str">
        <f>IF('calcul des dégats'!$E$10=paramètres!$A$11,'Détonateurs biotiques'!C6,'pouvoirs détonnateurs du reste'!L6)</f>
        <v>bonus for biotic combos at rank 4/ bonus aux combos biotiques au rang 4</v>
      </c>
      <c r="H7" s="8">
        <f>IF('calcul des dégats'!$E$10=paramètres!$A$11,'Détonateurs biotiques'!D6,'pouvoirs détonnateurs du reste'!M6)</f>
        <v>0</v>
      </c>
    </row>
    <row r="8" spans="1:8" ht="60">
      <c r="A8" s="9" t="str">
        <f>IF('calcul des dégats'!$E$10=paramètres!$A$11,'pouvoirs source biotiques'!A7,IF('calcul des dégats'!$E$10=paramètres!$A$12,'pouvoirs source incendiaires'!A8,IF('calcul des dégats'!$E$10=paramètres!$A$13,'pouvoirs source poussée tech'!A7,'pouvoirs source cryo'!B7)))</f>
        <v>Lash / Frapper</v>
      </c>
      <c r="B8" s="8">
        <f>IF('calcul des dégats'!$E$10=paramètres!$A$11,'pouvoirs source biotiques'!B7,IF('calcul des dégats'!$E$10=paramètres!$A$12,'pouvoirs source incendiaires'!B8,IF('calcul des dégats'!$E$10=paramètres!$A$13,'pouvoirs source poussée tech'!B7,'pouvoirs source cryo'!C7)))</f>
        <v>0.5</v>
      </c>
      <c r="C8" s="57" t="str">
        <f>IF('calcul des dégats'!$E$10=paramètres!$A$11,'pouvoirs source biotiques'!C7,IF('calcul des dégats'!$E$10=paramètres!$A$12,'pouvoirs source incendiaires'!C8,IF('calcul des dégats'!$E$10=paramètres!$A$13,'pouvoirs source poussée tech'!C7,'pouvoirs source cryo'!D7)))</f>
        <v>bonus for biotic combos at rank 4/ bonus aux combos biotiques au rang 4</v>
      </c>
      <c r="D8" s="8">
        <f>IF('calcul des dégats'!$E$10=paramètres!$A$11,'pouvoirs source biotiques'!D7,IF('calcul des dégats'!$E$10=paramètres!$A$12,'pouvoirs source incendiaires'!D8,IF('calcul des dégats'!$E$10=paramètres!$A$13,'pouvoirs source poussée tech'!D7,'pouvoirs source cryo'!E7)))</f>
        <v>0</v>
      </c>
      <c r="E8" s="9" t="str">
        <f>IF('calcul des dégats'!$E$10=paramètres!$A$11,'Détonateurs biotiques'!A7,'pouvoirs détonnateurs du reste'!J7)</f>
        <v>Biotic Sphere / Sphère biotique</v>
      </c>
      <c r="F8" s="8">
        <f>IF('calcul des dégats'!$E$10=paramètres!$A$11,'Détonateurs biotiques'!B7,'pouvoirs détonnateurs du reste'!K7)</f>
        <v>0</v>
      </c>
      <c r="G8" s="9" t="str">
        <f>IF('calcul des dégats'!$E$10=paramètres!$A$11,'Détonateurs biotiques'!C7,'pouvoirs détonnateurs du reste'!L7)</f>
        <v>requires rank 6 : warp/ nécessite le rang 6 déchirure</v>
      </c>
      <c r="H8" s="8">
        <f>IF('calcul des dégats'!$E$10=paramètres!$A$11,'Détonateurs biotiques'!D7,'pouvoirs détonnateurs du reste'!M7)</f>
        <v>0.25</v>
      </c>
    </row>
    <row r="9" spans="1:8">
      <c r="A9" s="9" t="str">
        <f>IF('calcul des dégats'!$E$10=paramètres!$A$11,'pouvoirs source biotiques'!A8,IF('calcul des dégats'!$E$10=paramètres!$A$12,'pouvoirs source incendiaires'!A9,IF('calcul des dégats'!$E$10=paramètres!$A$13,'pouvoirs source poussée tech'!A8,'pouvoirs source cryo'!B8)))</f>
        <v>Lift Grenade / Grenade de lévitation</v>
      </c>
      <c r="B9" s="8">
        <f>IF('calcul des dégats'!$E$10=paramètres!$A$11,'pouvoirs source biotiques'!B8,IF('calcul des dégats'!$E$10=paramètres!$A$12,'pouvoirs source incendiaires'!B9,IF('calcul des dégats'!$E$10=paramètres!$A$13,'pouvoirs source poussée tech'!B8,'pouvoirs source cryo'!C8)))</f>
        <v>0</v>
      </c>
      <c r="C9" s="57">
        <f>IF('calcul des dégats'!$E$10=paramètres!$A$11,'pouvoirs source biotiques'!C8,IF('calcul des dégats'!$E$10=paramètres!$A$12,'pouvoirs source incendiaires'!C9,IF('calcul des dégats'!$E$10=paramètres!$A$13,'pouvoirs source poussée tech'!C8,'pouvoirs source cryo'!D8)))</f>
        <v>0</v>
      </c>
      <c r="D9" s="8">
        <f>IF('calcul des dégats'!$E$10=paramètres!$A$11,'pouvoirs source biotiques'!D8,IF('calcul des dégats'!$E$10=paramètres!$A$12,'pouvoirs source incendiaires'!D9,IF('calcul des dégats'!$E$10=paramètres!$A$13,'pouvoirs source poussée tech'!D8,'pouvoirs source cryo'!E8)))</f>
        <v>0</v>
      </c>
      <c r="E9" s="9" t="str">
        <f>IF('calcul des dégats'!$E$10=paramètres!$A$11,'Détonateurs biotiques'!A8,'pouvoirs détonnateurs du reste'!J8)</f>
        <v>Cluster Grenade / Grenade à fragmentation</v>
      </c>
      <c r="F9" s="8">
        <f>IF('calcul des dégats'!$E$10=paramètres!$A$11,'Détonateurs biotiques'!B8,'pouvoirs détonnateurs du reste'!K8)</f>
        <v>0</v>
      </c>
      <c r="G9" s="9">
        <f>IF('calcul des dégats'!$E$10=paramètres!$A$11,'Détonateurs biotiques'!C8,'pouvoirs détonnateurs du reste'!L8)</f>
        <v>0</v>
      </c>
      <c r="H9" s="8">
        <f>IF('calcul des dégats'!$E$10=paramètres!$A$11,'Détonateurs biotiques'!D8,'pouvoirs détonnateurs du reste'!M8)</f>
        <v>0</v>
      </c>
    </row>
    <row r="10" spans="1:8" ht="60">
      <c r="A10" s="9" t="str">
        <f>IF('calcul des dégats'!$E$10=paramètres!$A$11,'pouvoirs source biotiques'!A9,IF('calcul des dégats'!$E$10=paramètres!$A$12,'pouvoirs source incendiaires'!A10,IF('calcul des dégats'!$E$10=paramètres!$A$13,'pouvoirs source poussée tech'!A9,'pouvoirs source cryo'!B9)))</f>
        <v>Pull / Télékinésie</v>
      </c>
      <c r="B10" s="8">
        <f>IF('calcul des dégats'!$E$10=paramètres!$A$11,'pouvoirs source biotiques'!B9,IF('calcul des dégats'!$E$10=paramètres!$A$12,'pouvoirs source incendiaires'!B10,IF('calcul des dégats'!$E$10=paramètres!$A$13,'pouvoirs source poussée tech'!B9,'pouvoirs source cryo'!C9)))</f>
        <v>0.75</v>
      </c>
      <c r="C10" s="57" t="str">
        <f>IF('calcul des dégats'!$E$10=paramètres!$A$11,'pouvoirs source biotiques'!C9,IF('calcul des dégats'!$E$10=paramètres!$A$12,'pouvoirs source incendiaires'!C10,IF('calcul des dégats'!$E$10=paramètres!$A$13,'pouvoirs source poussée tech'!C9,'pouvoirs source cryo'!D9)))</f>
        <v>bonus for biotic combos at rank 6/ bonus aux combos biotiques au rang 6</v>
      </c>
      <c r="D10" s="8">
        <f>IF('calcul des dégats'!$E$10=paramètres!$A$11,'pouvoirs source biotiques'!D9,IF('calcul des dégats'!$E$10=paramètres!$A$12,'pouvoirs source incendiaires'!D10,IF('calcul des dégats'!$E$10=paramètres!$A$13,'pouvoirs source poussée tech'!D9,'pouvoirs source cryo'!E9)))</f>
        <v>0</v>
      </c>
      <c r="E10" s="9" t="str">
        <f>IF('calcul des dégats'!$E$10=paramètres!$A$11,'Détonateurs biotiques'!A9,'pouvoirs détonnateurs du reste'!J9)</f>
        <v>Lash / Frapper</v>
      </c>
      <c r="F10" s="8">
        <f>IF('calcul des dégats'!$E$10=paramètres!$A$11,'Détonateurs biotiques'!B9,'pouvoirs détonnateurs du reste'!K9)</f>
        <v>0.5</v>
      </c>
      <c r="G10" s="9" t="str">
        <f>IF('calcul des dégats'!$E$10=paramètres!$A$11,'Détonateurs biotiques'!C9,'pouvoirs détonnateurs du reste'!L9)</f>
        <v>bonus for biotic combos at rank 4/ bonus aux combos biotiques au rang 4</v>
      </c>
      <c r="H10" s="8">
        <f>IF('calcul des dégats'!$E$10=paramètres!$A$11,'Détonateurs biotiques'!D9,'pouvoirs détonnateurs du reste'!M9)</f>
        <v>0</v>
      </c>
    </row>
    <row r="11" spans="1:8">
      <c r="A11" s="9" t="str">
        <f>IF('calcul des dégats'!$E$10=paramètres!$A$11,'pouvoirs source biotiques'!A10,IF('calcul des dégats'!$E$10=paramètres!$A$12,'pouvoirs source incendiaires'!A11,IF('calcul des dégats'!$E$10=paramètres!$A$13,'pouvoirs source poussée tech'!A10,'pouvoirs source cryo'!B10)))</f>
        <v>Reave / Rupture</v>
      </c>
      <c r="B11" s="8">
        <f>IF('calcul des dégats'!$E$10=paramètres!$A$11,'pouvoirs source biotiques'!B10,IF('calcul des dégats'!$E$10=paramètres!$A$12,'pouvoirs source incendiaires'!B11,IF('calcul des dégats'!$E$10=paramètres!$A$13,'pouvoirs source poussée tech'!B10,'pouvoirs source cryo'!C10)))</f>
        <v>0</v>
      </c>
      <c r="C11" s="57">
        <f>IF('calcul des dégats'!$E$10=paramètres!$A$11,'pouvoirs source biotiques'!C10,IF('calcul des dégats'!$E$10=paramètres!$A$12,'pouvoirs source incendiaires'!C11,IF('calcul des dégats'!$E$10=paramètres!$A$13,'pouvoirs source poussée tech'!C10,'pouvoirs source cryo'!D10)))</f>
        <v>0</v>
      </c>
      <c r="D11" s="8">
        <f>IF('calcul des dégats'!$E$10=paramètres!$A$11,'pouvoirs source biotiques'!D10,IF('calcul des dégats'!$E$10=paramètres!$A$12,'pouvoirs source incendiaires'!D11,IF('calcul des dégats'!$E$10=paramètres!$A$13,'pouvoirs source poussée tech'!D10,'pouvoirs source cryo'!E10)))</f>
        <v>0</v>
      </c>
      <c r="E11" s="9" t="str">
        <f>IF('calcul des dégats'!$E$10=paramètres!$A$11,'Détonateurs biotiques'!A10,'pouvoirs détonnateurs du reste'!J10)</f>
        <v xml:space="preserve">Nova </v>
      </c>
      <c r="F11" s="8">
        <f>IF('calcul des dégats'!$E$10=paramètres!$A$11,'Détonateurs biotiques'!B10,'pouvoirs détonnateurs du reste'!K10)</f>
        <v>0</v>
      </c>
      <c r="G11" s="9">
        <f>IF('calcul des dégats'!$E$10=paramètres!$A$11,'Détonateurs biotiques'!C10,'pouvoirs détonnateurs du reste'!L10)</f>
        <v>0</v>
      </c>
      <c r="H11" s="8">
        <f>IF('calcul des dégats'!$E$10=paramètres!$A$11,'Détonateurs biotiques'!D10,'pouvoirs détonnateurs du reste'!M10)</f>
        <v>0</v>
      </c>
    </row>
    <row r="12" spans="1:8" ht="45">
      <c r="A12" s="9" t="str">
        <f>IF('calcul des dégats'!$E$10=paramètres!$A$11,'pouvoirs source biotiques'!A11,IF('calcul des dégats'!$E$10=paramètres!$A$12,'pouvoirs source incendiaires'!A12,IF('calcul des dégats'!$E$10=paramètres!$A$13,'pouvoirs source poussée tech'!A11,'pouvoirs source cryo'!B11)))</f>
        <v>Shockwave / Onde de choc</v>
      </c>
      <c r="B12" s="8">
        <f>IF('calcul des dégats'!$E$10=paramètres!$A$11,'pouvoirs source biotiques'!B11,IF('calcul des dégats'!$E$10=paramètres!$A$12,'pouvoirs source incendiaires'!B12,IF('calcul des dégats'!$E$10=paramètres!$A$13,'pouvoirs source poussée tech'!B11,'pouvoirs source cryo'!C11)))</f>
        <v>0</v>
      </c>
      <c r="C12" s="57" t="str">
        <f>IF('calcul des dégats'!$E$10=paramètres!$A$11,'pouvoirs source biotiques'!C11,IF('calcul des dégats'!$E$10=paramètres!$A$12,'pouvoirs source incendiaires'!C12,IF('calcul des dégats'!$E$10=paramètres!$A$13,'pouvoirs source poussée tech'!C11,'pouvoirs source cryo'!D11)))</f>
        <v>requires rank 6 : lifting shockwave / nécessite le rang 6 : télékinésie</v>
      </c>
      <c r="D12" s="8">
        <f>IF('calcul des dégats'!$E$10=paramètres!$A$11,'pouvoirs source biotiques'!D11,IF('calcul des dégats'!$E$10=paramètres!$A$12,'pouvoirs source incendiaires'!D12,IF('calcul des dégats'!$E$10=paramètres!$A$13,'pouvoirs source poussée tech'!D11,'pouvoirs source cryo'!E11)))</f>
        <v>0</v>
      </c>
      <c r="E12" s="9" t="str">
        <f>IF('calcul des dégats'!$E$10=paramètres!$A$11,'Détonateurs biotiques'!A11,'pouvoirs détonnateurs du reste'!J11)</f>
        <v>Poison Strike / Frappe toxique</v>
      </c>
      <c r="F12" s="8">
        <f>IF('calcul des dégats'!$E$10=paramètres!$A$11,'Détonateurs biotiques'!B11,'pouvoirs détonnateurs du reste'!K11)</f>
        <v>0</v>
      </c>
      <c r="G12" s="9">
        <f>IF('calcul des dégats'!$E$10=paramètres!$A$11,'Détonateurs biotiques'!C11,'pouvoirs détonnateurs du reste'!L11)</f>
        <v>0</v>
      </c>
      <c r="H12" s="8">
        <f>IF('calcul des dégats'!$E$10=paramètres!$A$11,'Détonateurs biotiques'!D11,'pouvoirs détonnateurs du reste'!M11)</f>
        <v>0</v>
      </c>
    </row>
    <row r="13" spans="1:8" ht="75">
      <c r="A13" s="9" t="str">
        <f>IF('calcul des dégats'!$E$10=paramètres!$A$11,'pouvoirs source biotiques'!A12,IF('calcul des dégats'!$E$10=paramètres!$A$12,'pouvoirs source incendiaires'!A13,IF('calcul des dégats'!$E$10=paramètres!$A$13,'pouvoirs source poussée tech'!A12,'pouvoirs source cryo'!B12)))</f>
        <v>Singularity / Singularité</v>
      </c>
      <c r="B13" s="8">
        <f>IF('calcul des dégats'!$E$10=paramètres!$A$11,'pouvoirs source biotiques'!B12,IF('calcul des dégats'!$E$10=paramètres!$A$12,'pouvoirs source incendiaires'!B13,IF('calcul des dégats'!$E$10=paramètres!$A$13,'pouvoirs source poussée tech'!B12,'pouvoirs source cryo'!C12)))</f>
        <v>0</v>
      </c>
      <c r="C13" s="57" t="str">
        <f>IF('calcul des dégats'!$E$10=paramètres!$A$11,'pouvoirs source biotiques'!C12,IF('calcul des dégats'!$E$10=paramètres!$A$12,'pouvoirs source incendiaires'!C13,IF('calcul des dégats'!$E$10=paramètres!$A$13,'pouvoirs source poussée tech'!C12,'pouvoirs source cryo'!D12)))</f>
        <v>does not need to lift target to apply biotic effect/ n'a pas besoin de soulever la cible pour appliquer l'effet biotique</v>
      </c>
      <c r="D13" s="8">
        <f>IF('calcul des dégats'!$E$10=paramètres!$A$11,'pouvoirs source biotiques'!D12,IF('calcul des dégats'!$E$10=paramètres!$A$12,'pouvoirs source incendiaires'!D13,IF('calcul des dégats'!$E$10=paramètres!$A$13,'pouvoirs source poussée tech'!D12,'pouvoirs source cryo'!E12)))</f>
        <v>0</v>
      </c>
      <c r="E13" s="9" t="str">
        <f>IF('calcul des dégats'!$E$10=paramètres!$A$11,'Détonateurs biotiques'!A12,'pouvoirs détonnateurs du reste'!J12)</f>
        <v>Reave / Rupture</v>
      </c>
      <c r="F13" s="8">
        <f>IF('calcul des dégats'!$E$10=paramètres!$A$11,'Détonateurs biotiques'!B12,'pouvoirs détonnateurs du reste'!K12)</f>
        <v>0</v>
      </c>
      <c r="G13" s="9">
        <f>IF('calcul des dégats'!$E$10=paramètres!$A$11,'Détonateurs biotiques'!C12,'pouvoirs détonnateurs du reste'!L12)</f>
        <v>0</v>
      </c>
      <c r="H13" s="8">
        <f>IF('calcul des dégats'!$E$10=paramètres!$A$11,'Détonateurs biotiques'!D12,'pouvoirs détonnateurs du reste'!M12)</f>
        <v>0</v>
      </c>
    </row>
    <row r="14" spans="1:8" ht="45">
      <c r="A14" s="9" t="str">
        <f>IF('calcul des dégats'!$E$10=paramètres!$A$11,'pouvoirs source biotiques'!A13,IF('calcul des dégats'!$E$10=paramètres!$A$12,'pouvoirs source incendiaires'!A14,IF('calcul des dégats'!$E$10=paramètres!$A$13,'pouvoirs source poussée tech'!A13,'pouvoirs source cryo'!B13)))</f>
        <v xml:space="preserve">Smash  / Impact </v>
      </c>
      <c r="B14" s="8">
        <f>IF('calcul des dégats'!$E$10=paramètres!$A$11,'pouvoirs source biotiques'!B13,IF('calcul des dégats'!$E$10=paramètres!$A$12,'pouvoirs source incendiaires'!B14,IF('calcul des dégats'!$E$10=paramètres!$A$13,'pouvoirs source poussée tech'!B13,'pouvoirs source cryo'!C13)))</f>
        <v>0</v>
      </c>
      <c r="C14" s="57" t="str">
        <f>IF('calcul des dégats'!$E$10=paramètres!$A$11,'pouvoirs source biotiques'!C13,IF('calcul des dégats'!$E$10=paramètres!$A$12,'pouvoirs source incendiaires'!C14,IF('calcul des dégats'!$E$10=paramètres!$A$13,'pouvoirs source poussée tech'!C13,'pouvoirs source cryo'!D13)))</f>
        <v>requires rank 4 : biotic combo / nécessite le rang 4 combo biotique</v>
      </c>
      <c r="D14" s="8">
        <f>IF('calcul des dégats'!$E$10=paramètres!$A$11,'pouvoirs source biotiques'!D13,IF('calcul des dégats'!$E$10=paramètres!$A$12,'pouvoirs source incendiaires'!D14,IF('calcul des dégats'!$E$10=paramètres!$A$13,'pouvoirs source poussée tech'!D13,'pouvoirs source cryo'!E13)))</f>
        <v>0</v>
      </c>
      <c r="E14" s="9" t="str">
        <f>IF('calcul des dégats'!$E$10=paramètres!$A$11,'Détonateurs biotiques'!A13,'pouvoirs détonnateurs du reste'!J13)</f>
        <v>Seeker Swarm / Essaim traqueur</v>
      </c>
      <c r="F14" s="8">
        <f>IF('calcul des dégats'!$E$10=paramètres!$A$11,'Détonateurs biotiques'!B13,'pouvoirs détonnateurs du reste'!K13)</f>
        <v>0</v>
      </c>
      <c r="G14" s="9">
        <f>IF('calcul des dégats'!$E$10=paramètres!$A$11,'Détonateurs biotiques'!C13,'pouvoirs détonnateurs du reste'!L13)</f>
        <v>0</v>
      </c>
      <c r="H14" s="8">
        <f>IF('calcul des dégats'!$E$10=paramètres!$A$11,'Détonateurs biotiques'!D13,'pouvoirs détonnateurs du reste'!M13)</f>
        <v>0</v>
      </c>
    </row>
    <row r="15" spans="1:8">
      <c r="A15" s="9" t="str">
        <f>IF('calcul des dégats'!$E$10=paramètres!$A$11,'pouvoirs source biotiques'!A14,IF('calcul des dégats'!$E$10=paramètres!$A$12,'pouvoirs source incendiaires'!A15,IF('calcul des dégats'!$E$10=paramètres!$A$13,'pouvoirs source poussée tech'!A14,'pouvoirs source cryo'!B14)))</f>
        <v>Stasis / Stase</v>
      </c>
      <c r="B15" s="8">
        <f>IF('calcul des dégats'!$E$10=paramètres!$A$11,'pouvoirs source biotiques'!B14,IF('calcul des dégats'!$E$10=paramètres!$A$12,'pouvoirs source incendiaires'!B15,IF('calcul des dégats'!$E$10=paramètres!$A$13,'pouvoirs source poussée tech'!B14,'pouvoirs source cryo'!C14)))</f>
        <v>0</v>
      </c>
      <c r="C15" s="57">
        <f>IF('calcul des dégats'!$E$10=paramètres!$A$11,'pouvoirs source biotiques'!C14,IF('calcul des dégats'!$E$10=paramètres!$A$12,'pouvoirs source incendiaires'!C15,IF('calcul des dégats'!$E$10=paramètres!$A$13,'pouvoirs source poussée tech'!C14,'pouvoirs source cryo'!D14)))</f>
        <v>0</v>
      </c>
      <c r="D15" s="8">
        <f>IF('calcul des dégats'!$E$10=paramètres!$A$11,'pouvoirs source biotiques'!D14,IF('calcul des dégats'!$E$10=paramètres!$A$12,'pouvoirs source incendiaires'!D15,IF('calcul des dégats'!$E$10=paramètres!$A$13,'pouvoirs source poussée tech'!D14,'pouvoirs source cryo'!E14)))</f>
        <v>0</v>
      </c>
      <c r="E15" s="9" t="str">
        <f>IF('calcul des dégats'!$E$10=paramètres!$A$11,'Détonateurs biotiques'!A14,'pouvoirs détonnateurs du reste'!J14)</f>
        <v>Shockwave / Onde de choc</v>
      </c>
      <c r="F15" s="8">
        <f>IF('calcul des dégats'!$E$10=paramètres!$A$11,'Détonateurs biotiques'!B14,'pouvoirs détonnateurs du reste'!K14)</f>
        <v>0.65</v>
      </c>
      <c r="G15" s="9" t="str">
        <f>IF('calcul des dégats'!$E$10=paramètres!$A$11,'Détonateurs biotiques'!C14,'pouvoirs détonnateurs du reste'!L14)</f>
        <v>bonus for biotic combos at rank 5/ bonus aux combos biotiques au rang 5</v>
      </c>
      <c r="H15" s="8">
        <f>IF('calcul des dégats'!$E$10=paramètres!$A$11,'Détonateurs biotiques'!D14,'pouvoirs détonnateurs du reste'!M14)</f>
        <v>0</v>
      </c>
    </row>
    <row r="16" spans="1:8" ht="60">
      <c r="A16" s="9" t="str">
        <f>IF('calcul des dégats'!$E$10=paramètres!$A$11,'pouvoirs source biotiques'!A15,IF('calcul des dégats'!$E$10=paramètres!$A$12,'pouvoirs source incendiaires'!A16,IF('calcul des dégats'!$E$10=paramètres!$A$13,'pouvoirs source poussée tech'!A15,'pouvoirs source cryo'!B15)))</f>
        <v>Warp / Déchirure</v>
      </c>
      <c r="B16" s="8">
        <f>IF('calcul des dégats'!$E$10=paramètres!$A$11,'pouvoirs source biotiques'!B15,IF('calcul des dégats'!$E$10=paramètres!$A$12,'pouvoirs source incendiaires'!B16,IF('calcul des dégats'!$E$10=paramètres!$A$13,'pouvoirs source poussée tech'!B15,'pouvoirs source cryo'!C15)))</f>
        <v>0.5</v>
      </c>
      <c r="C16" s="57" t="str">
        <f>IF('calcul des dégats'!$E$10=paramètres!$A$11,'pouvoirs source biotiques'!C15,IF('calcul des dégats'!$E$10=paramètres!$A$12,'pouvoirs source incendiaires'!C16,IF('calcul des dégats'!$E$10=paramètres!$A$13,'pouvoirs source poussée tech'!C15,'pouvoirs source cryo'!D15)))</f>
        <v>bonus for biotic combos at rank 4/ bonus aux combos biotiques au rang 4</v>
      </c>
      <c r="D16" s="8">
        <f>IF('calcul des dégats'!$E$10=paramètres!$A$11,'pouvoirs source biotiques'!D15,IF('calcul des dégats'!$E$10=paramètres!$A$12,'pouvoirs source incendiaires'!D16,IF('calcul des dégats'!$E$10=paramètres!$A$13,'pouvoirs source poussée tech'!D15,'pouvoirs source cryo'!E15)))</f>
        <v>0.15</v>
      </c>
      <c r="E16" s="9" t="str">
        <f>IF('calcul des dégats'!$E$10=paramètres!$A$11,'Détonateurs biotiques'!A15,'pouvoirs détonnateurs du reste'!J15)</f>
        <v>Singularity / Singularité</v>
      </c>
      <c r="F16" s="8">
        <f>IF('calcul des dégats'!$E$10=paramètres!$A$11,'Détonateurs biotiques'!B15,'pouvoirs détonnateurs du reste'!K15)</f>
        <v>0</v>
      </c>
      <c r="G16" s="9">
        <f>IF('calcul des dégats'!$E$10=paramètres!$A$11,'Détonateurs biotiques'!C15,'pouvoirs détonnateurs du reste'!L15)</f>
        <v>0</v>
      </c>
      <c r="H16" s="8">
        <f>IF('calcul des dégats'!$E$10=paramètres!$A$11,'Détonateurs biotiques'!D15,'pouvoirs détonnateurs du reste'!M15)</f>
        <v>0</v>
      </c>
    </row>
    <row r="17" spans="1:8">
      <c r="A17" s="9">
        <f>IF('calcul des dégats'!$E$10=paramètres!$A$11,'pouvoirs source biotiques'!A16,IF('calcul des dégats'!$E$10=paramètres!$A$12,'pouvoirs source incendiaires'!A17,IF('calcul des dégats'!$E$10=paramètres!$A$13,'pouvoirs source poussée tech'!A16,'pouvoirs source cryo'!B16)))</f>
        <v>0</v>
      </c>
      <c r="B17" s="8">
        <f>IF('calcul des dégats'!$E$10=paramètres!$A$11,'pouvoirs source biotiques'!B16,IF('calcul des dégats'!$E$10=paramètres!$A$12,'pouvoirs source incendiaires'!B17,IF('calcul des dégats'!$E$10=paramètres!$A$13,'pouvoirs source poussée tech'!B16,'pouvoirs source cryo'!C16)))</f>
        <v>0</v>
      </c>
      <c r="C17" s="57">
        <f>IF('calcul des dégats'!$E$10=paramètres!$A$11,'pouvoirs source biotiques'!C16,IF('calcul des dégats'!$E$10=paramètres!$A$12,'pouvoirs source incendiaires'!C17,IF('calcul des dégats'!$E$10=paramètres!$A$13,'pouvoirs source poussée tech'!C16,'pouvoirs source cryo'!D16)))</f>
        <v>0</v>
      </c>
      <c r="D17" s="8">
        <f>IF('calcul des dégats'!$E$10=paramètres!$A$11,'pouvoirs source biotiques'!D16,IF('calcul des dégats'!$E$10=paramètres!$A$12,'pouvoirs source incendiaires'!D17,IF('calcul des dégats'!$E$10=paramètres!$A$13,'pouvoirs source poussée tech'!D16,'pouvoirs source cryo'!E16)))</f>
        <v>0</v>
      </c>
      <c r="E17" s="9" t="str">
        <f>IF('calcul des dégats'!$E$10=paramètres!$A$11,'Détonateurs biotiques'!A16,'pouvoirs détonnateurs du reste'!J16)</f>
        <v>Smash / Impact</v>
      </c>
      <c r="F17" s="8">
        <f>IF('calcul des dégats'!$E$10=paramètres!$A$11,'Détonateurs biotiques'!B16,'pouvoirs détonnateurs du reste'!K16)</f>
        <v>0</v>
      </c>
      <c r="G17" s="9">
        <f>IF('calcul des dégats'!$E$10=paramètres!$A$11,'Détonateurs biotiques'!C16,'pouvoirs détonnateurs du reste'!L16)</f>
        <v>0</v>
      </c>
      <c r="H17" s="8">
        <f>IF('calcul des dégats'!$E$10=paramètres!$A$11,'Détonateurs biotiques'!D16,'pouvoirs détonnateurs du reste'!M16)</f>
        <v>0</v>
      </c>
    </row>
    <row r="18" spans="1:8">
      <c r="A18" s="9">
        <f>IF('calcul des dégats'!$E$10=paramètres!$A$11,'pouvoirs source biotiques'!A17,IF('calcul des dégats'!$E$10=paramètres!$A$12,'pouvoirs source incendiaires'!A18,IF('calcul des dégats'!$E$10=paramètres!$A$13,'pouvoirs source poussée tech'!A17,'pouvoirs source cryo'!B17)))</f>
        <v>0</v>
      </c>
      <c r="B18" s="8">
        <f>IF('calcul des dégats'!$E$10=paramètres!$A$11,'pouvoirs source biotiques'!B17,IF('calcul des dégats'!$E$10=paramètres!$A$12,'pouvoirs source incendiaires'!B18,IF('calcul des dégats'!$E$10=paramètres!$A$13,'pouvoirs source poussée tech'!B17,'pouvoirs source cryo'!C17)))</f>
        <v>0</v>
      </c>
      <c r="C18" s="57">
        <f>IF('calcul des dégats'!$E$10=paramètres!$A$11,'pouvoirs source biotiques'!C17,IF('calcul des dégats'!$E$10=paramètres!$A$12,'pouvoirs source incendiaires'!C18,IF('calcul des dégats'!$E$10=paramètres!$A$13,'pouvoirs source poussée tech'!C17,'pouvoirs source cryo'!D17)))</f>
        <v>0</v>
      </c>
      <c r="D18" s="8">
        <f>IF('calcul des dégats'!$E$10=paramètres!$A$11,'pouvoirs source biotiques'!D17,IF('calcul des dégats'!$E$10=paramètres!$A$12,'pouvoirs source incendiaires'!D18,IF('calcul des dégats'!$E$10=paramètres!$A$13,'pouvoirs source poussée tech'!D17,'pouvoirs source cryo'!E17)))</f>
        <v>0</v>
      </c>
      <c r="E18" s="9" t="str">
        <f>IF('calcul des dégats'!$E$10=paramètres!$A$11,'Détonateurs biotiques'!A17,'pouvoirs détonnateurs du reste'!J17)</f>
        <v>Throw / Projection</v>
      </c>
      <c r="F18" s="8">
        <f>IF('calcul des dégats'!$E$10=paramètres!$A$11,'Détonateurs biotiques'!B17,'pouvoirs détonnateurs du reste'!K17)</f>
        <v>0.5</v>
      </c>
      <c r="G18" s="9" t="str">
        <f>IF('calcul des dégats'!$E$10=paramètres!$A$11,'Détonateurs biotiques'!C17,'pouvoirs détonnateurs du reste'!L17)</f>
        <v>bonus for biotic combos at rank 4/ bonus aux combos biotiques au rang 4</v>
      </c>
      <c r="H18" s="8">
        <f>IF('calcul des dégats'!$E$10=paramètres!$A$11,'Détonateurs biotiques'!D17,'pouvoirs détonnateurs du reste'!M17)</f>
        <v>0</v>
      </c>
    </row>
    <row r="19" spans="1:8">
      <c r="A19" s="9">
        <f>IF('calcul des dégats'!$E$10=paramètres!$A$11,'pouvoirs source biotiques'!A18,IF('calcul des dégats'!$E$10=paramètres!$A$12,'pouvoirs source incendiaires'!A19,IF('calcul des dégats'!$E$10=paramètres!$A$13,'pouvoirs source poussée tech'!A18,'pouvoirs source cryo'!B18)))</f>
        <v>0</v>
      </c>
      <c r="B19" s="8">
        <f>IF('calcul des dégats'!$E$10=paramètres!$A$11,'pouvoirs source biotiques'!B18,IF('calcul des dégats'!$E$10=paramètres!$A$12,'pouvoirs source incendiaires'!B19,IF('calcul des dégats'!$E$10=paramètres!$A$13,'pouvoirs source poussée tech'!B18,'pouvoirs source cryo'!C18)))</f>
        <v>0</v>
      </c>
      <c r="C19" s="57">
        <f>IF('calcul des dégats'!$E$10=paramètres!$A$11,'pouvoirs source biotiques'!C18,IF('calcul des dégats'!$E$10=paramètres!$A$12,'pouvoirs source incendiaires'!C19,IF('calcul des dégats'!$E$10=paramètres!$A$13,'pouvoirs source poussée tech'!C18,'pouvoirs source cryo'!D18)))</f>
        <v>0</v>
      </c>
      <c r="D19" s="8">
        <f>IF('calcul des dégats'!$E$10=paramètres!$A$11,'pouvoirs source biotiques'!D18,IF('calcul des dégats'!$E$10=paramètres!$A$12,'pouvoirs source incendiaires'!D19,IF('calcul des dégats'!$E$10=paramètres!$A$13,'pouvoirs source poussée tech'!D18,'pouvoirs source cryo'!E18)))</f>
        <v>0</v>
      </c>
      <c r="E19" s="9" t="str">
        <f>IF('calcul des dégats'!$E$10=paramètres!$A$11,'Détonateurs biotiques'!A18,'pouvoirs détonnateurs du reste'!J18)</f>
        <v>Warp / Déchirure</v>
      </c>
      <c r="F19" s="8">
        <f>IF('calcul des dégats'!$E$10=paramètres!$A$11,'Détonateurs biotiques'!B18,'pouvoirs détonnateurs du reste'!K18)</f>
        <v>0.5</v>
      </c>
      <c r="G19" s="9" t="str">
        <f>IF('calcul des dégats'!$E$10=paramètres!$A$11,'Détonateurs biotiques'!C18,'pouvoirs détonnateurs du reste'!L18)</f>
        <v>bonus for biotic combos at rank 4/ bonus aux combos biotiques au rang 4</v>
      </c>
      <c r="H19" s="8">
        <f>IF('calcul des dégats'!$E$10=paramètres!$A$11,'Détonateurs biotiques'!D18,'pouvoirs détonnateurs du reste'!M18)</f>
        <v>0.15</v>
      </c>
    </row>
    <row r="20" spans="1:8">
      <c r="A20" s="9">
        <f>IF('calcul des dégats'!$E$10=paramètres!$A$11,'pouvoirs source biotiques'!A19,IF('calcul des dégats'!$E$10=paramètres!$A$12,'pouvoirs source incendiaires'!A20,IF('calcul des dégats'!$E$10=paramètres!$A$13,'pouvoirs source poussée tech'!A19,'pouvoirs source cryo'!B19)))</f>
        <v>0</v>
      </c>
      <c r="B20" s="8">
        <f>IF('calcul des dégats'!$E$10=paramètres!$A$11,'pouvoirs source biotiques'!B19,IF('calcul des dégats'!$E$10=paramètres!$A$12,'pouvoirs source incendiaires'!B20,IF('calcul des dégats'!$E$10=paramètres!$A$13,'pouvoirs source poussée tech'!B19,'pouvoirs source cryo'!C19)))</f>
        <v>0</v>
      </c>
      <c r="C20" s="57">
        <f>IF('calcul des dégats'!$E$10=paramètres!$A$11,'pouvoirs source biotiques'!C19,IF('calcul des dégats'!$E$10=paramètres!$A$12,'pouvoirs source incendiaires'!C20,IF('calcul des dégats'!$E$10=paramètres!$A$13,'pouvoirs source poussée tech'!C19,'pouvoirs source cryo'!D19)))</f>
        <v>0</v>
      </c>
      <c r="D20" s="8">
        <f>IF('calcul des dégats'!$E$10=paramètres!$A$11,'pouvoirs source biotiques'!D19,IF('calcul des dégats'!$E$10=paramètres!$A$12,'pouvoirs source incendiaires'!D20,IF('calcul des dégats'!$E$10=paramètres!$A$13,'pouvoirs source poussée tech'!D19,'pouvoirs source cryo'!E19)))</f>
        <v>0</v>
      </c>
      <c r="E20" s="9">
        <f>IF('calcul des dégats'!$E$10=paramètres!$A$11,'Détonateurs biotiques'!A19,'pouvoirs détonnateurs du reste'!J19)</f>
        <v>0</v>
      </c>
      <c r="F20" s="8">
        <f>IF('calcul des dégats'!$E$10=paramètres!$A$11,'Détonateurs biotiques'!B19,'pouvoirs détonnateurs du reste'!K19)</f>
        <v>0</v>
      </c>
      <c r="G20" s="9">
        <f>IF('calcul des dégats'!$E$10=paramètres!$A$11,'Détonateurs biotiques'!C19,'pouvoirs détonnateurs du reste'!L19)</f>
        <v>0</v>
      </c>
      <c r="H20" s="8">
        <f>IF('calcul des dégats'!$E$10=paramètres!$A$11,'Détonateurs biotiques'!D19,'pouvoirs détonnateurs du reste'!M19)</f>
        <v>0</v>
      </c>
    </row>
    <row r="21" spans="1:8">
      <c r="A21" s="9">
        <f>IF('calcul des dégats'!$E$10=paramètres!$A$11,'pouvoirs source biotiques'!A20,IF('calcul des dégats'!$E$10=paramètres!$A$12,'pouvoirs source incendiaires'!A21,IF('calcul des dégats'!$E$10=paramètres!$A$13,'pouvoirs source poussée tech'!A20,'pouvoirs source cryo'!B20)))</f>
        <v>0</v>
      </c>
      <c r="B21" s="8">
        <f>IF('calcul des dégats'!$E$10=paramètres!$A$11,'pouvoirs source biotiques'!B20,IF('calcul des dégats'!$E$10=paramètres!$A$12,'pouvoirs source incendiaires'!B21,IF('calcul des dégats'!$E$10=paramètres!$A$13,'pouvoirs source poussée tech'!B20,'pouvoirs source cryo'!C20)))</f>
        <v>0</v>
      </c>
      <c r="C21" s="57">
        <f>IF('calcul des dégats'!$E$10=paramètres!$A$11,'pouvoirs source biotiques'!C20,IF('calcul des dégats'!$E$10=paramètres!$A$12,'pouvoirs source incendiaires'!C21,IF('calcul des dégats'!$E$10=paramètres!$A$13,'pouvoirs source poussée tech'!C20,'pouvoirs source cryo'!D20)))</f>
        <v>0</v>
      </c>
      <c r="D21" s="8">
        <f>IF('calcul des dégats'!$E$10=paramètres!$A$11,'pouvoirs source biotiques'!D20,IF('calcul des dégats'!$E$10=paramètres!$A$12,'pouvoirs source incendiaires'!D21,IF('calcul des dégats'!$E$10=paramètres!$A$13,'pouvoirs source poussée tech'!D20,'pouvoirs source cryo'!E20)))</f>
        <v>0</v>
      </c>
      <c r="E21" s="9">
        <f>IF('calcul des dégats'!$E$10=paramètres!$A$11,'Détonateurs biotiques'!A20,'pouvoirs détonnateurs du reste'!J20)</f>
        <v>0</v>
      </c>
      <c r="F21" s="8">
        <f>IF('calcul des dégats'!$E$10=paramètres!$A$11,'Détonateurs biotiques'!B20,'pouvoirs détonnateurs du reste'!K20)</f>
        <v>0</v>
      </c>
      <c r="G21" s="9">
        <f>IF('calcul des dégats'!$E$10=paramètres!$A$11,'Détonateurs biotiques'!C20,'pouvoirs détonnateurs du reste'!L20)</f>
        <v>0</v>
      </c>
      <c r="H21" s="8">
        <f>IF('calcul des dégats'!$E$10=paramètres!$A$11,'Détonateurs biotiques'!D20,'pouvoirs détonnateurs du reste'!M20)</f>
        <v>0</v>
      </c>
    </row>
    <row r="22" spans="1:8">
      <c r="A22" s="9">
        <f>IF('calcul des dégats'!$E$10=paramètres!$A$11,'pouvoirs source biotiques'!A21,IF('calcul des dégats'!$E$10=paramètres!$A$12,'pouvoirs source incendiaires'!A22,IF('calcul des dégats'!$E$10=paramètres!$A$13,'pouvoirs source poussée tech'!A21,'pouvoirs source cryo'!B21)))</f>
        <v>0</v>
      </c>
      <c r="B22" s="8">
        <f>IF('calcul des dégats'!$E$10=paramètres!$A$11,'pouvoirs source biotiques'!B21,IF('calcul des dégats'!$E$10=paramètres!$A$12,'pouvoirs source incendiaires'!B22,IF('calcul des dégats'!$E$10=paramètres!$A$13,'pouvoirs source poussée tech'!B21,'pouvoirs source cryo'!C21)))</f>
        <v>0</v>
      </c>
      <c r="C22" s="57">
        <f>IF('calcul des dégats'!$E$10=paramètres!$A$11,'pouvoirs source biotiques'!C21,IF('calcul des dégats'!$E$10=paramètres!$A$12,'pouvoirs source incendiaires'!C22,IF('calcul des dégats'!$E$10=paramètres!$A$13,'pouvoirs source poussée tech'!C21,'pouvoirs source cryo'!D21)))</f>
        <v>0</v>
      </c>
      <c r="D22" s="8">
        <f>IF('calcul des dégats'!$E$10=paramètres!$A$11,'pouvoirs source biotiques'!D21,IF('calcul des dégats'!$E$10=paramètres!$A$12,'pouvoirs source incendiaires'!D22,IF('calcul des dégats'!$E$10=paramètres!$A$13,'pouvoirs source poussée tech'!D21,'pouvoirs source cryo'!E21)))</f>
        <v>0</v>
      </c>
      <c r="E22" s="9">
        <f>IF('calcul des dégats'!$E$10=paramètres!$A$11,'Détonateurs biotiques'!A21,'pouvoirs détonnateurs du reste'!J21)</f>
        <v>0</v>
      </c>
      <c r="F22" s="8">
        <f>IF('calcul des dégats'!$E$10=paramètres!$A$11,'Détonateurs biotiques'!B21,'pouvoirs détonnateurs du reste'!K21)</f>
        <v>0</v>
      </c>
      <c r="G22" s="9">
        <f>IF('calcul des dégats'!$E$10=paramètres!$A$11,'Détonateurs biotiques'!C21,'pouvoirs détonnateurs du reste'!L21)</f>
        <v>0</v>
      </c>
      <c r="H22" s="8">
        <f>IF('calcul des dégats'!$E$10=paramètres!$A$11,'Détonateurs biotiques'!D21,'pouvoirs détonnateurs du reste'!M21)</f>
        <v>0</v>
      </c>
    </row>
    <row r="23" spans="1:8">
      <c r="A23" s="9">
        <f>IF('calcul des dégats'!$E$10=paramètres!$A$11,'pouvoirs source biotiques'!A22,IF('calcul des dégats'!$E$10=paramètres!$A$12,'pouvoirs source incendiaires'!A23,IF('calcul des dégats'!$E$10=paramètres!$A$13,'pouvoirs source poussée tech'!A22,'pouvoirs source cryo'!B22)))</f>
        <v>0</v>
      </c>
      <c r="B23" s="8">
        <f>IF('calcul des dégats'!$E$10=paramètres!$A$11,'pouvoirs source biotiques'!B22,IF('calcul des dégats'!$E$10=paramètres!$A$12,'pouvoirs source incendiaires'!B23,IF('calcul des dégats'!$E$10=paramètres!$A$13,'pouvoirs source poussée tech'!B22,'pouvoirs source cryo'!C22)))</f>
        <v>0</v>
      </c>
      <c r="C23" s="57">
        <f>IF('calcul des dégats'!$E$10=paramètres!$A$11,'pouvoirs source biotiques'!C22,IF('calcul des dégats'!$E$10=paramètres!$A$12,'pouvoirs source incendiaires'!C23,IF('calcul des dégats'!$E$10=paramètres!$A$13,'pouvoirs source poussée tech'!C22,'pouvoirs source cryo'!D22)))</f>
        <v>0</v>
      </c>
      <c r="D23" s="8">
        <f>IF('calcul des dégats'!$E$10=paramètres!$A$11,'pouvoirs source biotiques'!D22,IF('calcul des dégats'!$E$10=paramètres!$A$12,'pouvoirs source incendiaires'!D23,IF('calcul des dégats'!$E$10=paramètres!$A$13,'pouvoirs source poussée tech'!D22,'pouvoirs source cryo'!E22)))</f>
        <v>0</v>
      </c>
      <c r="E23" s="9">
        <f>IF('calcul des dégats'!$E$10=paramètres!$A$11,'Détonateurs biotiques'!A22,'pouvoirs détonnateurs du reste'!J22)</f>
        <v>0</v>
      </c>
      <c r="F23" s="8">
        <f>IF('calcul des dégats'!$E$10=paramètres!$A$11,'Détonateurs biotiques'!B22,'pouvoirs détonnateurs du reste'!K22)</f>
        <v>0</v>
      </c>
      <c r="G23" s="9">
        <f>IF('calcul des dégats'!$E$10=paramètres!$A$11,'Détonateurs biotiques'!C22,'pouvoirs détonnateurs du reste'!L22)</f>
        <v>0</v>
      </c>
      <c r="H23" s="8">
        <f>IF('calcul des dégats'!$E$10=paramètres!$A$11,'Détonateurs biotiques'!D22,'pouvoirs détonnateurs du reste'!M22)</f>
        <v>0</v>
      </c>
    </row>
    <row r="24" spans="1:8">
      <c r="A24" s="9">
        <f>IF('calcul des dégats'!$E$10=paramètres!$A$11,'pouvoirs source biotiques'!A23,IF('calcul des dégats'!$E$10=paramètres!$A$12,'pouvoirs source incendiaires'!A24,IF('calcul des dégats'!$E$10=paramètres!$A$13,'pouvoirs source poussée tech'!A23,'pouvoirs source cryo'!B23)))</f>
        <v>0</v>
      </c>
      <c r="B24" s="8">
        <f>IF('calcul des dégats'!$E$10=paramètres!$A$11,'pouvoirs source biotiques'!B23,IF('calcul des dégats'!$E$10=paramètres!$A$12,'pouvoirs source incendiaires'!B24,IF('calcul des dégats'!$E$10=paramètres!$A$13,'pouvoirs source poussée tech'!B23,'pouvoirs source cryo'!C23)))</f>
        <v>0</v>
      </c>
      <c r="C24" s="57">
        <f>IF('calcul des dégats'!$E$10=paramètres!$A$11,'pouvoirs source biotiques'!C23,IF('calcul des dégats'!$E$10=paramètres!$A$12,'pouvoirs source incendiaires'!C24,IF('calcul des dégats'!$E$10=paramètres!$A$13,'pouvoirs source poussée tech'!C23,'pouvoirs source cryo'!D23)))</f>
        <v>0</v>
      </c>
      <c r="D24" s="8">
        <f>IF('calcul des dégats'!$E$10=paramètres!$A$11,'pouvoirs source biotiques'!D23,IF('calcul des dégats'!$E$10=paramètres!$A$12,'pouvoirs source incendiaires'!D24,IF('calcul des dégats'!$E$10=paramètres!$A$13,'pouvoirs source poussée tech'!D23,'pouvoirs source cryo'!E23)))</f>
        <v>0</v>
      </c>
      <c r="E24" s="9">
        <f>IF('calcul des dégats'!$E$10=paramètres!$A$11,'Détonateurs biotiques'!A23,'pouvoirs détonnateurs du reste'!J23)</f>
        <v>0</v>
      </c>
      <c r="F24" s="8">
        <f>IF('calcul des dégats'!$E$10=paramètres!$A$11,'Détonateurs biotiques'!B23,'pouvoirs détonnateurs du reste'!K23)</f>
        <v>0</v>
      </c>
      <c r="G24" s="9">
        <f>IF('calcul des dégats'!$E$10=paramètres!$A$11,'Détonateurs biotiques'!C23,'pouvoirs détonnateurs du reste'!L23)</f>
        <v>0</v>
      </c>
      <c r="H24" s="8">
        <f>IF('calcul des dégats'!$E$10=paramètres!$A$11,'Détonateurs biotiques'!D23,'pouvoirs détonnateurs du reste'!M23)</f>
        <v>0</v>
      </c>
    </row>
    <row r="25" spans="1:8">
      <c r="A25" s="9">
        <f>IF('calcul des dégats'!$E$10=paramètres!$A$11,'pouvoirs source biotiques'!A24,IF('calcul des dégats'!$E$10=paramètres!$A$12,'pouvoirs source incendiaires'!A25,IF('calcul des dégats'!$E$10=paramètres!$A$13,'pouvoirs source poussée tech'!A24,'pouvoirs source cryo'!B24)))</f>
        <v>0</v>
      </c>
      <c r="B25" s="8">
        <f>IF('calcul des dégats'!$E$10=paramètres!$A$11,'pouvoirs source biotiques'!B24,IF('calcul des dégats'!$E$10=paramètres!$A$12,'pouvoirs source incendiaires'!B25,IF('calcul des dégats'!$E$10=paramètres!$A$13,'pouvoirs source poussée tech'!B24,'pouvoirs source cryo'!C24)))</f>
        <v>0</v>
      </c>
      <c r="C25" s="57">
        <f>IF('calcul des dégats'!$E$10=paramètres!$A$11,'pouvoirs source biotiques'!C24,IF('calcul des dégats'!$E$10=paramètres!$A$12,'pouvoirs source incendiaires'!C25,IF('calcul des dégats'!$E$10=paramètres!$A$13,'pouvoirs source poussée tech'!C24,'pouvoirs source cryo'!D24)))</f>
        <v>0</v>
      </c>
      <c r="D25" s="8">
        <f>IF('calcul des dégats'!$E$10=paramètres!$A$11,'pouvoirs source biotiques'!D24,IF('calcul des dégats'!$E$10=paramètres!$A$12,'pouvoirs source incendiaires'!D25,IF('calcul des dégats'!$E$10=paramètres!$A$13,'pouvoirs source poussée tech'!D24,'pouvoirs source cryo'!E24)))</f>
        <v>0</v>
      </c>
      <c r="E25" s="9">
        <f>IF('calcul des dégats'!$E$10=paramètres!$A$11,'Détonateurs biotiques'!A24,'pouvoirs détonnateurs du reste'!J24)</f>
        <v>0</v>
      </c>
      <c r="F25" s="8">
        <f>IF('calcul des dégats'!$E$10=paramètres!$A$11,'Détonateurs biotiques'!B24,'pouvoirs détonnateurs du reste'!K24)</f>
        <v>0</v>
      </c>
      <c r="G25" s="9">
        <f>IF('calcul des dégats'!$E$10=paramètres!$A$11,'Détonateurs biotiques'!C24,'pouvoirs détonnateurs du reste'!L24)</f>
        <v>0</v>
      </c>
      <c r="H25" s="8">
        <f>IF('calcul des dégats'!$E$10=paramètres!$A$11,'Détonateurs biotiques'!D24,'pouvoirs détonnateurs du reste'!M24)</f>
        <v>0</v>
      </c>
    </row>
    <row r="26" spans="1:8">
      <c r="A26" s="9">
        <f>IF('calcul des dégats'!$E$10=paramètres!$A$11,'pouvoirs source biotiques'!A25,IF('calcul des dégats'!$E$10=paramètres!$A$12,'pouvoirs source incendiaires'!A26,IF('calcul des dégats'!$E$10=paramètres!$A$13,'pouvoirs source poussée tech'!A25,'pouvoirs source cryo'!B25)))</f>
        <v>0</v>
      </c>
      <c r="B26" s="8">
        <f>IF('calcul des dégats'!$E$10=paramètres!$A$11,'pouvoirs source biotiques'!B25,IF('calcul des dégats'!$E$10=paramètres!$A$12,'pouvoirs source incendiaires'!B26,IF('calcul des dégats'!$E$10=paramètres!$A$13,'pouvoirs source poussée tech'!B25,'pouvoirs source cryo'!C25)))</f>
        <v>0</v>
      </c>
      <c r="C26" s="57">
        <f>IF('calcul des dégats'!$E$10=paramètres!$A$11,'pouvoirs source biotiques'!C25,IF('calcul des dégats'!$E$10=paramètres!$A$12,'pouvoirs source incendiaires'!C26,IF('calcul des dégats'!$E$10=paramètres!$A$13,'pouvoirs source poussée tech'!C25,'pouvoirs source cryo'!D25)))</f>
        <v>0</v>
      </c>
      <c r="D26" s="8">
        <f>IF('calcul des dégats'!$E$10=paramètres!$A$11,'pouvoirs source biotiques'!D25,IF('calcul des dégats'!$E$10=paramètres!$A$12,'pouvoirs source incendiaires'!D26,IF('calcul des dégats'!$E$10=paramètres!$A$13,'pouvoirs source poussée tech'!D25,'pouvoirs source cryo'!E25)))</f>
        <v>0</v>
      </c>
      <c r="E26" s="9">
        <f>IF('calcul des dégats'!$E$10=paramètres!$A$11,'Détonateurs biotiques'!A25,'pouvoirs détonnateurs du reste'!J25)</f>
        <v>0</v>
      </c>
      <c r="F26" s="8">
        <f>IF('calcul des dégats'!$E$10=paramètres!$A$11,'Détonateurs biotiques'!B25,'pouvoirs détonnateurs du reste'!K25)</f>
        <v>0</v>
      </c>
      <c r="G26" s="9">
        <f>IF('calcul des dégats'!$E$10=paramètres!$A$11,'Détonateurs biotiques'!C25,'pouvoirs détonnateurs du reste'!L25)</f>
        <v>0</v>
      </c>
      <c r="H26" s="8">
        <f>IF('calcul des dégats'!$E$10=paramètres!$A$11,'Détonateurs biotiques'!D25,'pouvoirs détonnateurs du reste'!M25)</f>
        <v>0</v>
      </c>
    </row>
    <row r="27" spans="1:8">
      <c r="A27" s="9">
        <f>IF('calcul des dégats'!$E$10=paramètres!$A$11,'pouvoirs source biotiques'!A26,IF('calcul des dégats'!$E$10=paramètres!$A$12,'pouvoirs source incendiaires'!A27,IF('calcul des dégats'!$E$10=paramètres!$A$13,'pouvoirs source poussée tech'!A26,'pouvoirs source cryo'!B26)))</f>
        <v>0</v>
      </c>
      <c r="B27" s="8">
        <f>IF('calcul des dégats'!$E$10=paramètres!$A$11,'pouvoirs source biotiques'!B26,IF('calcul des dégats'!$E$10=paramètres!$A$12,'pouvoirs source incendiaires'!B27,IF('calcul des dégats'!$E$10=paramètres!$A$13,'pouvoirs source poussée tech'!B26,'pouvoirs source cryo'!C26)))</f>
        <v>0</v>
      </c>
      <c r="C27" s="57">
        <f>IF('calcul des dégats'!$E$10=paramètres!$A$11,'pouvoirs source biotiques'!C26,IF('calcul des dégats'!$E$10=paramètres!$A$12,'pouvoirs source incendiaires'!C27,IF('calcul des dégats'!$E$10=paramètres!$A$13,'pouvoirs source poussée tech'!C26,'pouvoirs source cryo'!D26)))</f>
        <v>0</v>
      </c>
      <c r="D27" s="8">
        <f>IF('calcul des dégats'!$E$10=paramètres!$A$11,'pouvoirs source biotiques'!D26,IF('calcul des dégats'!$E$10=paramètres!$A$12,'pouvoirs source incendiaires'!D27,IF('calcul des dégats'!$E$10=paramètres!$A$13,'pouvoirs source poussée tech'!D26,'pouvoirs source cryo'!E26)))</f>
        <v>0</v>
      </c>
      <c r="E27" s="9">
        <f>IF('calcul des dégats'!$E$10=paramètres!$A$11,'Détonateurs biotiques'!A26,'pouvoirs détonnateurs du reste'!J26)</f>
        <v>0</v>
      </c>
      <c r="F27" s="8">
        <f>IF('calcul des dégats'!$E$10=paramètres!$A$11,'Détonateurs biotiques'!B26,'pouvoirs détonnateurs du reste'!K26)</f>
        <v>0</v>
      </c>
      <c r="G27" s="9">
        <f>IF('calcul des dégats'!$E$10=paramètres!$A$11,'Détonateurs biotiques'!C26,'pouvoirs détonnateurs du reste'!L26)</f>
        <v>0</v>
      </c>
      <c r="H27" s="8">
        <f>IF('calcul des dégats'!$E$10=paramètres!$A$11,'Détonateurs biotiques'!D26,'pouvoirs détonnateurs du reste'!M26)</f>
        <v>0</v>
      </c>
    </row>
    <row r="28" spans="1:8">
      <c r="A28" s="9">
        <f>IF('calcul des dégats'!$E$10=paramètres!$A$11,'pouvoirs source biotiques'!A27,IF('calcul des dégats'!$E$10=paramètres!$A$12,'pouvoirs source incendiaires'!A28,IF('calcul des dégats'!$E$10=paramètres!$A$13,'pouvoirs source poussée tech'!A27,'pouvoirs source cryo'!B27)))</f>
        <v>0</v>
      </c>
      <c r="B28" s="8">
        <f>IF('calcul des dégats'!$E$10=paramètres!$A$11,'pouvoirs source biotiques'!B27,IF('calcul des dégats'!$E$10=paramètres!$A$12,'pouvoirs source incendiaires'!B28,IF('calcul des dégats'!$E$10=paramètres!$A$13,'pouvoirs source poussée tech'!B27,'pouvoirs source cryo'!C27)))</f>
        <v>0</v>
      </c>
      <c r="C28" s="57">
        <f>IF('calcul des dégats'!$E$10=paramètres!$A$11,'pouvoirs source biotiques'!C27,IF('calcul des dégats'!$E$10=paramètres!$A$12,'pouvoirs source incendiaires'!C28,IF('calcul des dégats'!$E$10=paramètres!$A$13,'pouvoirs source poussée tech'!C27,'pouvoirs source cryo'!D27)))</f>
        <v>0</v>
      </c>
      <c r="D28" s="8">
        <f>IF('calcul des dégats'!$E$10=paramètres!$A$11,'pouvoirs source biotiques'!D27,IF('calcul des dégats'!$E$10=paramètres!$A$12,'pouvoirs source incendiaires'!D28,IF('calcul des dégats'!$E$10=paramètres!$A$13,'pouvoirs source poussée tech'!D27,'pouvoirs source cryo'!E27)))</f>
        <v>0</v>
      </c>
      <c r="E28" s="9">
        <f>IF('calcul des dégats'!$E$10=paramètres!$A$11,'Détonateurs biotiques'!A27,'pouvoirs détonnateurs du reste'!J27)</f>
        <v>0</v>
      </c>
      <c r="F28" s="8">
        <f>IF('calcul des dégats'!$E$10=paramètres!$A$11,'Détonateurs biotiques'!B27,'pouvoirs détonnateurs du reste'!K27)</f>
        <v>0</v>
      </c>
      <c r="G28" s="9">
        <f>IF('calcul des dégats'!$E$10=paramètres!$A$11,'Détonateurs biotiques'!C27,'pouvoirs détonnateurs du reste'!L27)</f>
        <v>0</v>
      </c>
      <c r="H28" s="8">
        <f>IF('calcul des dégats'!$E$10=paramètres!$A$11,'Détonateurs biotiques'!D27,'pouvoirs détonnateurs du reste'!M27)</f>
        <v>0</v>
      </c>
    </row>
    <row r="29" spans="1:8">
      <c r="A29" s="9">
        <f>IF('calcul des dégats'!$E$10=paramètres!$A$11,'pouvoirs source biotiques'!A28,IF('calcul des dégats'!$E$10=paramètres!$A$12,'pouvoirs source incendiaires'!A29,IF('calcul des dégats'!$E$10=paramètres!$A$13,'pouvoirs source poussée tech'!A28,'pouvoirs source cryo'!B28)))</f>
        <v>0</v>
      </c>
      <c r="B29" s="8">
        <f>IF('calcul des dégats'!$E$10=paramètres!$A$11,'pouvoirs source biotiques'!B28,IF('calcul des dégats'!$E$10=paramètres!$A$12,'pouvoirs source incendiaires'!B29,IF('calcul des dégats'!$E$10=paramètres!$A$13,'pouvoirs source poussée tech'!B28,'pouvoirs source cryo'!C28)))</f>
        <v>0</v>
      </c>
      <c r="C29" s="57">
        <f>IF('calcul des dégats'!$E$10=paramètres!$A$11,'pouvoirs source biotiques'!C28,IF('calcul des dégats'!$E$10=paramètres!$A$12,'pouvoirs source incendiaires'!C29,IF('calcul des dégats'!$E$10=paramètres!$A$13,'pouvoirs source poussée tech'!C28,'pouvoirs source cryo'!D28)))</f>
        <v>0</v>
      </c>
      <c r="D29" s="8">
        <f>IF('calcul des dégats'!$E$10=paramètres!$A$11,'pouvoirs source biotiques'!D28,IF('calcul des dégats'!$E$10=paramètres!$A$12,'pouvoirs source incendiaires'!D29,IF('calcul des dégats'!$E$10=paramètres!$A$13,'pouvoirs source poussée tech'!D28,'pouvoirs source cryo'!E28)))</f>
        <v>0</v>
      </c>
      <c r="E29" s="9">
        <f>IF('calcul des dégats'!$E$10=paramètres!$A$11,'Détonateurs biotiques'!A28,'pouvoirs détonnateurs du reste'!J28)</f>
        <v>0</v>
      </c>
      <c r="F29" s="8">
        <f>IF('calcul des dégats'!$E$10=paramètres!$A$11,'Détonateurs biotiques'!B28,'pouvoirs détonnateurs du reste'!K28)</f>
        <v>0</v>
      </c>
      <c r="G29" s="9">
        <f>IF('calcul des dégats'!$E$10=paramètres!$A$11,'Détonateurs biotiques'!C28,'pouvoirs détonnateurs du reste'!L28)</f>
        <v>0</v>
      </c>
      <c r="H29" s="8">
        <f>IF('calcul des dégats'!$E$10=paramètres!$A$11,'Détonateurs biotiques'!D28,'pouvoirs détonnateurs du reste'!M28)</f>
        <v>0</v>
      </c>
    </row>
    <row r="30" spans="1:8">
      <c r="A30" s="9">
        <f>IF('calcul des dégats'!$E$10=paramètres!$A$11,'pouvoirs source biotiques'!A29,IF('calcul des dégats'!$E$10=paramètres!$A$12,'pouvoirs source incendiaires'!A30,IF('calcul des dégats'!$E$10=paramètres!$A$13,'pouvoirs source poussée tech'!A29,'pouvoirs source cryo'!B29)))</f>
        <v>0</v>
      </c>
      <c r="B30" s="8">
        <f>IF('calcul des dégats'!$E$10=paramètres!$A$11,'pouvoirs source biotiques'!B29,IF('calcul des dégats'!$E$10=paramètres!$A$12,'pouvoirs source incendiaires'!B30,IF('calcul des dégats'!$E$10=paramètres!$A$13,'pouvoirs source poussée tech'!B29,'pouvoirs source cryo'!C29)))</f>
        <v>0</v>
      </c>
      <c r="C30" s="57">
        <f>IF('calcul des dégats'!$E$10=paramètres!$A$11,'pouvoirs source biotiques'!C29,IF('calcul des dégats'!$E$10=paramètres!$A$12,'pouvoirs source incendiaires'!C30,IF('calcul des dégats'!$E$10=paramètres!$A$13,'pouvoirs source poussée tech'!C29,'pouvoirs source cryo'!D29)))</f>
        <v>0</v>
      </c>
      <c r="D30" s="8">
        <f>IF('calcul des dégats'!$E$10=paramètres!$A$11,'pouvoirs source biotiques'!D29,IF('calcul des dégats'!$E$10=paramètres!$A$12,'pouvoirs source incendiaires'!D30,IF('calcul des dégats'!$E$10=paramètres!$A$13,'pouvoirs source poussée tech'!D29,'pouvoirs source cryo'!E29)))</f>
        <v>0</v>
      </c>
      <c r="E30" s="9">
        <f>IF('calcul des dégats'!$E$10=paramètres!$A$11,'Détonateurs biotiques'!A29,'pouvoirs détonnateurs du reste'!J29)</f>
        <v>0</v>
      </c>
      <c r="F30" s="8">
        <f>IF('calcul des dégats'!$E$10=paramètres!$A$11,'Détonateurs biotiques'!B29,'pouvoirs détonnateurs du reste'!K29)</f>
        <v>0</v>
      </c>
      <c r="G30" s="9">
        <f>IF('calcul des dégats'!$E$10=paramètres!$A$11,'Détonateurs biotiques'!C29,'pouvoirs détonnateurs du reste'!L29)</f>
        <v>0</v>
      </c>
      <c r="H30" s="8">
        <f>IF('calcul des dégats'!$E$10=paramètres!$A$11,'Détonateurs biotiques'!D29,'pouvoirs détonnateurs du reste'!M29)</f>
        <v>0</v>
      </c>
    </row>
    <row r="31" spans="1:8">
      <c r="A31" s="9">
        <f>IF('calcul des dégats'!$E$10=paramètres!$A$11,'pouvoirs source biotiques'!A30,IF('calcul des dégats'!$E$10=paramètres!$A$12,'pouvoirs source incendiaires'!A31,IF('calcul des dégats'!$E$10=paramètres!$A$13,'pouvoirs source poussée tech'!A30,'pouvoirs source cryo'!B30)))</f>
        <v>0</v>
      </c>
      <c r="B31" s="8">
        <f>IF('calcul des dégats'!$E$10=paramètres!$A$11,'pouvoirs source biotiques'!B30,IF('calcul des dégats'!$E$10=paramètres!$A$12,'pouvoirs source incendiaires'!B31,IF('calcul des dégats'!$E$10=paramètres!$A$13,'pouvoirs source poussée tech'!B30,'pouvoirs source cryo'!C30)))</f>
        <v>0</v>
      </c>
      <c r="C31" s="57">
        <f>IF('calcul des dégats'!$E$10=paramètres!$A$11,'pouvoirs source biotiques'!C30,IF('calcul des dégats'!$E$10=paramètres!$A$12,'pouvoirs source incendiaires'!C31,IF('calcul des dégats'!$E$10=paramètres!$A$13,'pouvoirs source poussée tech'!C30,'pouvoirs source cryo'!D30)))</f>
        <v>0</v>
      </c>
      <c r="D31" s="8">
        <f>IF('calcul des dégats'!$E$10=paramètres!$A$11,'pouvoirs source biotiques'!D30,IF('calcul des dégats'!$E$10=paramètres!$A$12,'pouvoirs source incendiaires'!D31,IF('calcul des dégats'!$E$10=paramètres!$A$13,'pouvoirs source poussée tech'!D30,'pouvoirs source cryo'!E30)))</f>
        <v>0</v>
      </c>
      <c r="E31" s="9">
        <f>IF('calcul des dégats'!$E$10=paramètres!$A$11,'Détonateurs biotiques'!A30,'pouvoirs détonnateurs du reste'!J30)</f>
        <v>0</v>
      </c>
      <c r="F31" s="8">
        <f>IF('calcul des dégats'!$E$10=paramètres!$A$11,'Détonateurs biotiques'!B30,'pouvoirs détonnateurs du reste'!K30)</f>
        <v>0</v>
      </c>
      <c r="G31" s="9">
        <f>IF('calcul des dégats'!$E$10=paramètres!$A$11,'Détonateurs biotiques'!C30,'pouvoirs détonnateurs du reste'!L30)</f>
        <v>0</v>
      </c>
      <c r="H31" s="8">
        <f>IF('calcul des dégats'!$E$10=paramètres!$A$11,'Détonateurs biotiques'!D30,'pouvoirs détonnateurs du reste'!M30)</f>
        <v>0</v>
      </c>
    </row>
    <row r="32" spans="1:8">
      <c r="B32" s="8"/>
      <c r="E32" s="9">
        <f>IF('calcul des dégats'!$E$10=paramètres!$A$11,'Détonateurs biotiques'!A31,'pouvoirs détonnateurs du reste'!J31)</f>
        <v>0</v>
      </c>
      <c r="F32" s="8">
        <f>IF('calcul des dégats'!$E$10=paramètres!$A$11,'Détonateurs biotiques'!B31,'pouvoirs détonnateurs du reste'!K31)</f>
        <v>0</v>
      </c>
      <c r="G32" s="9">
        <f>IF('calcul des dégats'!$E$10=paramètres!$A$11,'Détonateurs biotiques'!C31,'pouvoirs détonnateurs du reste'!L31)</f>
        <v>0</v>
      </c>
      <c r="H32" s="8">
        <f>IF('calcul des dégats'!$E$10=paramètres!$A$11,'Détonateurs biotiques'!D31,'pouvoirs détonnateurs du reste'!M31)</f>
        <v>0</v>
      </c>
    </row>
    <row r="33" spans="2:2">
      <c r="B33" s="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E15"/>
  <sheetViews>
    <sheetView zoomScale="85" zoomScaleNormal="85" workbookViewId="0"/>
  </sheetViews>
  <sheetFormatPr baseColWidth="10" defaultColWidth="11.42578125" defaultRowHeight="15"/>
  <cols>
    <col min="1" max="1" width="42.42578125" style="65" bestFit="1" customWidth="1"/>
    <col min="2" max="2" width="23" style="65" bestFit="1" customWidth="1"/>
    <col min="3" max="3" width="22" style="65" customWidth="1"/>
    <col min="4" max="4" width="15.140625" style="65" bestFit="1" customWidth="1"/>
    <col min="5" max="5" width="33.5703125" style="65" bestFit="1" customWidth="1"/>
    <col min="6" max="6" width="7.7109375" style="65" bestFit="1" customWidth="1"/>
    <col min="7" max="7" width="18.28515625" style="65" bestFit="1" customWidth="1"/>
    <col min="8" max="16384" width="11.42578125" style="65"/>
  </cols>
  <sheetData>
    <row r="1" spans="1:5" ht="15.75">
      <c r="A1" s="2" t="s">
        <v>2</v>
      </c>
      <c r="B1" s="2" t="s">
        <v>0</v>
      </c>
      <c r="C1" s="2" t="s">
        <v>121</v>
      </c>
      <c r="D1" s="10" t="s">
        <v>119</v>
      </c>
      <c r="E1" s="4" t="s">
        <v>1</v>
      </c>
    </row>
    <row r="2" spans="1:5" ht="15.75">
      <c r="A2" s="2" t="s">
        <v>38</v>
      </c>
      <c r="B2" s="2">
        <v>0</v>
      </c>
      <c r="C2" s="11"/>
      <c r="D2" s="2">
        <v>0.15</v>
      </c>
      <c r="E2" s="2" t="s">
        <v>4</v>
      </c>
    </row>
    <row r="3" spans="1:5" ht="47.25">
      <c r="A3" s="2" t="s">
        <v>75</v>
      </c>
      <c r="B3" s="2"/>
      <c r="C3" s="11" t="s">
        <v>90</v>
      </c>
      <c r="D3" s="2"/>
      <c r="E3" s="2" t="s">
        <v>4</v>
      </c>
    </row>
    <row r="4" spans="1:5" ht="47.25">
      <c r="A4" s="2" t="s">
        <v>76</v>
      </c>
      <c r="B4" s="2"/>
      <c r="C4" s="11" t="s">
        <v>127</v>
      </c>
      <c r="D4" s="2">
        <v>0.25</v>
      </c>
      <c r="E4" s="2" t="s">
        <v>4</v>
      </c>
    </row>
    <row r="5" spans="1:5" ht="15.75">
      <c r="A5" s="2" t="s">
        <v>39</v>
      </c>
      <c r="B5" s="2"/>
      <c r="C5" s="11"/>
      <c r="D5" s="2"/>
      <c r="E5" s="2" t="s">
        <v>4</v>
      </c>
    </row>
    <row r="6" spans="1:5" ht="15.75">
      <c r="A6" s="2" t="s">
        <v>40</v>
      </c>
      <c r="B6" s="2"/>
      <c r="C6" s="11"/>
      <c r="D6" s="2"/>
      <c r="E6" s="2" t="s">
        <v>4</v>
      </c>
    </row>
    <row r="7" spans="1:5" ht="63">
      <c r="A7" s="2" t="s">
        <v>41</v>
      </c>
      <c r="B7" s="2">
        <v>0.5</v>
      </c>
      <c r="C7" s="11" t="s">
        <v>92</v>
      </c>
      <c r="D7" s="2"/>
      <c r="E7" s="2" t="s">
        <v>4</v>
      </c>
    </row>
    <row r="8" spans="1:5" ht="15.75">
      <c r="A8" s="2" t="s">
        <v>42</v>
      </c>
      <c r="B8" s="2"/>
      <c r="C8" s="11"/>
      <c r="D8" s="2"/>
      <c r="E8" s="2" t="s">
        <v>4</v>
      </c>
    </row>
    <row r="9" spans="1:5" ht="63">
      <c r="A9" s="2" t="s">
        <v>43</v>
      </c>
      <c r="B9" s="2">
        <v>0.75</v>
      </c>
      <c r="C9" s="11" t="s">
        <v>93</v>
      </c>
      <c r="D9" s="2"/>
      <c r="E9" s="2" t="s">
        <v>4</v>
      </c>
    </row>
    <row r="10" spans="1:5" ht="15.75">
      <c r="A10" s="2" t="s">
        <v>33</v>
      </c>
      <c r="B10" s="2"/>
      <c r="C10" s="11"/>
      <c r="D10" s="2"/>
      <c r="E10" s="2" t="s">
        <v>4</v>
      </c>
    </row>
    <row r="11" spans="1:5" ht="63">
      <c r="A11" s="2" t="s">
        <v>44</v>
      </c>
      <c r="B11" s="2"/>
      <c r="C11" s="11" t="s">
        <v>97</v>
      </c>
      <c r="D11" s="2"/>
      <c r="E11" s="2" t="s">
        <v>4</v>
      </c>
    </row>
    <row r="12" spans="1:5" ht="94.5">
      <c r="A12" s="2" t="s">
        <v>45</v>
      </c>
      <c r="B12" s="2"/>
      <c r="C12" s="11" t="s">
        <v>98</v>
      </c>
      <c r="D12" s="2"/>
      <c r="E12" s="2" t="s">
        <v>4</v>
      </c>
    </row>
    <row r="13" spans="1:5" ht="63">
      <c r="A13" s="2" t="s">
        <v>77</v>
      </c>
      <c r="B13" s="2"/>
      <c r="C13" s="11" t="s">
        <v>102</v>
      </c>
      <c r="D13" s="2"/>
      <c r="E13" s="2" t="s">
        <v>4</v>
      </c>
    </row>
    <row r="14" spans="1:5" ht="15.75">
      <c r="A14" s="2" t="s">
        <v>46</v>
      </c>
      <c r="B14" s="2"/>
      <c r="C14" s="11"/>
      <c r="D14" s="2"/>
      <c r="E14" s="2" t="s">
        <v>4</v>
      </c>
    </row>
    <row r="15" spans="1:5" ht="63">
      <c r="A15" s="2" t="s">
        <v>37</v>
      </c>
      <c r="B15" s="2">
        <v>0.5</v>
      </c>
      <c r="C15" s="11" t="s">
        <v>92</v>
      </c>
      <c r="D15" s="2">
        <v>0.15</v>
      </c>
      <c r="E15" s="2" t="s">
        <v>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E18"/>
  <sheetViews>
    <sheetView zoomScale="115" zoomScaleNormal="115" workbookViewId="0">
      <selection activeCell="A4" sqref="A4"/>
    </sheetView>
  </sheetViews>
  <sheetFormatPr baseColWidth="10" defaultColWidth="11.42578125" defaultRowHeight="15"/>
  <cols>
    <col min="1" max="1" width="44.28515625" style="65" bestFit="1" customWidth="1"/>
    <col min="2" max="2" width="22" style="65" bestFit="1" customWidth="1"/>
    <col min="3" max="3" width="32" style="65" customWidth="1"/>
    <col min="4" max="4" width="11.42578125" style="65"/>
    <col min="5" max="5" width="9.42578125" style="65" customWidth="1"/>
    <col min="6" max="16384" width="11.42578125" style="65"/>
  </cols>
  <sheetData>
    <row r="1" spans="1:5" ht="15.75">
      <c r="A1" s="2" t="s">
        <v>24</v>
      </c>
      <c r="B1" s="3" t="s">
        <v>0</v>
      </c>
      <c r="C1" s="10" t="s">
        <v>89</v>
      </c>
      <c r="D1" s="4" t="s">
        <v>128</v>
      </c>
      <c r="E1" s="4" t="s">
        <v>1</v>
      </c>
    </row>
    <row r="2" spans="1:5" ht="15.75">
      <c r="A2" s="2" t="s">
        <v>38</v>
      </c>
      <c r="B2" s="3"/>
      <c r="C2" s="10" t="s">
        <v>91</v>
      </c>
      <c r="D2" s="4">
        <v>0.15</v>
      </c>
      <c r="E2" s="4" t="s">
        <v>4</v>
      </c>
    </row>
    <row r="3" spans="1:5" ht="15.75">
      <c r="A3" s="2" t="s">
        <v>25</v>
      </c>
      <c r="B3" s="3"/>
      <c r="C3" s="10"/>
      <c r="D3" s="4"/>
      <c r="E3" s="4" t="s">
        <v>4</v>
      </c>
    </row>
    <row r="4" spans="1:5" ht="47.25">
      <c r="A4" s="2" t="s">
        <v>26</v>
      </c>
      <c r="B4" s="3">
        <v>0.5</v>
      </c>
      <c r="C4" s="10" t="s">
        <v>92</v>
      </c>
      <c r="D4" s="4"/>
      <c r="E4" s="4" t="s">
        <v>4</v>
      </c>
    </row>
    <row r="5" spans="1:5" ht="15.75">
      <c r="A5" s="2" t="s">
        <v>27</v>
      </c>
      <c r="B5" s="3"/>
      <c r="C5" s="10"/>
      <c r="D5" s="4"/>
      <c r="E5" s="4" t="s">
        <v>4</v>
      </c>
    </row>
    <row r="6" spans="1:5" ht="47.25">
      <c r="A6" s="2" t="s">
        <v>28</v>
      </c>
      <c r="B6" s="3">
        <v>0.5</v>
      </c>
      <c r="C6" s="10" t="s">
        <v>92</v>
      </c>
      <c r="D6" s="4"/>
      <c r="E6" s="4" t="s">
        <v>4</v>
      </c>
    </row>
    <row r="7" spans="1:5" ht="31.5">
      <c r="A7" s="2" t="s">
        <v>29</v>
      </c>
      <c r="B7" s="3"/>
      <c r="C7" s="10" t="s">
        <v>108</v>
      </c>
      <c r="D7" s="4">
        <v>0.25</v>
      </c>
      <c r="E7" s="4" t="s">
        <v>4</v>
      </c>
    </row>
    <row r="8" spans="1:5" ht="15.75">
      <c r="A8" s="2" t="s">
        <v>30</v>
      </c>
      <c r="B8" s="3"/>
      <c r="C8" s="10"/>
      <c r="D8" s="4"/>
      <c r="E8" s="4" t="s">
        <v>4</v>
      </c>
    </row>
    <row r="9" spans="1:5" ht="47.25">
      <c r="A9" s="2" t="s">
        <v>41</v>
      </c>
      <c r="B9" s="3">
        <v>0.5</v>
      </c>
      <c r="C9" s="10" t="s">
        <v>92</v>
      </c>
      <c r="D9" s="4"/>
      <c r="E9" s="4" t="s">
        <v>4</v>
      </c>
    </row>
    <row r="10" spans="1:5" ht="15.75">
      <c r="A10" s="2" t="s">
        <v>31</v>
      </c>
      <c r="B10" s="3"/>
      <c r="C10" s="10"/>
      <c r="D10" s="4"/>
      <c r="E10" s="4" t="s">
        <v>4</v>
      </c>
    </row>
    <row r="11" spans="1:5" ht="15.75">
      <c r="A11" s="2" t="s">
        <v>32</v>
      </c>
      <c r="B11" s="3"/>
      <c r="C11" s="10"/>
      <c r="D11" s="4"/>
      <c r="E11" s="4" t="s">
        <v>4</v>
      </c>
    </row>
    <row r="12" spans="1:5" ht="15.75">
      <c r="A12" s="2" t="s">
        <v>33</v>
      </c>
      <c r="B12" s="3"/>
      <c r="C12" s="10"/>
      <c r="D12" s="4"/>
      <c r="E12" s="4" t="s">
        <v>4</v>
      </c>
    </row>
    <row r="13" spans="1:5" ht="15.75">
      <c r="A13" s="2" t="s">
        <v>34</v>
      </c>
      <c r="B13" s="3"/>
      <c r="C13" s="10"/>
      <c r="D13" s="4"/>
      <c r="E13" s="4" t="s">
        <v>4</v>
      </c>
    </row>
    <row r="14" spans="1:5" ht="47.25">
      <c r="A14" s="2" t="str">
        <f>'pouvoirs source biotiques'!$A$11</f>
        <v>Shockwave / Onde de choc</v>
      </c>
      <c r="B14" s="3">
        <v>0.65</v>
      </c>
      <c r="C14" s="10" t="s">
        <v>94</v>
      </c>
      <c r="D14" s="4"/>
      <c r="E14" s="4" t="s">
        <v>4</v>
      </c>
    </row>
    <row r="15" spans="1:5" ht="15.75">
      <c r="A15" s="2" t="s">
        <v>45</v>
      </c>
      <c r="B15" s="3"/>
      <c r="C15" s="10"/>
      <c r="D15" s="4"/>
      <c r="E15" s="4" t="s">
        <v>4</v>
      </c>
    </row>
    <row r="16" spans="1:5" ht="15.75">
      <c r="A16" s="2" t="s">
        <v>35</v>
      </c>
      <c r="B16" s="3"/>
      <c r="C16" s="10"/>
      <c r="D16" s="4"/>
      <c r="E16" s="4" t="s">
        <v>4</v>
      </c>
    </row>
    <row r="17" spans="1:5" ht="47.25">
      <c r="A17" s="2" t="s">
        <v>36</v>
      </c>
      <c r="B17" s="3">
        <v>0.5</v>
      </c>
      <c r="C17" s="10" t="s">
        <v>92</v>
      </c>
      <c r="D17" s="4"/>
      <c r="E17" s="4" t="s">
        <v>4</v>
      </c>
    </row>
    <row r="18" spans="1:5" ht="47.25">
      <c r="A18" s="2" t="s">
        <v>37</v>
      </c>
      <c r="B18" s="3">
        <v>0.5</v>
      </c>
      <c r="C18" s="10" t="s">
        <v>92</v>
      </c>
      <c r="D18" s="4">
        <v>0.15</v>
      </c>
      <c r="E18" s="4" t="s"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2:E10"/>
  <sheetViews>
    <sheetView topLeftCell="A2" workbookViewId="0">
      <selection activeCell="D3" sqref="D3"/>
    </sheetView>
  </sheetViews>
  <sheetFormatPr baseColWidth="10" defaultColWidth="11.42578125" defaultRowHeight="15"/>
  <cols>
    <col min="1" max="1" width="95.7109375" bestFit="1" customWidth="1"/>
    <col min="2" max="2" width="20.140625" bestFit="1" customWidth="1"/>
    <col min="3" max="3" width="19.28515625" customWidth="1"/>
  </cols>
  <sheetData>
    <row r="2" spans="1:5">
      <c r="A2" t="s">
        <v>11</v>
      </c>
      <c r="B2" t="s">
        <v>0</v>
      </c>
      <c r="C2" t="s">
        <v>89</v>
      </c>
      <c r="D2" t="s">
        <v>119</v>
      </c>
      <c r="E2" t="s">
        <v>1</v>
      </c>
    </row>
    <row r="3" spans="1:5">
      <c r="A3" t="s">
        <v>12</v>
      </c>
      <c r="B3">
        <v>0</v>
      </c>
      <c r="C3" s="12"/>
      <c r="E3" t="s">
        <v>21</v>
      </c>
    </row>
    <row r="4" spans="1:5">
      <c r="A4" t="s">
        <v>78</v>
      </c>
      <c r="B4">
        <v>0</v>
      </c>
      <c r="C4" s="12"/>
      <c r="E4" t="s">
        <v>21</v>
      </c>
    </row>
    <row r="5" spans="1:5">
      <c r="A5" t="s">
        <v>47</v>
      </c>
      <c r="B5">
        <v>0</v>
      </c>
      <c r="C5" s="12"/>
      <c r="E5" t="s">
        <v>21</v>
      </c>
    </row>
    <row r="6" spans="1:5" ht="60">
      <c r="A6" t="s">
        <v>79</v>
      </c>
      <c r="B6">
        <v>0</v>
      </c>
      <c r="C6" s="12" t="s">
        <v>95</v>
      </c>
      <c r="E6" t="s">
        <v>21</v>
      </c>
    </row>
    <row r="7" spans="1:5">
      <c r="A7" t="s">
        <v>48</v>
      </c>
      <c r="B7">
        <v>0</v>
      </c>
      <c r="C7" s="12"/>
      <c r="E7" t="s">
        <v>21</v>
      </c>
    </row>
    <row r="8" spans="1:5">
      <c r="A8" t="s">
        <v>49</v>
      </c>
      <c r="B8">
        <v>0</v>
      </c>
      <c r="C8" s="12"/>
      <c r="E8" t="s">
        <v>21</v>
      </c>
    </row>
    <row r="9" spans="1:5" ht="60">
      <c r="A9" t="s">
        <v>112</v>
      </c>
      <c r="B9">
        <v>0</v>
      </c>
      <c r="C9" s="12" t="s">
        <v>96</v>
      </c>
      <c r="E9" t="s">
        <v>21</v>
      </c>
    </row>
    <row r="10" spans="1:5" ht="60">
      <c r="A10" t="s">
        <v>80</v>
      </c>
      <c r="B10">
        <v>0</v>
      </c>
      <c r="C10" s="12" t="s">
        <v>95</v>
      </c>
      <c r="E10" t="s">
        <v>21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D10"/>
  <sheetViews>
    <sheetView workbookViewId="0">
      <selection activeCell="D8" sqref="D8"/>
    </sheetView>
  </sheetViews>
  <sheetFormatPr baseColWidth="10" defaultColWidth="11.42578125" defaultRowHeight="15"/>
  <cols>
    <col min="1" max="1" width="118.5703125" bestFit="1" customWidth="1"/>
    <col min="2" max="2" width="20.28515625" bestFit="1" customWidth="1"/>
    <col min="3" max="3" width="16.140625" customWidth="1"/>
    <col min="4" max="4" width="14" bestFit="1" customWidth="1"/>
  </cols>
  <sheetData>
    <row r="1" spans="1:4">
      <c r="A1" t="s">
        <v>7</v>
      </c>
      <c r="B1" t="s">
        <v>0</v>
      </c>
      <c r="C1" t="s">
        <v>89</v>
      </c>
      <c r="D1" t="s">
        <v>119</v>
      </c>
    </row>
    <row r="2" spans="1:4">
      <c r="A2" t="s">
        <v>18</v>
      </c>
      <c r="B2">
        <v>0</v>
      </c>
      <c r="C2" s="12"/>
    </row>
    <row r="3" spans="1:4" ht="45">
      <c r="A3" t="s">
        <v>85</v>
      </c>
      <c r="B3">
        <v>0</v>
      </c>
      <c r="C3" s="12" t="s">
        <v>99</v>
      </c>
    </row>
    <row r="4" spans="1:4">
      <c r="A4" t="str">
        <f>'pouvoirs détonnateurs du reste'!$J$15</f>
        <v>Energy Drain / Drain d'Energie</v>
      </c>
      <c r="B4">
        <v>0</v>
      </c>
      <c r="C4" s="12"/>
    </row>
    <row r="5" spans="1:4">
      <c r="A5" t="s">
        <v>86</v>
      </c>
      <c r="B5">
        <v>0</v>
      </c>
      <c r="C5" s="12"/>
    </row>
    <row r="6" spans="1:4">
      <c r="A6" t="s">
        <v>59</v>
      </c>
      <c r="B6">
        <v>0</v>
      </c>
      <c r="C6" s="12"/>
    </row>
    <row r="7" spans="1:4" ht="90">
      <c r="A7" t="s">
        <v>87</v>
      </c>
      <c r="B7">
        <v>0</v>
      </c>
      <c r="C7" s="12" t="s">
        <v>120</v>
      </c>
      <c r="D7">
        <v>0.5</v>
      </c>
    </row>
    <row r="8" spans="1:4" ht="75">
      <c r="A8" t="s">
        <v>110</v>
      </c>
      <c r="B8">
        <v>0</v>
      </c>
      <c r="C8" s="12" t="s">
        <v>100</v>
      </c>
    </row>
    <row r="9" spans="1:4" ht="75">
      <c r="A9" t="s">
        <v>88</v>
      </c>
      <c r="B9">
        <v>0</v>
      </c>
      <c r="C9" s="12" t="s">
        <v>101</v>
      </c>
    </row>
    <row r="10" spans="1:4">
      <c r="A10" t="s">
        <v>60</v>
      </c>
      <c r="B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Nouvelle interface (2)</vt:lpstr>
      <vt:lpstr>Nouvelle interface</vt:lpstr>
      <vt:lpstr>calcul des dégats</vt:lpstr>
      <vt:lpstr>paramètres</vt:lpstr>
      <vt:lpstr>calculs intermédiaires</vt:lpstr>
      <vt:lpstr>pouvoirs source biotiques</vt:lpstr>
      <vt:lpstr>Détonateurs biotiques</vt:lpstr>
      <vt:lpstr>pouvoirs source incendiaires</vt:lpstr>
      <vt:lpstr>pouvoirs source poussée tech</vt:lpstr>
      <vt:lpstr>pouvoirs source cryo</vt:lpstr>
      <vt:lpstr>pouvoirs détonnateurs du reste</vt:lpstr>
      <vt:lpstr>images</vt:lpstr>
      <vt:lpstr>LISTE</vt:lpstr>
      <vt:lpstr>nompouvoirs</vt:lpstr>
      <vt:lpstr>nomsexplo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</dc:creator>
  <cp:lastModifiedBy>bibi</cp:lastModifiedBy>
  <dcterms:created xsi:type="dcterms:W3CDTF">2015-04-14T15:50:07Z</dcterms:created>
  <dcterms:modified xsi:type="dcterms:W3CDTF">2015-04-20T00:42:46Z</dcterms:modified>
</cp:coreProperties>
</file>