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 codeName="{8C4F1C90-05EB-6A55-5F09-09C24B55AC0B}"/>
  <workbookPr showInkAnnotation="0" codeName="ThisWorkbook" defaultThemeVersion="124226"/>
  <bookViews>
    <workbookView xWindow="5835" yWindow="-180" windowWidth="7995" windowHeight="8445" activeTab="5"/>
  </bookViews>
  <sheets>
    <sheet name="Saisie des équipes" sheetId="1" r:id="rId1"/>
    <sheet name="Saisie des résultats" sheetId="2" r:id="rId2"/>
    <sheet name="Résultats non classés" sheetId="3" r:id="rId3"/>
    <sheet name="Résultats classés" sheetId="4" r:id="rId4"/>
    <sheet name="Phases Finales (1&amp;2)" sheetId="6" r:id="rId5"/>
    <sheet name="Planning" sheetId="5" r:id="rId6"/>
  </sheets>
  <definedNames>
    <definedName name="Z_D33CB1D3_18F3_4F29_8861_92217AB429AA_.wvu.Cols" localSheetId="1" hidden="1">'Saisie des résultats'!$I:$N,'Saisie des résultats'!$W:$AB,'Saisie des résultats'!$AK:$AP</definedName>
  </definedNames>
  <calcPr calcId="144525"/>
  <customWorkbookViews>
    <customWorkbookView name="1" guid="{D33CB1D3-18F3-4F29-8861-92217AB429AA}" maximized="1" windowWidth="1584" windowHeight="688" activeSheetId="2" showFormulaBar="0"/>
  </customWorkbookViews>
</workbook>
</file>

<file path=xl/calcChain.xml><?xml version="1.0" encoding="utf-8"?>
<calcChain xmlns="http://schemas.openxmlformats.org/spreadsheetml/2006/main">
  <c r="A26" i="6" l="1"/>
  <c r="A6" i="6" l="1"/>
  <c r="A30" i="6" l="1"/>
  <c r="E27" i="6" s="1"/>
  <c r="A18" i="6"/>
  <c r="A22" i="6"/>
  <c r="A10" i="6"/>
  <c r="A2" i="6"/>
  <c r="E19" i="6" l="1"/>
  <c r="P7" i="2"/>
  <c r="Q5" i="3" l="1"/>
  <c r="K5" i="3"/>
  <c r="AM8" i="2"/>
  <c r="AM9" i="2"/>
  <c r="AM10" i="2"/>
  <c r="AM11" i="2"/>
  <c r="AM12" i="2"/>
  <c r="AM13" i="2"/>
  <c r="AP13" i="2" s="1"/>
  <c r="AM14" i="2"/>
  <c r="AM15" i="2"/>
  <c r="AP15" i="2" s="1"/>
  <c r="AM16" i="2"/>
  <c r="AP16" i="2" s="1"/>
  <c r="AM17" i="2"/>
  <c r="AM18" i="2"/>
  <c r="AP18" i="2" s="1"/>
  <c r="AM19" i="2"/>
  <c r="AM20" i="2"/>
  <c r="AM21" i="2"/>
  <c r="AM7" i="2"/>
  <c r="AP7" i="2" s="1"/>
  <c r="AK8" i="2"/>
  <c r="AN8" i="2" s="1"/>
  <c r="AK9" i="2"/>
  <c r="AK10" i="2"/>
  <c r="AN10" i="2" s="1"/>
  <c r="AK11" i="2"/>
  <c r="AK12" i="2"/>
  <c r="AK13" i="2"/>
  <c r="AK14" i="2"/>
  <c r="AK15" i="2"/>
  <c r="AK16" i="2"/>
  <c r="AN16" i="2" s="1"/>
  <c r="AK17" i="2"/>
  <c r="AK18" i="2"/>
  <c r="AN18" i="2" s="1"/>
  <c r="AK19" i="2"/>
  <c r="AK20" i="2"/>
  <c r="AK21" i="2"/>
  <c r="AK7" i="2"/>
  <c r="AN7" i="2" s="1"/>
  <c r="Y8" i="2"/>
  <c r="AB8" i="2" s="1"/>
  <c r="Y9" i="2"/>
  <c r="Y10" i="2"/>
  <c r="Y11" i="2"/>
  <c r="AB11" i="2" s="1"/>
  <c r="Y12" i="2"/>
  <c r="AB12" i="2" s="1"/>
  <c r="Y13" i="2"/>
  <c r="AB13" i="2" s="1"/>
  <c r="Y14" i="2"/>
  <c r="Y15" i="2"/>
  <c r="AB15" i="2" s="1"/>
  <c r="Y16" i="2"/>
  <c r="Y17" i="2"/>
  <c r="AB17" i="2" s="1"/>
  <c r="Y18" i="2"/>
  <c r="Y19" i="2"/>
  <c r="Y20" i="2"/>
  <c r="Y21" i="2"/>
  <c r="Y7" i="2"/>
  <c r="W8" i="2"/>
  <c r="W9" i="2"/>
  <c r="W10" i="2"/>
  <c r="W11" i="2"/>
  <c r="W12" i="2"/>
  <c r="W13" i="2"/>
  <c r="W14" i="2"/>
  <c r="Z14" i="2" s="1"/>
  <c r="W15" i="2"/>
  <c r="W16" i="2"/>
  <c r="W17" i="2"/>
  <c r="W18" i="2"/>
  <c r="Z18" i="2" s="1"/>
  <c r="W19" i="2"/>
  <c r="Z19" i="2" s="1"/>
  <c r="W20" i="2"/>
  <c r="Z20" i="2" s="1"/>
  <c r="W21" i="2"/>
  <c r="W7" i="2"/>
  <c r="AP8" i="2"/>
  <c r="AP9" i="2"/>
  <c r="AP10" i="2"/>
  <c r="AP11" i="2"/>
  <c r="AP12" i="2"/>
  <c r="AP14" i="2"/>
  <c r="AP17" i="2"/>
  <c r="AP19" i="2"/>
  <c r="AP20" i="2"/>
  <c r="AP21" i="2"/>
  <c r="AN9" i="2"/>
  <c r="AN11" i="2"/>
  <c r="AN12" i="2"/>
  <c r="AN13" i="2"/>
  <c r="AN14" i="2"/>
  <c r="AN15" i="2"/>
  <c r="AN17" i="2"/>
  <c r="AN19" i="2"/>
  <c r="AN20" i="2"/>
  <c r="AN21" i="2"/>
  <c r="AB9" i="2"/>
  <c r="AB10" i="2"/>
  <c r="AB14" i="2"/>
  <c r="AB16" i="2"/>
  <c r="AB18" i="2"/>
  <c r="AB19" i="2"/>
  <c r="AB20" i="2"/>
  <c r="AB21" i="2"/>
  <c r="AB7" i="2"/>
  <c r="Z8" i="2"/>
  <c r="Z9" i="2"/>
  <c r="Z10" i="2"/>
  <c r="Z11" i="2"/>
  <c r="Z12" i="2"/>
  <c r="Z13" i="2"/>
  <c r="Z15" i="2"/>
  <c r="Z16" i="2"/>
  <c r="Z17" i="2"/>
  <c r="Z21" i="2"/>
  <c r="Z7" i="2"/>
  <c r="K8" i="2"/>
  <c r="N8" i="2" s="1"/>
  <c r="K9" i="2"/>
  <c r="K10" i="2"/>
  <c r="K11" i="2"/>
  <c r="K12" i="2"/>
  <c r="K13" i="2"/>
  <c r="N13" i="2" s="1"/>
  <c r="K14" i="2"/>
  <c r="N14" i="2" s="1"/>
  <c r="K15" i="2"/>
  <c r="K16" i="2"/>
  <c r="K17" i="2"/>
  <c r="K18" i="2"/>
  <c r="K19" i="2"/>
  <c r="K20" i="2"/>
  <c r="K21" i="2"/>
  <c r="K7" i="2"/>
  <c r="N7" i="2" s="1"/>
  <c r="I8" i="2"/>
  <c r="L8" i="2" s="1"/>
  <c r="I7" i="2"/>
  <c r="L7" i="2" s="1"/>
  <c r="I9" i="2"/>
  <c r="I10" i="2"/>
  <c r="I11" i="2"/>
  <c r="I12" i="2"/>
  <c r="I13" i="2"/>
  <c r="L13" i="2" s="1"/>
  <c r="I14" i="2"/>
  <c r="L14" i="2" s="1"/>
  <c r="I15" i="2"/>
  <c r="I16" i="2"/>
  <c r="I17" i="2"/>
  <c r="I18" i="2"/>
  <c r="L18" i="2" s="1"/>
  <c r="I19" i="2"/>
  <c r="I20" i="2"/>
  <c r="I21" i="2"/>
  <c r="N21" i="2"/>
  <c r="N20" i="2"/>
  <c r="N19" i="2"/>
  <c r="N18" i="2"/>
  <c r="N17" i="2"/>
  <c r="N16" i="2"/>
  <c r="N15" i="2"/>
  <c r="N12" i="2"/>
  <c r="N11" i="2"/>
  <c r="N10" i="2"/>
  <c r="N9" i="2"/>
  <c r="L21" i="2"/>
  <c r="L20" i="2"/>
  <c r="L19" i="2"/>
  <c r="L17" i="2"/>
  <c r="L16" i="2"/>
  <c r="L15" i="2"/>
  <c r="L12" i="2"/>
  <c r="L11" i="2"/>
  <c r="L10" i="2"/>
  <c r="L9" i="2"/>
  <c r="J8" i="2"/>
  <c r="J7" i="2"/>
  <c r="J8" i="3"/>
  <c r="D8" i="3"/>
  <c r="A14" i="6"/>
  <c r="E11" i="6" s="1"/>
  <c r="B7" i="2"/>
  <c r="A8" i="5"/>
  <c r="A9" i="5" s="1"/>
  <c r="E7" i="5"/>
  <c r="I7" i="5" s="1"/>
  <c r="Q9" i="3"/>
  <c r="P9" i="3"/>
  <c r="N9" i="3"/>
  <c r="K9" i="3"/>
  <c r="J9" i="3"/>
  <c r="X7" i="2"/>
  <c r="H9" i="3"/>
  <c r="E9" i="3"/>
  <c r="D9" i="3"/>
  <c r="D7" i="2"/>
  <c r="D10" i="2"/>
  <c r="J10" i="2"/>
  <c r="B10" i="2"/>
  <c r="D13" i="2"/>
  <c r="J13" i="2"/>
  <c r="B13" i="2"/>
  <c r="B16" i="2"/>
  <c r="D16" i="2"/>
  <c r="J16" i="2"/>
  <c r="B19" i="2"/>
  <c r="D19" i="2"/>
  <c r="J19" i="2"/>
  <c r="B9" i="3"/>
  <c r="Q8" i="3"/>
  <c r="P8" i="3"/>
  <c r="AL8" i="2"/>
  <c r="AL15" i="2"/>
  <c r="AL17" i="2"/>
  <c r="AL12" i="2"/>
  <c r="N8" i="3"/>
  <c r="K8" i="3"/>
  <c r="X8" i="2"/>
  <c r="X15" i="2"/>
  <c r="X17" i="2"/>
  <c r="X12" i="2"/>
  <c r="H8" i="3"/>
  <c r="E8" i="3"/>
  <c r="D8" i="2"/>
  <c r="G8" i="2" s="1"/>
  <c r="B8" i="2"/>
  <c r="D15" i="2"/>
  <c r="J15" i="2"/>
  <c r="B15" i="2"/>
  <c r="D17" i="2"/>
  <c r="J17" i="2"/>
  <c r="B17" i="2"/>
  <c r="B12" i="2"/>
  <c r="D12" i="2"/>
  <c r="J12" i="2"/>
  <c r="B8" i="3"/>
  <c r="Q7" i="3"/>
  <c r="P7" i="3"/>
  <c r="AL9" i="2"/>
  <c r="AL14" i="2"/>
  <c r="AL20" i="2"/>
  <c r="N7" i="3"/>
  <c r="K7" i="3"/>
  <c r="J7" i="3"/>
  <c r="X9" i="2"/>
  <c r="X14" i="2"/>
  <c r="X20" i="2"/>
  <c r="H7" i="3"/>
  <c r="E7" i="3"/>
  <c r="D7" i="3"/>
  <c r="D9" i="2"/>
  <c r="J9" i="2"/>
  <c r="B9" i="2"/>
  <c r="D14" i="2"/>
  <c r="J14" i="2"/>
  <c r="B14" i="2"/>
  <c r="D20" i="2"/>
  <c r="J20" i="2"/>
  <c r="B20" i="2"/>
  <c r="B7" i="3"/>
  <c r="Q6" i="3"/>
  <c r="P6" i="3"/>
  <c r="AL11" i="2"/>
  <c r="AL21" i="2"/>
  <c r="N6" i="3"/>
  <c r="K6" i="3"/>
  <c r="J6" i="3"/>
  <c r="X11" i="2"/>
  <c r="X21" i="2"/>
  <c r="H6" i="3"/>
  <c r="E6" i="3"/>
  <c r="D6" i="3"/>
  <c r="J11" i="2"/>
  <c r="B11" i="2"/>
  <c r="D11" i="2"/>
  <c r="J21" i="2"/>
  <c r="B21" i="2"/>
  <c r="D21" i="2"/>
  <c r="B6" i="3"/>
  <c r="P5" i="3"/>
  <c r="AL18" i="2"/>
  <c r="N5" i="3"/>
  <c r="J5" i="3"/>
  <c r="X18" i="2"/>
  <c r="H5" i="3"/>
  <c r="E5" i="3"/>
  <c r="D5" i="3"/>
  <c r="B18" i="2"/>
  <c r="D18" i="2"/>
  <c r="J18" i="2"/>
  <c r="B5" i="3"/>
  <c r="Q4" i="3"/>
  <c r="P4" i="3"/>
  <c r="N4" i="3"/>
  <c r="K4" i="3"/>
  <c r="J4" i="3"/>
  <c r="H4" i="3"/>
  <c r="E4" i="3"/>
  <c r="D4" i="3"/>
  <c r="B4" i="3"/>
  <c r="AD20" i="2"/>
  <c r="AF20" i="2"/>
  <c r="AD18" i="2"/>
  <c r="AF18" i="2"/>
  <c r="AD15" i="2"/>
  <c r="AF15" i="2"/>
  <c r="AD11" i="2"/>
  <c r="AF11" i="2"/>
  <c r="AD7" i="2"/>
  <c r="AF7" i="2"/>
  <c r="AD21" i="2"/>
  <c r="AF21" i="2"/>
  <c r="AD14" i="2"/>
  <c r="AF14" i="2"/>
  <c r="AD10" i="2"/>
  <c r="AF10" i="2"/>
  <c r="AD8" i="2"/>
  <c r="AF8" i="2"/>
  <c r="AD17" i="2"/>
  <c r="AF17" i="2"/>
  <c r="AD13" i="2"/>
  <c r="AF13" i="2"/>
  <c r="AD9" i="2"/>
  <c r="AF9" i="2"/>
  <c r="AD16" i="2"/>
  <c r="AF16" i="2"/>
  <c r="AD12" i="2"/>
  <c r="AF12" i="2"/>
  <c r="AD19" i="2"/>
  <c r="AF19" i="2"/>
  <c r="AG8" i="2"/>
  <c r="AG9" i="2"/>
  <c r="AG11" i="2"/>
  <c r="AG12" i="2"/>
  <c r="AG14" i="2"/>
  <c r="AG15" i="2"/>
  <c r="AG17" i="2"/>
  <c r="AG18" i="2"/>
  <c r="AG20" i="2"/>
  <c r="AG21" i="2"/>
  <c r="AG19" i="2"/>
  <c r="AG16" i="2"/>
  <c r="AG13" i="2"/>
  <c r="AG10" i="2"/>
  <c r="AG7" i="2"/>
  <c r="S14" i="2"/>
  <c r="S8" i="2"/>
  <c r="S12" i="2"/>
  <c r="S15" i="2"/>
  <c r="S17" i="2"/>
  <c r="S9" i="2"/>
  <c r="S11" i="2"/>
  <c r="S18" i="2"/>
  <c r="S20" i="2"/>
  <c r="S21" i="2"/>
  <c r="S19" i="2"/>
  <c r="S16" i="2"/>
  <c r="S13" i="2"/>
  <c r="S10" i="2"/>
  <c r="S7" i="2"/>
  <c r="P19" i="2"/>
  <c r="R19" i="2"/>
  <c r="R17" i="2"/>
  <c r="P17" i="2"/>
  <c r="R15" i="2"/>
  <c r="P15" i="2"/>
  <c r="R12" i="2"/>
  <c r="P12" i="2"/>
  <c r="R8" i="2"/>
  <c r="P8" i="2"/>
  <c r="P20" i="2"/>
  <c r="R20" i="2"/>
  <c r="P18" i="2"/>
  <c r="R18" i="2"/>
  <c r="P11" i="2"/>
  <c r="R11" i="2"/>
  <c r="R7" i="2"/>
  <c r="P21" i="2"/>
  <c r="R21" i="2"/>
  <c r="P14" i="2"/>
  <c r="R14" i="2"/>
  <c r="P10" i="2"/>
  <c r="R10" i="2"/>
  <c r="P13" i="2"/>
  <c r="R13" i="2"/>
  <c r="P9" i="2"/>
  <c r="R9" i="2"/>
  <c r="P16" i="2"/>
  <c r="R16" i="2"/>
  <c r="E21" i="2"/>
  <c r="E9" i="2"/>
  <c r="E14" i="2"/>
  <c r="E20" i="2"/>
  <c r="E18" i="2"/>
  <c r="E7" i="2"/>
  <c r="E8" i="2"/>
  <c r="E10" i="2"/>
  <c r="E12" i="2"/>
  <c r="E13" i="2"/>
  <c r="E15" i="2"/>
  <c r="E16" i="2"/>
  <c r="E17" i="2"/>
  <c r="E19" i="2"/>
  <c r="E11" i="2"/>
  <c r="G17" i="2"/>
  <c r="AH22" i="2"/>
  <c r="AJ22" i="2"/>
  <c r="T22" i="2"/>
  <c r="V22" i="2"/>
  <c r="H22" i="2"/>
  <c r="F22" i="2"/>
  <c r="AL19" i="2"/>
  <c r="X19" i="2"/>
  <c r="AL16" i="2"/>
  <c r="X16" i="2"/>
  <c r="AL13" i="2"/>
  <c r="X13" i="2"/>
  <c r="AL10" i="2"/>
  <c r="X10" i="2"/>
  <c r="AL7" i="2"/>
  <c r="R5" i="3" l="1"/>
  <c r="L5" i="3"/>
  <c r="C4" i="3"/>
  <c r="C5" i="3" a="1"/>
  <c r="C5" i="3" s="1"/>
  <c r="F9" i="3"/>
  <c r="R7" i="3"/>
  <c r="O9" i="3"/>
  <c r="O4" i="3"/>
  <c r="I8" i="3"/>
  <c r="I5" i="3"/>
  <c r="E8" i="5"/>
  <c r="I8" i="5" s="1"/>
  <c r="C9" i="3"/>
  <c r="O5" i="3"/>
  <c r="O6" i="3"/>
  <c r="O7" i="3"/>
  <c r="O8" i="3"/>
  <c r="S22" i="2"/>
  <c r="L4" i="3"/>
  <c r="R6" i="3"/>
  <c r="L8" i="3"/>
  <c r="R8" i="3"/>
  <c r="L6" i="3"/>
  <c r="R9" i="3"/>
  <c r="I7" i="3"/>
  <c r="AI9" i="2"/>
  <c r="AI11" i="2"/>
  <c r="I6" i="3"/>
  <c r="R4" i="3"/>
  <c r="AF22" i="2"/>
  <c r="AG22" i="2"/>
  <c r="I4" i="3"/>
  <c r="I9" i="3"/>
  <c r="L9" i="3"/>
  <c r="R22" i="2"/>
  <c r="L7" i="3"/>
  <c r="F4" i="3"/>
  <c r="C6" i="3"/>
  <c r="C8" i="3"/>
  <c r="F8" i="3"/>
  <c r="C7" i="3"/>
  <c r="F6" i="3"/>
  <c r="F7" i="3"/>
  <c r="F5" i="3"/>
  <c r="AI21" i="2"/>
  <c r="G12" i="2"/>
  <c r="G7" i="2"/>
  <c r="G21" i="2"/>
  <c r="G16" i="2"/>
  <c r="G11" i="2"/>
  <c r="G13" i="2"/>
  <c r="U12" i="2"/>
  <c r="G18" i="2"/>
  <c r="D22" i="2"/>
  <c r="E22" i="2"/>
  <c r="E3" i="6"/>
  <c r="I7" i="6" s="1"/>
  <c r="AI16" i="2"/>
  <c r="AI7" i="2"/>
  <c r="AI8" i="2"/>
  <c r="AI19" i="2"/>
  <c r="AI12" i="2"/>
  <c r="AI20" i="2"/>
  <c r="AI14" i="2"/>
  <c r="AI13" i="2"/>
  <c r="AI17" i="2"/>
  <c r="AI10" i="2"/>
  <c r="AI15" i="2"/>
  <c r="AI18" i="2"/>
  <c r="U10" i="2"/>
  <c r="U7" i="2"/>
  <c r="U13" i="2"/>
  <c r="U19" i="2"/>
  <c r="U8" i="2"/>
  <c r="U16" i="2"/>
  <c r="U9" i="2"/>
  <c r="U11" i="2"/>
  <c r="U21" i="2"/>
  <c r="U17" i="2"/>
  <c r="U14" i="2"/>
  <c r="U20" i="2"/>
  <c r="U18" i="2"/>
  <c r="U15" i="2"/>
  <c r="U22" i="2"/>
  <c r="G10" i="2"/>
  <c r="G19" i="2"/>
  <c r="G15" i="2"/>
  <c r="G14" i="2"/>
  <c r="G9" i="2"/>
  <c r="G20" i="2"/>
  <c r="G22" i="2"/>
  <c r="E9" i="5"/>
  <c r="I9" i="5" s="1"/>
  <c r="A10" i="5"/>
  <c r="P22" i="2" l="1"/>
  <c r="I27" i="6"/>
  <c r="I31" i="6"/>
  <c r="B22" i="2"/>
  <c r="AI22" i="2"/>
  <c r="AD22" i="2" s="1"/>
  <c r="I23" i="6"/>
  <c r="A11" i="5"/>
  <c r="A12" i="5" s="1"/>
  <c r="E10" i="5"/>
  <c r="I10" i="5" s="1"/>
  <c r="M29" i="6" l="1"/>
  <c r="M15" i="6"/>
  <c r="M22" i="6"/>
  <c r="E11" i="5"/>
  <c r="I11" i="5" s="1"/>
  <c r="A13" i="5" l="1"/>
  <c r="E12" i="5"/>
  <c r="I12" i="5" s="1"/>
  <c r="A14" i="5" l="1"/>
  <c r="E13" i="5"/>
  <c r="I13" i="5" s="1"/>
  <c r="E14" i="5" l="1"/>
  <c r="I14" i="5" s="1"/>
  <c r="A15" i="5"/>
  <c r="E15" i="5" l="1"/>
  <c r="I15" i="5" s="1"/>
  <c r="A16" i="5"/>
  <c r="A17" i="5" l="1"/>
  <c r="E16" i="5"/>
  <c r="I16" i="5" s="1"/>
  <c r="E17" i="5" l="1"/>
  <c r="I17" i="5" s="1"/>
  <c r="A18" i="5"/>
  <c r="A19" i="5" l="1"/>
  <c r="E18" i="5"/>
  <c r="I18" i="5" s="1"/>
  <c r="E19" i="5" l="1"/>
  <c r="I19" i="5" s="1"/>
  <c r="A20" i="5"/>
  <c r="A21" i="5" l="1"/>
  <c r="E20" i="5"/>
  <c r="I20" i="5" s="1"/>
  <c r="A22" i="5" l="1"/>
  <c r="E21" i="5"/>
  <c r="I21" i="5" s="1"/>
  <c r="E22" i="5" l="1"/>
  <c r="I22" i="5" s="1"/>
  <c r="A23" i="5"/>
  <c r="E23" i="5" l="1"/>
  <c r="I23" i="5" s="1"/>
  <c r="A24" i="5"/>
  <c r="A25" i="5" l="1"/>
  <c r="E24" i="5"/>
  <c r="I24" i="5" s="1"/>
  <c r="E25" i="5" l="1"/>
  <c r="I25" i="5" s="1"/>
  <c r="A26" i="5"/>
  <c r="A27" i="5" l="1"/>
  <c r="E26" i="5"/>
  <c r="I26" i="5" s="1"/>
  <c r="E27" i="5" l="1"/>
  <c r="I27" i="5" s="1"/>
  <c r="A28" i="5"/>
  <c r="A29" i="5" l="1"/>
  <c r="E28" i="5"/>
  <c r="I28" i="5" s="1"/>
  <c r="A30" i="5" l="1"/>
  <c r="E29" i="5"/>
  <c r="I29" i="5" s="1"/>
  <c r="E30" i="5" l="1"/>
  <c r="I30" i="5" s="1"/>
  <c r="A31" i="5"/>
  <c r="E31" i="5" l="1"/>
  <c r="I31" i="5" s="1"/>
  <c r="A32" i="5"/>
  <c r="A33" i="5" l="1"/>
  <c r="E32" i="5"/>
  <c r="I32" i="5" s="1"/>
  <c r="E33" i="5" l="1"/>
  <c r="I33" i="5" s="1"/>
  <c r="A34" i="5"/>
  <c r="A35" i="5" l="1"/>
  <c r="E34" i="5"/>
  <c r="I34" i="5" s="1"/>
  <c r="E35" i="5" l="1"/>
  <c r="I35" i="5" s="1"/>
  <c r="A36" i="5"/>
  <c r="A37" i="5" l="1"/>
  <c r="E36" i="5"/>
  <c r="I36" i="5" s="1"/>
  <c r="A38" i="5" l="1"/>
  <c r="E37" i="5"/>
  <c r="I37" i="5" s="1"/>
  <c r="E38" i="5" l="1"/>
  <c r="I38" i="5" s="1"/>
  <c r="A39" i="5"/>
  <c r="E39" i="5" l="1"/>
  <c r="I39" i="5" s="1"/>
  <c r="A40" i="5"/>
  <c r="E40" i="5" s="1"/>
  <c r="I40" i="5" s="1"/>
</calcChain>
</file>

<file path=xl/comments1.xml><?xml version="1.0" encoding="utf-8"?>
<comments xmlns="http://schemas.openxmlformats.org/spreadsheetml/2006/main">
  <authors>
    <author>Lefort</author>
  </authors>
  <commentList>
    <comment ref="C2" authorId="0">
      <text>
        <r>
          <rPr>
            <sz val="14"/>
            <color indexed="81"/>
            <rFont val="Tahoma"/>
            <family val="2"/>
          </rPr>
          <t>Inscrire le nom des équipes dans les cellules 'grisées'</t>
        </r>
      </text>
    </comment>
    <comment ref="F2" authorId="0">
      <text>
        <r>
          <rPr>
            <sz val="14"/>
            <color indexed="81"/>
            <rFont val="Tahoma"/>
            <family val="2"/>
          </rPr>
          <t>Inscrire le nom des équipes dans les cellules 'grisées'</t>
        </r>
      </text>
    </comment>
    <comment ref="I2" authorId="0">
      <text>
        <r>
          <rPr>
            <sz val="14"/>
            <color indexed="81"/>
            <rFont val="Tahoma"/>
            <family val="2"/>
          </rPr>
          <t>Inscrire le nom des équipes dans les cellules 'grisées'</t>
        </r>
      </text>
    </comment>
  </commentList>
</comments>
</file>

<file path=xl/comments2.xml><?xml version="1.0" encoding="utf-8"?>
<comments xmlns="http://schemas.openxmlformats.org/spreadsheetml/2006/main">
  <authors>
    <author>Lefort bernard</author>
    <author>Lefort</author>
  </authors>
  <commentList>
    <comment ref="C1" authorId="0">
      <text>
        <r>
          <rPr>
            <sz val="14"/>
            <color indexed="81"/>
            <rFont val="Tahoma"/>
            <family val="2"/>
          </rPr>
          <t>Indiquer les points à attribuer pour un match gagné, un match nul et un match perdu
(Conseil: Match gagné à 3 points, Match nul à 2 points et Match perdu à 1 point)</t>
        </r>
      </text>
    </comment>
    <comment ref="F6" authorId="1">
      <text>
        <r>
          <rPr>
            <sz val="14"/>
            <color indexed="81"/>
            <rFont val="Tahoma"/>
            <family val="2"/>
          </rPr>
          <t>Inscrire le nombre de buts marqués dans les colonnes grisées</t>
        </r>
      </text>
    </comment>
    <comment ref="T6" authorId="1">
      <text>
        <r>
          <rPr>
            <sz val="14"/>
            <color indexed="81"/>
            <rFont val="Tahoma"/>
            <family val="2"/>
          </rPr>
          <t>Inscrire le nombre de buts marqués dans les colonnes grisées</t>
        </r>
      </text>
    </comment>
    <comment ref="AH6" authorId="1">
      <text>
        <r>
          <rPr>
            <sz val="14"/>
            <color indexed="81"/>
            <rFont val="Tahoma"/>
            <family val="2"/>
          </rPr>
          <t>Inscrire le nombre de buts marqués dans les colonnes grisées</t>
        </r>
      </text>
    </comment>
  </commentList>
</comments>
</file>

<file path=xl/comments3.xml><?xml version="1.0" encoding="utf-8"?>
<comments xmlns="http://schemas.openxmlformats.org/spreadsheetml/2006/main">
  <authors>
    <author>LEFORT</author>
    <author>Nicko</author>
  </authors>
  <commentList>
    <comment ref="B2" authorId="0">
      <text>
        <r>
          <rPr>
            <sz val="12"/>
            <color indexed="81"/>
            <rFont val="Tahoma"/>
            <family val="2"/>
          </rPr>
          <t>Indiquer ici la durée des matchs
Tous les matchs auront la même durée.</t>
        </r>
      </text>
    </comment>
    <comment ref="F2" authorId="0">
      <text>
        <r>
          <rPr>
            <sz val="12"/>
            <color indexed="81"/>
            <rFont val="Tahoma"/>
            <family val="2"/>
          </rPr>
          <t>Indiquer ici la durée des inter-matchs</t>
        </r>
      </text>
    </comment>
    <comment ref="A7" authorId="1">
      <text>
        <r>
          <rPr>
            <sz val="12"/>
            <color indexed="81"/>
            <rFont val="Tahoma"/>
            <family val="2"/>
          </rPr>
          <t>Indiquer ici l'heure de début des matchs</t>
        </r>
      </text>
    </comment>
  </commentList>
</comments>
</file>

<file path=xl/sharedStrings.xml><?xml version="1.0" encoding="utf-8"?>
<sst xmlns="http://schemas.openxmlformats.org/spreadsheetml/2006/main" count="246" uniqueCount="93">
  <si>
    <t>Poule A</t>
  </si>
  <si>
    <t>Poule B</t>
  </si>
  <si>
    <t>Poule C</t>
  </si>
  <si>
    <t>Gagné</t>
  </si>
  <si>
    <t>Nul</t>
  </si>
  <si>
    <t>Perdu</t>
  </si>
  <si>
    <t>X</t>
  </si>
  <si>
    <t>point(s) attribué(s)</t>
  </si>
  <si>
    <t>Equipe</t>
  </si>
  <si>
    <t>Nom des équipes</t>
  </si>
  <si>
    <t>Points attribués</t>
  </si>
  <si>
    <t>Saisie des résultats</t>
  </si>
  <si>
    <t>Points</t>
  </si>
  <si>
    <t>Buts marqués</t>
  </si>
  <si>
    <t>Buts encaissés</t>
  </si>
  <si>
    <t>Différence de buts</t>
  </si>
  <si>
    <t>Classement</t>
  </si>
  <si>
    <t>1er</t>
  </si>
  <si>
    <t>2ème</t>
  </si>
  <si>
    <t>3ème</t>
  </si>
  <si>
    <t>4ème</t>
  </si>
  <si>
    <t>5ème</t>
  </si>
  <si>
    <t xml:space="preserve">6ème </t>
  </si>
  <si>
    <t>minutes</t>
  </si>
  <si>
    <t>DEBUT des</t>
  </si>
  <si>
    <t>MATCHS</t>
  </si>
  <si>
    <t>Arbitres</t>
  </si>
  <si>
    <t>Durée des matchs</t>
  </si>
  <si>
    <t>Matchs</t>
  </si>
  <si>
    <t>Durée des pauses</t>
  </si>
  <si>
    <t>Score</t>
  </si>
  <si>
    <t>1er poule A</t>
  </si>
  <si>
    <t>2ème poule B</t>
  </si>
  <si>
    <t>2ème poule C</t>
  </si>
  <si>
    <t>1er poule C</t>
  </si>
  <si>
    <t>1er poule B</t>
  </si>
  <si>
    <t>2ème poule A</t>
  </si>
  <si>
    <t>Place</t>
  </si>
  <si>
    <t>Match 1</t>
  </si>
  <si>
    <t>Match 2</t>
  </si>
  <si>
    <t>Match 3</t>
  </si>
  <si>
    <t>Match 4</t>
  </si>
  <si>
    <t>Match 5</t>
  </si>
  <si>
    <t>Match 6</t>
  </si>
  <si>
    <t>Match 7</t>
  </si>
  <si>
    <t>Match 8</t>
  </si>
  <si>
    <t>Match 9</t>
  </si>
  <si>
    <t>Match 10</t>
  </si>
  <si>
    <t>Match 11</t>
  </si>
  <si>
    <t>Match 12</t>
  </si>
  <si>
    <t>Match 13</t>
  </si>
  <si>
    <t>Match 14</t>
  </si>
  <si>
    <t>Match 15</t>
  </si>
  <si>
    <t>Match 16</t>
  </si>
  <si>
    <t>Match 17</t>
  </si>
  <si>
    <t>Everton</t>
  </si>
  <si>
    <t>Athletico Madrid</t>
  </si>
  <si>
    <t>Arsenal</t>
  </si>
  <si>
    <t>Roma</t>
  </si>
  <si>
    <t>Wolfsburg</t>
  </si>
  <si>
    <t>Tottenham</t>
  </si>
  <si>
    <t>Liverpool</t>
  </si>
  <si>
    <t>AC milan</t>
  </si>
  <si>
    <t>Naples</t>
  </si>
  <si>
    <t>Inter</t>
  </si>
  <si>
    <t>Porto</t>
  </si>
  <si>
    <t>Schalke 04</t>
  </si>
  <si>
    <t>Séville</t>
  </si>
  <si>
    <t>Valence</t>
  </si>
  <si>
    <t>Villarreal</t>
  </si>
  <si>
    <t>Galatasaray</t>
  </si>
  <si>
    <t>Celtics</t>
  </si>
  <si>
    <t>Bilbao</t>
  </si>
  <si>
    <t>Meilleur 3ème (1)</t>
  </si>
  <si>
    <t>Meilleur 3ème (2)</t>
  </si>
  <si>
    <t>TV 1</t>
  </si>
  <si>
    <t>TV 2</t>
  </si>
  <si>
    <t>TV 3</t>
  </si>
  <si>
    <t>19h30</t>
  </si>
  <si>
    <t>20h30</t>
  </si>
  <si>
    <t>21h30</t>
  </si>
  <si>
    <t>22h30</t>
  </si>
  <si>
    <t>19h45</t>
  </si>
  <si>
    <t>20h00</t>
  </si>
  <si>
    <t>20h15</t>
  </si>
  <si>
    <t>20h45</t>
  </si>
  <si>
    <t>21h00</t>
  </si>
  <si>
    <t>21h15</t>
  </si>
  <si>
    <t>21h45</t>
  </si>
  <si>
    <t>22h00</t>
  </si>
  <si>
    <t>22h15</t>
  </si>
  <si>
    <t>22h45</t>
  </si>
  <si>
    <t>23h00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</si>
</sst>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"/>
  </numFmts>
  <fonts count="41" x14ac:knownFonts="1">
    <font>
      <sz val="10"/>
      <name val="Arial"/>
    </font>
    <font>
      <sz val="10"/>
      <name val="Arial"/>
    </font>
    <font>
      <b/>
      <sz val="20"/>
      <name val="Arial"/>
      <family val="2"/>
    </font>
    <font>
      <sz val="14"/>
      <name val="Arial"/>
      <family val="2"/>
    </font>
    <font>
      <sz val="14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sz val="6"/>
      <color indexed="22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6"/>
      <name val="Arial"/>
      <family val="2"/>
    </font>
    <font>
      <sz val="6"/>
      <color indexed="10"/>
      <name val="Arial"/>
      <family val="2"/>
    </font>
    <font>
      <sz val="12"/>
      <color indexed="81"/>
      <name val="Tahoma"/>
      <family val="2"/>
    </font>
    <font>
      <u/>
      <sz val="10"/>
      <color indexed="12"/>
      <name val="Arial"/>
      <family val="2"/>
    </font>
    <font>
      <sz val="9"/>
      <color indexed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sz val="9"/>
      <color indexed="8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u/>
      <sz val="12"/>
      <color indexed="12"/>
      <name val="Arial"/>
      <family val="2"/>
    </font>
    <font>
      <b/>
      <sz val="11"/>
      <color rgb="FF0000FF"/>
      <name val="Arial"/>
      <family val="2"/>
    </font>
    <font>
      <b/>
      <sz val="10"/>
      <color rgb="FFC00000"/>
      <name val="Arial"/>
      <family val="2"/>
    </font>
    <font>
      <sz val="10"/>
      <color theme="3" tint="0.59999389629810485"/>
      <name val="Arial"/>
      <family val="2"/>
    </font>
    <font>
      <sz val="8"/>
      <color theme="3" tint="0.59999389629810485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gray125">
        <fgColor indexed="23"/>
      </patternFill>
    </fill>
    <fill>
      <patternFill patternType="solid">
        <fgColor indexed="55"/>
        <bgColor indexed="8"/>
      </patternFill>
    </fill>
    <fill>
      <patternFill patternType="gray0625">
        <fgColor indexed="23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9"/>
        <bgColor indexed="8"/>
      </patternFill>
    </fill>
    <fill>
      <patternFill patternType="gray0625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3"/>
      </patternFill>
    </fill>
    <fill>
      <patternFill patternType="solid">
        <fgColor indexed="9"/>
        <bgColor indexed="55"/>
      </patternFill>
    </fill>
    <fill>
      <patternFill patternType="gray0625"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43"/>
      </patternFill>
    </fill>
    <fill>
      <patternFill patternType="gray0625"/>
    </fill>
    <fill>
      <patternFill patternType="solid">
        <fgColor rgb="FFC00000"/>
        <bgColor indexed="64"/>
      </patternFill>
    </fill>
    <fill>
      <patternFill patternType="solid">
        <fgColor rgb="FFC00000"/>
        <bgColor indexed="8"/>
      </patternFill>
    </fill>
    <fill>
      <patternFill patternType="solid">
        <fgColor rgb="FFC00000"/>
        <bgColor indexed="43"/>
      </patternFill>
    </fill>
    <fill>
      <patternFill patternType="solid">
        <fgColor theme="0"/>
        <bgColor indexed="8"/>
      </patternFill>
    </fill>
    <fill>
      <patternFill patternType="solid">
        <fgColor theme="5" tint="-0.249977111117893"/>
        <bgColor indexed="8"/>
      </patternFill>
    </fill>
    <fill>
      <patternFill patternType="solid">
        <fgColor theme="5" tint="-0.249977111117893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215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  <protection locked="0"/>
    </xf>
    <xf numFmtId="0" fontId="8" fillId="4" borderId="2" xfId="0" applyFont="1" applyFill="1" applyBorder="1" applyAlignment="1" applyProtection="1">
      <alignment horizontal="center" vertical="center"/>
      <protection locked="0"/>
    </xf>
    <xf numFmtId="0" fontId="5" fillId="9" borderId="10" xfId="0" applyFont="1" applyFill="1" applyBorder="1" applyAlignment="1" applyProtection="1">
      <alignment horizontal="center" vertical="center"/>
      <protection locked="0"/>
    </xf>
    <xf numFmtId="0" fontId="5" fillId="9" borderId="11" xfId="0" applyFont="1" applyFill="1" applyBorder="1" applyAlignment="1" applyProtection="1">
      <alignment horizontal="center" vertical="center"/>
      <protection locked="0"/>
    </xf>
    <xf numFmtId="0" fontId="5" fillId="9" borderId="12" xfId="0" applyFont="1" applyFill="1" applyBorder="1" applyAlignment="1" applyProtection="1">
      <alignment horizontal="center" vertical="center"/>
      <protection locked="0"/>
    </xf>
    <xf numFmtId="0" fontId="5" fillId="9" borderId="18" xfId="0" applyFont="1" applyFill="1" applyBorder="1" applyAlignment="1" applyProtection="1">
      <alignment horizontal="center" vertical="center"/>
      <protection locked="0"/>
    </xf>
    <xf numFmtId="0" fontId="5" fillId="9" borderId="19" xfId="0" applyFont="1" applyFill="1" applyBorder="1" applyAlignment="1" applyProtection="1">
      <alignment horizontal="center" vertical="center"/>
      <protection locked="0"/>
    </xf>
    <xf numFmtId="0" fontId="24" fillId="13" borderId="14" xfId="0" applyFont="1" applyFill="1" applyBorder="1" applyAlignment="1" applyProtection="1">
      <alignment horizontal="center" vertical="center" wrapText="1"/>
      <protection locked="0"/>
    </xf>
    <xf numFmtId="164" fontId="8" fillId="13" borderId="25" xfId="0" applyNumberFormat="1" applyFont="1" applyFill="1" applyBorder="1" applyAlignment="1" applyProtection="1">
      <alignment horizontal="center" vertical="center"/>
      <protection locked="0"/>
    </xf>
    <xf numFmtId="0" fontId="5" fillId="9" borderId="33" xfId="0" applyFont="1" applyFill="1" applyBorder="1" applyAlignment="1" applyProtection="1">
      <alignment horizontal="center" vertical="center"/>
      <protection locked="0"/>
    </xf>
    <xf numFmtId="0" fontId="5" fillId="9" borderId="34" xfId="0" applyFont="1" applyFill="1" applyBorder="1" applyAlignment="1" applyProtection="1">
      <alignment horizontal="center" vertical="center"/>
      <protection locked="0"/>
    </xf>
    <xf numFmtId="0" fontId="5" fillId="9" borderId="23" xfId="0" applyFont="1" applyFill="1" applyBorder="1" applyAlignment="1" applyProtection="1">
      <alignment horizontal="center" vertical="center"/>
      <protection locked="0"/>
    </xf>
    <xf numFmtId="0" fontId="5" fillId="9" borderId="38" xfId="0" applyFont="1" applyFill="1" applyBorder="1" applyAlignment="1" applyProtection="1">
      <alignment horizontal="center" vertical="center"/>
      <protection locked="0"/>
    </xf>
    <xf numFmtId="0" fontId="0" fillId="10" borderId="0" xfId="0" applyFill="1" applyProtection="1"/>
    <xf numFmtId="0" fontId="0" fillId="11" borderId="0" xfId="0" applyFill="1" applyProtection="1"/>
    <xf numFmtId="0" fontId="0" fillId="10" borderId="0" xfId="0" applyFill="1" applyBorder="1" applyProtection="1"/>
    <xf numFmtId="0" fontId="0" fillId="0" borderId="1" xfId="0" applyBorder="1" applyAlignment="1" applyProtection="1">
      <alignment horizontal="center" vertical="center"/>
    </xf>
    <xf numFmtId="0" fontId="0" fillId="12" borderId="0" xfId="0" applyFill="1" applyProtection="1"/>
    <xf numFmtId="0" fontId="19" fillId="12" borderId="0" xfId="0" applyFont="1" applyFill="1" applyAlignment="1" applyProtection="1">
      <alignment horizontal="center" vertical="center"/>
    </xf>
    <xf numFmtId="0" fontId="0" fillId="12" borderId="0" xfId="0" applyFill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textRotation="90" wrapText="1"/>
    </xf>
    <xf numFmtId="0" fontId="1" fillId="0" borderId="40" xfId="0" applyFont="1" applyBorder="1" applyAlignment="1" applyProtection="1">
      <alignment horizontal="center" vertical="center" textRotation="90" wrapText="1"/>
    </xf>
    <xf numFmtId="0" fontId="5" fillId="0" borderId="1" xfId="0" applyNumberFormat="1" applyFont="1" applyBorder="1" applyAlignment="1" applyProtection="1">
      <alignment horizontal="center" vertical="center"/>
    </xf>
    <xf numFmtId="0" fontId="0" fillId="0" borderId="40" xfId="0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vertical="center"/>
    </xf>
    <xf numFmtId="0" fontId="5" fillId="0" borderId="21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</xf>
    <xf numFmtId="0" fontId="0" fillId="12" borderId="0" xfId="0" applyFill="1" applyBorder="1" applyProtection="1"/>
    <xf numFmtId="0" fontId="0" fillId="8" borderId="0" xfId="0" applyFill="1" applyBorder="1" applyProtection="1"/>
    <xf numFmtId="0" fontId="0" fillId="8" borderId="42" xfId="0" applyFill="1" applyBorder="1" applyProtection="1"/>
    <xf numFmtId="0" fontId="0" fillId="8" borderId="6" xfId="0" applyFill="1" applyBorder="1" applyProtection="1"/>
    <xf numFmtId="0" fontId="6" fillId="10" borderId="43" xfId="0" applyFont="1" applyFill="1" applyBorder="1" applyAlignment="1" applyProtection="1">
      <alignment horizontal="center" vertical="center"/>
    </xf>
    <xf numFmtId="0" fontId="6" fillId="8" borderId="3" xfId="0" applyFont="1" applyFill="1" applyBorder="1" applyAlignment="1" applyProtection="1">
      <alignment horizontal="left"/>
    </xf>
    <xf numFmtId="0" fontId="6" fillId="8" borderId="4" xfId="0" applyFont="1" applyFill="1" applyBorder="1" applyProtection="1"/>
    <xf numFmtId="0" fontId="7" fillId="8" borderId="4" xfId="0" applyFont="1" applyFill="1" applyBorder="1" applyProtection="1"/>
    <xf numFmtId="0" fontId="6" fillId="8" borderId="6" xfId="0" applyFont="1" applyFill="1" applyBorder="1" applyProtection="1"/>
    <xf numFmtId="0" fontId="7" fillId="8" borderId="44" xfId="0" applyFont="1" applyFill="1" applyBorder="1" applyProtection="1"/>
    <xf numFmtId="0" fontId="5" fillId="8" borderId="0" xfId="0" applyFont="1" applyFill="1" applyBorder="1" applyAlignment="1" applyProtection="1">
      <alignment horizontal="left"/>
    </xf>
    <xf numFmtId="0" fontId="5" fillId="8" borderId="0" xfId="0" applyFont="1" applyFill="1" applyBorder="1" applyProtection="1"/>
    <xf numFmtId="0" fontId="0" fillId="8" borderId="0" xfId="0" applyFill="1" applyBorder="1" applyAlignment="1" applyProtection="1">
      <alignment horizontal="left"/>
    </xf>
    <xf numFmtId="0" fontId="13" fillId="17" borderId="0" xfId="0" applyFont="1" applyFill="1" applyBorder="1" applyProtection="1"/>
    <xf numFmtId="0" fontId="0" fillId="17" borderId="0" xfId="0" applyFill="1" applyBorder="1" applyProtection="1"/>
    <xf numFmtId="0" fontId="13" fillId="17" borderId="0" xfId="0" applyFont="1" applyFill="1" applyBorder="1" applyAlignment="1" applyProtection="1">
      <alignment horizontal="center" vertical="center" textRotation="90"/>
    </xf>
    <xf numFmtId="0" fontId="13" fillId="17" borderId="0" xfId="0" applyFont="1" applyFill="1" applyProtection="1"/>
    <xf numFmtId="0" fontId="0" fillId="17" borderId="0" xfId="0" applyFill="1" applyProtection="1"/>
    <xf numFmtId="0" fontId="13" fillId="17" borderId="0" xfId="0" applyFont="1" applyFill="1" applyAlignment="1" applyProtection="1">
      <alignment horizontal="center" vertical="center" textRotation="90"/>
    </xf>
    <xf numFmtId="0" fontId="13" fillId="17" borderId="45" xfId="0" applyFont="1" applyFill="1" applyBorder="1" applyProtection="1"/>
    <xf numFmtId="0" fontId="13" fillId="16" borderId="31" xfId="0" applyFont="1" applyFill="1" applyBorder="1" applyAlignment="1" applyProtection="1">
      <alignment horizontal="center" vertical="center"/>
    </xf>
    <xf numFmtId="0" fontId="13" fillId="16" borderId="13" xfId="0" applyFont="1" applyFill="1" applyBorder="1" applyAlignment="1" applyProtection="1">
      <alignment horizontal="center" vertical="center"/>
    </xf>
    <xf numFmtId="0" fontId="13" fillId="16" borderId="7" xfId="0" applyFont="1" applyFill="1" applyBorder="1" applyAlignment="1" applyProtection="1">
      <alignment horizontal="center" vertical="center"/>
    </xf>
    <xf numFmtId="0" fontId="13" fillId="14" borderId="7" xfId="0" applyFont="1" applyFill="1" applyBorder="1" applyAlignment="1" applyProtection="1">
      <alignment horizontal="center" vertical="center"/>
    </xf>
    <xf numFmtId="0" fontId="13" fillId="15" borderId="7" xfId="0" applyFont="1" applyFill="1" applyBorder="1" applyAlignment="1" applyProtection="1">
      <alignment horizontal="center" vertical="center"/>
    </xf>
    <xf numFmtId="0" fontId="13" fillId="15" borderId="14" xfId="0" applyFont="1" applyFill="1" applyBorder="1" applyAlignment="1" applyProtection="1">
      <alignment horizontal="center" vertical="center"/>
    </xf>
    <xf numFmtId="0" fontId="5" fillId="18" borderId="25" xfId="0" applyFont="1" applyFill="1" applyBorder="1" applyAlignment="1" applyProtection="1">
      <alignment horizontal="center"/>
      <protection locked="0"/>
    </xf>
    <xf numFmtId="0" fontId="22" fillId="10" borderId="0" xfId="0" applyFont="1" applyFill="1" applyBorder="1" applyAlignment="1" applyProtection="1">
      <alignment horizontal="center"/>
    </xf>
    <xf numFmtId="0" fontId="23" fillId="10" borderId="0" xfId="0" applyFont="1" applyFill="1" applyBorder="1" applyAlignment="1" applyProtection="1">
      <alignment horizontal="center"/>
    </xf>
    <xf numFmtId="0" fontId="22" fillId="8" borderId="45" xfId="0" applyFont="1" applyFill="1" applyBorder="1" applyAlignment="1" applyProtection="1">
      <alignment horizontal="left" vertical="center" wrapText="1"/>
    </xf>
    <xf numFmtId="0" fontId="25" fillId="10" borderId="22" xfId="0" applyFont="1" applyFill="1" applyBorder="1" applyAlignment="1" applyProtection="1">
      <alignment horizontal="center" vertical="center" wrapText="1" shrinkToFit="1"/>
    </xf>
    <xf numFmtId="0" fontId="30" fillId="10" borderId="27" xfId="0" applyFont="1" applyFill="1" applyBorder="1" applyAlignment="1" applyProtection="1">
      <alignment horizontal="center" vertical="center" wrapText="1" shrinkToFit="1"/>
    </xf>
    <xf numFmtId="20" fontId="27" fillId="10" borderId="1" xfId="0" applyNumberFormat="1" applyFont="1" applyFill="1" applyBorder="1" applyAlignment="1" applyProtection="1">
      <alignment horizontal="center" vertical="center" wrapText="1"/>
    </xf>
    <xf numFmtId="0" fontId="26" fillId="10" borderId="0" xfId="0" applyFont="1" applyFill="1" applyBorder="1" applyAlignment="1" applyProtection="1">
      <alignment horizontal="center" vertical="center" wrapText="1" shrinkToFit="1"/>
    </xf>
    <xf numFmtId="0" fontId="28" fillId="0" borderId="39" xfId="0" applyFont="1" applyBorder="1" applyProtection="1"/>
    <xf numFmtId="20" fontId="7" fillId="10" borderId="39" xfId="0" applyNumberFormat="1" applyFont="1" applyFill="1" applyBorder="1" applyAlignment="1" applyProtection="1">
      <alignment horizontal="center" vertical="center"/>
    </xf>
    <xf numFmtId="20" fontId="7" fillId="8" borderId="39" xfId="0" applyNumberFormat="1" applyFont="1" applyFill="1" applyBorder="1" applyAlignment="1" applyProtection="1">
      <alignment horizontal="center" vertical="center"/>
    </xf>
    <xf numFmtId="20" fontId="29" fillId="10" borderId="0" xfId="0" applyNumberFormat="1" applyFont="1" applyFill="1" applyBorder="1" applyAlignment="1" applyProtection="1">
      <alignment horizontal="center" vertical="center"/>
    </xf>
    <xf numFmtId="0" fontId="28" fillId="10" borderId="0" xfId="0" applyFont="1" applyFill="1" applyBorder="1" applyProtection="1"/>
    <xf numFmtId="20" fontId="27" fillId="10" borderId="21" xfId="0" applyNumberFormat="1" applyFont="1" applyFill="1" applyBorder="1" applyAlignment="1" applyProtection="1">
      <alignment horizontal="center" vertical="center" wrapText="1"/>
    </xf>
    <xf numFmtId="20" fontId="7" fillId="8" borderId="21" xfId="0" applyNumberFormat="1" applyFont="1" applyFill="1" applyBorder="1" applyAlignment="1" applyProtection="1">
      <alignment horizontal="center" vertical="center"/>
    </xf>
    <xf numFmtId="0" fontId="28" fillId="0" borderId="0" xfId="0" applyFont="1" applyBorder="1" applyProtection="1"/>
    <xf numFmtId="20" fontId="7" fillId="10" borderId="21" xfId="0" applyNumberFormat="1" applyFont="1" applyFill="1" applyBorder="1" applyAlignment="1" applyProtection="1">
      <alignment horizontal="center" vertical="center"/>
    </xf>
    <xf numFmtId="20" fontId="28" fillId="10" borderId="44" xfId="0" applyNumberFormat="1" applyFont="1" applyFill="1" applyBorder="1" applyAlignment="1" applyProtection="1">
      <alignment horizontal="center" vertical="center"/>
    </xf>
    <xf numFmtId="20" fontId="28" fillId="10" borderId="2" xfId="0" applyNumberFormat="1" applyFont="1" applyFill="1" applyBorder="1" applyAlignment="1" applyProtection="1">
      <alignment horizontal="center" vertical="center"/>
    </xf>
    <xf numFmtId="20" fontId="28" fillId="10" borderId="29" xfId="0" applyNumberFormat="1" applyFont="1" applyFill="1" applyBorder="1" applyAlignment="1" applyProtection="1">
      <alignment horizontal="center" vertical="center"/>
    </xf>
    <xf numFmtId="0" fontId="17" fillId="10" borderId="0" xfId="1" applyFill="1" applyAlignment="1" applyProtection="1"/>
    <xf numFmtId="0" fontId="33" fillId="10" borderId="0" xfId="1" applyFont="1" applyFill="1" applyAlignment="1" applyProtection="1"/>
    <xf numFmtId="0" fontId="33" fillId="17" borderId="0" xfId="1" applyFont="1" applyFill="1" applyAlignment="1" applyProtection="1"/>
    <xf numFmtId="0" fontId="33" fillId="10" borderId="0" xfId="1" applyFont="1" applyFill="1" applyAlignment="1" applyProtection="1">
      <alignment horizontal="right"/>
    </xf>
    <xf numFmtId="0" fontId="33" fillId="10" borderId="0" xfId="1" applyFont="1" applyFill="1" applyBorder="1" applyAlignment="1" applyProtection="1">
      <alignment horizontal="center"/>
    </xf>
    <xf numFmtId="0" fontId="0" fillId="0" borderId="0" xfId="0" applyProtection="1"/>
    <xf numFmtId="0" fontId="0" fillId="11" borderId="0" xfId="0" applyFill="1" applyAlignment="1" applyProtection="1">
      <alignment vertical="center"/>
    </xf>
    <xf numFmtId="0" fontId="31" fillId="14" borderId="29" xfId="0" applyFont="1" applyFill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/>
    </xf>
    <xf numFmtId="0" fontId="0" fillId="10" borderId="26" xfId="0" applyFill="1" applyBorder="1" applyProtection="1"/>
    <xf numFmtId="0" fontId="5" fillId="10" borderId="30" xfId="0" applyFont="1" applyFill="1" applyBorder="1" applyAlignment="1" applyProtection="1">
      <alignment horizontal="center"/>
    </xf>
    <xf numFmtId="0" fontId="0" fillId="10" borderId="24" xfId="0" applyFill="1" applyBorder="1" applyProtection="1"/>
    <xf numFmtId="0" fontId="0" fillId="10" borderId="27" xfId="0" applyFill="1" applyBorder="1" applyProtection="1"/>
    <xf numFmtId="0" fontId="22" fillId="14" borderId="29" xfId="0" applyFont="1" applyFill="1" applyBorder="1" applyAlignment="1" applyProtection="1">
      <alignment horizontal="center" vertical="center"/>
    </xf>
    <xf numFmtId="0" fontId="5" fillId="16" borderId="25" xfId="0" applyFont="1" applyFill="1" applyBorder="1" applyAlignment="1" applyProtection="1">
      <alignment horizontal="center"/>
    </xf>
    <xf numFmtId="0" fontId="5" fillId="14" borderId="25" xfId="0" applyFont="1" applyFill="1" applyBorder="1" applyAlignment="1" applyProtection="1">
      <alignment horizontal="center"/>
    </xf>
    <xf numFmtId="0" fontId="0" fillId="10" borderId="28" xfId="0" applyFill="1" applyBorder="1" applyProtection="1"/>
    <xf numFmtId="0" fontId="0" fillId="10" borderId="11" xfId="0" applyFill="1" applyBorder="1" applyProtection="1"/>
    <xf numFmtId="0" fontId="5" fillId="15" borderId="25" xfId="0" applyFont="1" applyFill="1" applyBorder="1" applyAlignment="1" applyProtection="1">
      <alignment horizontal="center"/>
    </xf>
    <xf numFmtId="0" fontId="5" fillId="10" borderId="30" xfId="0" applyFont="1" applyFill="1" applyBorder="1" applyAlignment="1" applyProtection="1">
      <alignment horizontal="center"/>
      <protection locked="0"/>
    </xf>
    <xf numFmtId="0" fontId="1" fillId="5" borderId="0" xfId="0" applyFont="1" applyFill="1" applyBorder="1" applyAlignment="1" applyProtection="1">
      <alignment horizontal="center" vertical="center"/>
    </xf>
    <xf numFmtId="0" fontId="10" fillId="5" borderId="0" xfId="0" applyFont="1" applyFill="1" applyBorder="1" applyAlignment="1" applyProtection="1">
      <alignment horizontal="center" vertical="center"/>
    </xf>
    <xf numFmtId="0" fontId="10" fillId="3" borderId="0" xfId="0" applyFont="1" applyFill="1" applyAlignment="1" applyProtection="1">
      <alignment horizontal="center" vertical="center"/>
    </xf>
    <xf numFmtId="0" fontId="0" fillId="6" borderId="3" xfId="0" applyFill="1" applyBorder="1" applyAlignment="1" applyProtection="1">
      <alignment horizontal="center" vertical="center"/>
    </xf>
    <xf numFmtId="0" fontId="7" fillId="6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 vertical="center"/>
    </xf>
    <xf numFmtId="0" fontId="11" fillId="7" borderId="5" xfId="0" applyFont="1" applyFill="1" applyBorder="1" applyAlignment="1" applyProtection="1">
      <alignment horizontal="left" vertical="center"/>
    </xf>
    <xf numFmtId="0" fontId="1" fillId="6" borderId="0" xfId="0" applyFont="1" applyFill="1" applyBorder="1" applyAlignment="1" applyProtection="1">
      <alignment vertical="center"/>
    </xf>
    <xf numFmtId="0" fontId="0" fillId="8" borderId="31" xfId="0" applyFill="1" applyBorder="1" applyAlignment="1" applyProtection="1">
      <alignment horizontal="center" vertical="center"/>
    </xf>
    <xf numFmtId="0" fontId="12" fillId="6" borderId="5" xfId="0" applyFont="1" applyFill="1" applyBorder="1" applyAlignment="1" applyProtection="1">
      <alignment horizontal="center" vertical="center"/>
    </xf>
    <xf numFmtId="0" fontId="0" fillId="8" borderId="32" xfId="0" applyFill="1" applyBorder="1" applyAlignment="1" applyProtection="1">
      <alignment horizontal="center" vertical="center"/>
    </xf>
    <xf numFmtId="0" fontId="13" fillId="6" borderId="4" xfId="0" applyFont="1" applyFill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0" fontId="10" fillId="6" borderId="0" xfId="0" applyFont="1" applyFill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center"/>
    </xf>
    <xf numFmtId="0" fontId="0" fillId="8" borderId="7" xfId="0" applyFill="1" applyBorder="1" applyAlignment="1" applyProtection="1">
      <alignment horizontal="center" vertical="center"/>
    </xf>
    <xf numFmtId="0" fontId="12" fillId="6" borderId="0" xfId="0" applyFont="1" applyFill="1" applyBorder="1" applyAlignment="1" applyProtection="1">
      <alignment horizontal="center" vertical="center"/>
    </xf>
    <xf numFmtId="0" fontId="0" fillId="8" borderId="8" xfId="0" applyFill="1" applyBorder="1" applyAlignment="1" applyProtection="1">
      <alignment horizontal="center" vertical="center"/>
    </xf>
    <xf numFmtId="0" fontId="11" fillId="7" borderId="9" xfId="0" applyFont="1" applyFill="1" applyBorder="1" applyAlignment="1" applyProtection="1">
      <alignment horizontal="left" vertical="center"/>
    </xf>
    <xf numFmtId="0" fontId="13" fillId="6" borderId="0" xfId="0" applyFont="1" applyFill="1" applyBorder="1" applyAlignment="1" applyProtection="1">
      <alignment horizontal="center" vertical="center"/>
    </xf>
    <xf numFmtId="0" fontId="0" fillId="8" borderId="14" xfId="0" applyFill="1" applyBorder="1" applyAlignment="1" applyProtection="1">
      <alignment horizontal="center" vertical="center"/>
    </xf>
    <xf numFmtId="0" fontId="12" fillId="6" borderId="15" xfId="0" applyFont="1" applyFill="1" applyBorder="1" applyAlignment="1" applyProtection="1">
      <alignment horizontal="center" vertical="center"/>
    </xf>
    <xf numFmtId="0" fontId="0" fillId="8" borderId="16" xfId="0" applyFill="1" applyBorder="1" applyAlignment="1" applyProtection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</xf>
    <xf numFmtId="0" fontId="18" fillId="0" borderId="15" xfId="0" applyFont="1" applyFill="1" applyBorder="1" applyAlignment="1" applyProtection="1">
      <alignment horizontal="center" vertical="center"/>
    </xf>
    <xf numFmtId="0" fontId="12" fillId="6" borderId="4" xfId="0" applyFont="1" applyFill="1" applyBorder="1" applyAlignment="1" applyProtection="1">
      <alignment horizontal="center" vertical="center"/>
    </xf>
    <xf numFmtId="0" fontId="13" fillId="6" borderId="15" xfId="0" applyFont="1" applyFill="1" applyBorder="1" applyAlignment="1" applyProtection="1">
      <alignment horizontal="center" vertical="center"/>
    </xf>
    <xf numFmtId="0" fontId="0" fillId="8" borderId="13" xfId="0" applyFill="1" applyBorder="1" applyAlignment="1" applyProtection="1">
      <alignment horizontal="center" vertical="center"/>
    </xf>
    <xf numFmtId="0" fontId="0" fillId="8" borderId="27" xfId="0" applyFill="1" applyBorder="1" applyAlignment="1" applyProtection="1">
      <alignment horizontal="center" vertical="center"/>
    </xf>
    <xf numFmtId="0" fontId="0" fillId="8" borderId="37" xfId="0" applyFill="1" applyBorder="1" applyAlignment="1" applyProtection="1">
      <alignment horizontal="center" vertical="center"/>
    </xf>
    <xf numFmtId="0" fontId="0" fillId="8" borderId="22" xfId="0" applyFill="1" applyBorder="1" applyAlignment="1" applyProtection="1">
      <alignment horizontal="center" vertical="center"/>
    </xf>
    <xf numFmtId="0" fontId="10" fillId="0" borderId="20" xfId="0" applyFont="1" applyBorder="1" applyAlignment="1" applyProtection="1">
      <alignment horizontal="center" vertical="center"/>
    </xf>
    <xf numFmtId="0" fontId="10" fillId="6" borderId="15" xfId="0" applyFont="1" applyFill="1" applyBorder="1" applyAlignment="1" applyProtection="1">
      <alignment horizontal="center" vertical="center"/>
    </xf>
    <xf numFmtId="0" fontId="10" fillId="0" borderId="19" xfId="0" applyFont="1" applyBorder="1" applyAlignment="1" applyProtection="1">
      <alignment horizontal="center" vertical="center"/>
    </xf>
    <xf numFmtId="0" fontId="1" fillId="3" borderId="0" xfId="0" applyFont="1" applyFill="1" applyBorder="1" applyProtection="1"/>
    <xf numFmtId="0" fontId="0" fillId="12" borderId="0" xfId="0" applyFill="1" applyBorder="1" applyAlignment="1" applyProtection="1">
      <alignment horizontal="center" vertical="center"/>
    </xf>
    <xf numFmtId="0" fontId="0" fillId="8" borderId="0" xfId="0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horizontal="center" vertical="center"/>
    </xf>
    <xf numFmtId="0" fontId="0" fillId="3" borderId="0" xfId="0" applyFill="1" applyBorder="1" applyProtection="1"/>
    <xf numFmtId="0" fontId="0" fillId="12" borderId="0" xfId="0" applyFill="1" applyBorder="1" applyAlignment="1" applyProtection="1">
      <alignment vertical="center"/>
    </xf>
    <xf numFmtId="0" fontId="0" fillId="8" borderId="0" xfId="0" applyFill="1" applyBorder="1" applyAlignment="1" applyProtection="1">
      <alignment vertical="center"/>
    </xf>
    <xf numFmtId="0" fontId="0" fillId="6" borderId="6" xfId="0" applyFill="1" applyBorder="1" applyAlignment="1" applyProtection="1">
      <alignment horizontal="center" vertical="center"/>
    </xf>
    <xf numFmtId="0" fontId="0" fillId="8" borderId="36" xfId="0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center" vertical="center"/>
    </xf>
    <xf numFmtId="0" fontId="0" fillId="8" borderId="21" xfId="0" applyFill="1" applyBorder="1" applyAlignment="1" applyProtection="1">
      <alignment horizontal="center" vertical="center"/>
    </xf>
    <xf numFmtId="0" fontId="0" fillId="8" borderId="35" xfId="0" applyFill="1" applyBorder="1" applyAlignment="1" applyProtection="1">
      <alignment horizontal="center" vertical="center"/>
    </xf>
    <xf numFmtId="0" fontId="0" fillId="8" borderId="39" xfId="0" applyFill="1" applyBorder="1" applyAlignment="1" applyProtection="1">
      <alignment horizontal="center" vertical="center"/>
    </xf>
    <xf numFmtId="0" fontId="1" fillId="3" borderId="0" xfId="0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15" fillId="8" borderId="0" xfId="0" applyFont="1" applyFill="1" applyBorder="1" applyAlignment="1" applyProtection="1">
      <alignment horizontal="left"/>
    </xf>
    <xf numFmtId="0" fontId="1" fillId="8" borderId="0" xfId="0" applyFont="1" applyFill="1" applyBorder="1" applyProtection="1"/>
    <xf numFmtId="0" fontId="1" fillId="8" borderId="0" xfId="0" applyFont="1" applyFill="1" applyBorder="1" applyAlignment="1" applyProtection="1">
      <alignment horizontal="center"/>
    </xf>
    <xf numFmtId="0" fontId="10" fillId="8" borderId="0" xfId="0" applyFont="1" applyFill="1" applyBorder="1" applyProtection="1"/>
    <xf numFmtId="0" fontId="10" fillId="8" borderId="0" xfId="0" applyFont="1" applyFill="1" applyProtection="1"/>
    <xf numFmtId="0" fontId="5" fillId="0" borderId="1" xfId="0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/>
    </xf>
    <xf numFmtId="0" fontId="13" fillId="0" borderId="40" xfId="0" applyFont="1" applyBorder="1" applyAlignment="1" applyProtection="1">
      <alignment horizontal="center" vertical="center"/>
    </xf>
    <xf numFmtId="0" fontId="5" fillId="0" borderId="2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/>
    </xf>
    <xf numFmtId="0" fontId="13" fillId="0" borderId="21" xfId="0" applyFont="1" applyBorder="1" applyAlignment="1" applyProtection="1">
      <alignment horizontal="center" vertical="center"/>
    </xf>
    <xf numFmtId="0" fontId="13" fillId="0" borderId="41" xfId="0" applyFont="1" applyBorder="1" applyAlignment="1" applyProtection="1">
      <alignment horizontal="center" vertical="center"/>
    </xf>
    <xf numFmtId="0" fontId="32" fillId="0" borderId="0" xfId="0" applyFont="1" applyProtection="1"/>
    <xf numFmtId="0" fontId="36" fillId="20" borderId="0" xfId="0" applyFont="1" applyFill="1" applyBorder="1" applyProtection="1"/>
    <xf numFmtId="0" fontId="37" fillId="20" borderId="0" xfId="0" applyFont="1" applyFill="1" applyBorder="1" applyProtection="1"/>
    <xf numFmtId="0" fontId="37" fillId="20" borderId="0" xfId="0" applyFont="1" applyFill="1" applyProtection="1"/>
    <xf numFmtId="0" fontId="36" fillId="20" borderId="0" xfId="0" applyFont="1" applyFill="1" applyBorder="1" applyAlignment="1" applyProtection="1">
      <alignment horizontal="center"/>
    </xf>
    <xf numFmtId="0" fontId="36" fillId="22" borderId="0" xfId="0" applyFont="1" applyFill="1" applyBorder="1" applyProtection="1"/>
    <xf numFmtId="0" fontId="38" fillId="23" borderId="0" xfId="0" applyFont="1" applyFill="1" applyBorder="1" applyAlignment="1" applyProtection="1">
      <alignment vertical="center" wrapText="1"/>
    </xf>
    <xf numFmtId="0" fontId="39" fillId="23" borderId="0" xfId="0" applyFont="1" applyFill="1" applyBorder="1" applyProtection="1"/>
    <xf numFmtId="0" fontId="38" fillId="23" borderId="0" xfId="0" applyFont="1" applyFill="1" applyBorder="1" applyAlignment="1" applyProtection="1">
      <alignment horizontal="center" vertical="center" wrapText="1"/>
    </xf>
    <xf numFmtId="0" fontId="40" fillId="24" borderId="0" xfId="0" applyFont="1" applyFill="1" applyBorder="1" applyAlignment="1" applyProtection="1">
      <alignment horizontal="left"/>
    </xf>
    <xf numFmtId="0" fontId="40" fillId="23" borderId="0" xfId="0" applyFont="1" applyFill="1" applyBorder="1" applyAlignment="1" applyProtection="1">
      <alignment horizontal="center"/>
    </xf>
    <xf numFmtId="0" fontId="35" fillId="12" borderId="0" xfId="0" applyFont="1" applyFill="1" applyBorder="1" applyAlignment="1" applyProtection="1">
      <alignment horizontal="center" vertical="center"/>
    </xf>
    <xf numFmtId="0" fontId="35" fillId="12" borderId="0" xfId="0" applyFont="1" applyFill="1" applyBorder="1" applyAlignment="1" applyProtection="1">
      <alignment horizontal="center"/>
    </xf>
    <xf numFmtId="0" fontId="2" fillId="19" borderId="8" xfId="0" applyFont="1" applyFill="1" applyBorder="1" applyAlignment="1" applyProtection="1">
      <alignment horizontal="center" vertical="center"/>
    </xf>
    <xf numFmtId="0" fontId="2" fillId="19" borderId="12" xfId="0" applyFont="1" applyFill="1" applyBorder="1" applyAlignment="1" applyProtection="1">
      <alignment horizontal="center" vertical="center"/>
    </xf>
    <xf numFmtId="0" fontId="10" fillId="6" borderId="46" xfId="0" applyFont="1" applyFill="1" applyBorder="1" applyAlignment="1" applyProtection="1">
      <alignment horizontal="center" vertical="center" wrapText="1"/>
    </xf>
    <xf numFmtId="0" fontId="10" fillId="6" borderId="47" xfId="0" applyFont="1" applyFill="1" applyBorder="1" applyAlignment="1" applyProtection="1">
      <alignment horizontal="center" vertical="center" wrapText="1"/>
    </xf>
    <xf numFmtId="0" fontId="10" fillId="6" borderId="48" xfId="0" applyFont="1" applyFill="1" applyBorder="1" applyAlignment="1" applyProtection="1">
      <alignment horizontal="center" vertical="center" wrapText="1"/>
    </xf>
    <xf numFmtId="0" fontId="6" fillId="10" borderId="3" xfId="0" applyFont="1" applyFill="1" applyBorder="1" applyAlignment="1" applyProtection="1">
      <alignment horizontal="center" vertical="center"/>
    </xf>
    <xf numFmtId="0" fontId="6" fillId="10" borderId="4" xfId="0" applyFont="1" applyFill="1" applyBorder="1" applyAlignment="1" applyProtection="1">
      <alignment horizontal="center" vertical="center"/>
    </xf>
    <xf numFmtId="0" fontId="9" fillId="19" borderId="3" xfId="0" applyFont="1" applyFill="1" applyBorder="1" applyAlignment="1" applyProtection="1">
      <alignment horizontal="center" vertical="center"/>
    </xf>
    <xf numFmtId="0" fontId="9" fillId="19" borderId="4" xfId="0" applyFont="1" applyFill="1" applyBorder="1" applyAlignment="1" applyProtection="1">
      <alignment horizontal="center" vertical="center"/>
    </xf>
    <xf numFmtId="0" fontId="9" fillId="19" borderId="6" xfId="0" applyFont="1" applyFill="1" applyBorder="1" applyAlignment="1" applyProtection="1">
      <alignment horizontal="center" vertical="center"/>
    </xf>
    <xf numFmtId="0" fontId="1" fillId="6" borderId="4" xfId="0" applyFont="1" applyFill="1" applyBorder="1" applyAlignment="1" applyProtection="1">
      <alignment horizontal="center" vertical="center" wrapText="1"/>
    </xf>
    <xf numFmtId="0" fontId="1" fillId="6" borderId="6" xfId="0" applyFont="1" applyFill="1" applyBorder="1" applyAlignment="1" applyProtection="1">
      <alignment horizontal="center" vertical="center" wrapText="1"/>
    </xf>
    <xf numFmtId="0" fontId="1" fillId="6" borderId="3" xfId="0" applyFont="1" applyFill="1" applyBorder="1" applyAlignment="1" applyProtection="1">
      <alignment horizontal="center" vertical="center" wrapText="1"/>
    </xf>
    <xf numFmtId="0" fontId="20" fillId="19" borderId="46" xfId="0" applyFont="1" applyFill="1" applyBorder="1" applyAlignment="1" applyProtection="1">
      <alignment horizontal="center" vertical="center"/>
    </xf>
    <xf numFmtId="0" fontId="20" fillId="19" borderId="47" xfId="0" applyFont="1" applyFill="1" applyBorder="1" applyAlignment="1" applyProtection="1">
      <alignment horizontal="center" vertical="center"/>
    </xf>
    <xf numFmtId="0" fontId="20" fillId="19" borderId="48" xfId="0" applyFont="1" applyFill="1" applyBorder="1" applyAlignment="1" applyProtection="1">
      <alignment horizontal="center" vertical="center"/>
    </xf>
    <xf numFmtId="0" fontId="6" fillId="19" borderId="46" xfId="0" applyFont="1" applyFill="1" applyBorder="1" applyAlignment="1" applyProtection="1">
      <alignment horizontal="center" vertical="center"/>
    </xf>
    <xf numFmtId="0" fontId="6" fillId="19" borderId="47" xfId="0" applyFont="1" applyFill="1" applyBorder="1" applyAlignment="1" applyProtection="1">
      <alignment horizontal="center" vertical="center"/>
    </xf>
    <xf numFmtId="0" fontId="6" fillId="21" borderId="47" xfId="0" applyFont="1" applyFill="1" applyBorder="1" applyAlignment="1" applyProtection="1">
      <alignment horizontal="center" vertical="center"/>
    </xf>
    <xf numFmtId="0" fontId="6" fillId="21" borderId="48" xfId="0" applyFont="1" applyFill="1" applyBorder="1" applyAlignment="1" applyProtection="1">
      <alignment horizontal="center" vertical="center"/>
    </xf>
    <xf numFmtId="0" fontId="5" fillId="10" borderId="44" xfId="0" applyFont="1" applyFill="1" applyBorder="1" applyAlignment="1" applyProtection="1">
      <alignment vertical="center"/>
    </xf>
    <xf numFmtId="0" fontId="5" fillId="10" borderId="30" xfId="0" applyFont="1" applyFill="1" applyBorder="1" applyAlignment="1" applyProtection="1">
      <alignment vertical="center"/>
    </xf>
    <xf numFmtId="0" fontId="5" fillId="10" borderId="44" xfId="0" applyFont="1" applyFill="1" applyBorder="1" applyAlignment="1" applyProtection="1">
      <alignment vertical="center" wrapText="1"/>
    </xf>
    <xf numFmtId="0" fontId="5" fillId="16" borderId="44" xfId="0" applyFont="1" applyFill="1" applyBorder="1" applyAlignment="1" applyProtection="1">
      <alignment vertical="center"/>
    </xf>
    <xf numFmtId="0" fontId="5" fillId="16" borderId="30" xfId="0" applyFont="1" applyFill="1" applyBorder="1" applyAlignment="1" applyProtection="1">
      <alignment vertical="center"/>
    </xf>
    <xf numFmtId="0" fontId="5" fillId="15" borderId="44" xfId="0" applyFont="1" applyFill="1" applyBorder="1" applyAlignment="1" applyProtection="1">
      <alignment vertical="center"/>
    </xf>
    <xf numFmtId="0" fontId="5" fillId="15" borderId="30" xfId="0" applyFont="1" applyFill="1" applyBorder="1" applyAlignment="1" applyProtection="1">
      <alignment vertical="center"/>
    </xf>
    <xf numFmtId="0" fontId="5" fillId="14" borderId="44" xfId="0" applyFont="1" applyFill="1" applyBorder="1" applyAlignment="1" applyProtection="1">
      <alignment vertical="center"/>
    </xf>
    <xf numFmtId="0" fontId="5" fillId="14" borderId="30" xfId="0" applyFont="1" applyFill="1" applyBorder="1" applyAlignment="1" applyProtection="1">
      <alignment vertical="center"/>
    </xf>
    <xf numFmtId="0" fontId="23" fillId="10" borderId="3" xfId="0" applyFont="1" applyFill="1" applyBorder="1" applyAlignment="1" applyProtection="1">
      <alignment horizontal="center" vertical="center" wrapText="1" shrinkToFit="1"/>
    </xf>
    <xf numFmtId="0" fontId="0" fillId="0" borderId="6" xfId="0" applyBorder="1" applyAlignment="1" applyProtection="1">
      <alignment horizontal="center" vertical="center" wrapText="1" shrinkToFit="1"/>
    </xf>
    <xf numFmtId="20" fontId="8" fillId="10" borderId="8" xfId="0" applyNumberFormat="1" applyFont="1" applyFill="1" applyBorder="1" applyAlignment="1" applyProtection="1">
      <alignment horizontal="center" vertical="center" wrapText="1"/>
    </xf>
    <xf numFmtId="20" fontId="8" fillId="10" borderId="12" xfId="0" applyNumberFormat="1" applyFont="1" applyFill="1" applyBorder="1" applyAlignment="1" applyProtection="1">
      <alignment horizontal="center" vertical="center" wrapText="1"/>
    </xf>
    <xf numFmtId="20" fontId="7" fillId="0" borderId="44" xfId="0" applyNumberFormat="1" applyFont="1" applyFill="1" applyBorder="1" applyAlignment="1" applyProtection="1">
      <alignment horizontal="center" vertical="center"/>
    </xf>
    <xf numFmtId="20" fontId="7" fillId="0" borderId="30" xfId="0" applyNumberFormat="1" applyFont="1" applyFill="1" applyBorder="1" applyAlignment="1" applyProtection="1">
      <alignment horizontal="center" vertical="center"/>
    </xf>
    <xf numFmtId="20" fontId="7" fillId="10" borderId="44" xfId="0" applyNumberFormat="1" applyFont="1" applyFill="1" applyBorder="1" applyAlignment="1" applyProtection="1">
      <alignment horizontal="center" vertical="center" wrapText="1"/>
    </xf>
    <xf numFmtId="20" fontId="7" fillId="10" borderId="30" xfId="0" applyNumberFormat="1" applyFont="1" applyFill="1" applyBorder="1" applyAlignment="1" applyProtection="1">
      <alignment horizontal="center" vertical="center" wrapText="1"/>
    </xf>
    <xf numFmtId="20" fontId="7" fillId="10" borderId="44" xfId="0" applyNumberFormat="1" applyFont="1" applyFill="1" applyBorder="1" applyAlignment="1" applyProtection="1">
      <alignment horizontal="center" vertical="center"/>
    </xf>
    <xf numFmtId="20" fontId="7" fillId="10" borderId="30" xfId="0" applyNumberFormat="1" applyFont="1" applyFill="1" applyBorder="1" applyAlignment="1" applyProtection="1">
      <alignment horizontal="center" vertical="center"/>
    </xf>
    <xf numFmtId="20" fontId="7" fillId="8" borderId="44" xfId="0" applyNumberFormat="1" applyFont="1" applyFill="1" applyBorder="1" applyAlignment="1" applyProtection="1">
      <alignment horizontal="center" vertical="center"/>
    </xf>
    <xf numFmtId="0" fontId="7" fillId="0" borderId="30" xfId="0" applyFont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1">
    <dxf>
      <font>
        <condense val="0"/>
        <extend val="0"/>
        <color indexed="8"/>
      </font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gif"/><Relationship Id="rId2" Type="http://schemas.openxmlformats.org/officeDocument/2006/relationships/image" Target="../media/image7.gif"/><Relationship Id="rId1" Type="http://schemas.openxmlformats.org/officeDocument/2006/relationships/image" Target="../media/image6.gif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178152</xdr:colOff>
      <xdr:row>15</xdr:row>
      <xdr:rowOff>73855</xdr:rowOff>
    </xdr:from>
    <xdr:to>
      <xdr:col>10</xdr:col>
      <xdr:colOff>340077</xdr:colOff>
      <xdr:row>21</xdr:row>
      <xdr:rowOff>49408</xdr:rowOff>
    </xdr:to>
    <xdr:pic>
      <xdr:nvPicPr>
        <xdr:cNvPr id="5" name="Image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620" t="64726" r="-5239" b="-3047"/>
        <a:stretch/>
      </xdr:blipFill>
      <xdr:spPr>
        <a:xfrm>
          <a:off x="2273652" y="4779205"/>
          <a:ext cx="4162425" cy="947103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7</xdr:row>
      <xdr:rowOff>333375</xdr:rowOff>
    </xdr:from>
    <xdr:to>
      <xdr:col>8</xdr:col>
      <xdr:colOff>639714</xdr:colOff>
      <xdr:row>17</xdr:row>
      <xdr:rowOff>140171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18520">
          <a:off x="76199" y="3429000"/>
          <a:ext cx="5135515" cy="17403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21</xdr:row>
      <xdr:rowOff>190500</xdr:rowOff>
    </xdr:from>
    <xdr:to>
      <xdr:col>7</xdr:col>
      <xdr:colOff>228600</xdr:colOff>
      <xdr:row>21</xdr:row>
      <xdr:rowOff>514350</xdr:rowOff>
    </xdr:to>
    <xdr:sp macro="" textlink="">
      <xdr:nvSpPr>
        <xdr:cNvPr id="2069" name="Rectangle 21"/>
        <xdr:cNvSpPr>
          <a:spLocks noChangeArrowheads="1"/>
        </xdr:cNvSpPr>
      </xdr:nvSpPr>
      <xdr:spPr bwMode="auto">
        <a:xfrm>
          <a:off x="2257425" y="4533900"/>
          <a:ext cx="5905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Saisie des résultats</a:t>
          </a:r>
        </a:p>
      </xdr:txBody>
    </xdr:sp>
    <xdr:clientData/>
  </xdr:twoCellAnchor>
  <xdr:twoCellAnchor>
    <xdr:from>
      <xdr:col>5</xdr:col>
      <xdr:colOff>133350</xdr:colOff>
      <xdr:row>21</xdr:row>
      <xdr:rowOff>9525</xdr:rowOff>
    </xdr:from>
    <xdr:to>
      <xdr:col>5</xdr:col>
      <xdr:colOff>133350</xdr:colOff>
      <xdr:row>21</xdr:row>
      <xdr:rowOff>190500</xdr:rowOff>
    </xdr:to>
    <xdr:sp macro="" textlink="">
      <xdr:nvSpPr>
        <xdr:cNvPr id="2070" name="Line 22"/>
        <xdr:cNvSpPr>
          <a:spLocks noChangeShapeType="1"/>
        </xdr:cNvSpPr>
      </xdr:nvSpPr>
      <xdr:spPr bwMode="auto">
        <a:xfrm flipV="1">
          <a:off x="2371725" y="43529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152400</xdr:colOff>
      <xdr:row>21</xdr:row>
      <xdr:rowOff>9525</xdr:rowOff>
    </xdr:from>
    <xdr:to>
      <xdr:col>7</xdr:col>
      <xdr:colOff>152400</xdr:colOff>
      <xdr:row>21</xdr:row>
      <xdr:rowOff>190500</xdr:rowOff>
    </xdr:to>
    <xdr:sp macro="" textlink="">
      <xdr:nvSpPr>
        <xdr:cNvPr id="2071" name="Line 23"/>
        <xdr:cNvSpPr>
          <a:spLocks noChangeShapeType="1"/>
        </xdr:cNvSpPr>
      </xdr:nvSpPr>
      <xdr:spPr bwMode="auto">
        <a:xfrm flipV="1">
          <a:off x="2771775" y="43529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28575</xdr:colOff>
      <xdr:row>21</xdr:row>
      <xdr:rowOff>190500</xdr:rowOff>
    </xdr:from>
    <xdr:to>
      <xdr:col>21</xdr:col>
      <xdr:colOff>238125</xdr:colOff>
      <xdr:row>21</xdr:row>
      <xdr:rowOff>514350</xdr:rowOff>
    </xdr:to>
    <xdr:sp macro="" textlink="">
      <xdr:nvSpPr>
        <xdr:cNvPr id="2072" name="Rectangle 24"/>
        <xdr:cNvSpPr>
          <a:spLocks noChangeArrowheads="1"/>
        </xdr:cNvSpPr>
      </xdr:nvSpPr>
      <xdr:spPr bwMode="auto">
        <a:xfrm>
          <a:off x="5219700" y="4533900"/>
          <a:ext cx="5905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Saisie des résultats</a:t>
          </a:r>
        </a:p>
      </xdr:txBody>
    </xdr:sp>
    <xdr:clientData/>
  </xdr:twoCellAnchor>
  <xdr:twoCellAnchor>
    <xdr:from>
      <xdr:col>33</xdr:col>
      <xdr:colOff>19050</xdr:colOff>
      <xdr:row>21</xdr:row>
      <xdr:rowOff>190500</xdr:rowOff>
    </xdr:from>
    <xdr:to>
      <xdr:col>35</xdr:col>
      <xdr:colOff>228600</xdr:colOff>
      <xdr:row>21</xdr:row>
      <xdr:rowOff>514350</xdr:rowOff>
    </xdr:to>
    <xdr:sp macro="" textlink="">
      <xdr:nvSpPr>
        <xdr:cNvPr id="2073" name="Rectangle 25"/>
        <xdr:cNvSpPr>
          <a:spLocks noChangeArrowheads="1"/>
        </xdr:cNvSpPr>
      </xdr:nvSpPr>
      <xdr:spPr bwMode="auto">
        <a:xfrm>
          <a:off x="8162925" y="4533900"/>
          <a:ext cx="5905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Saisie des résultats</a:t>
          </a:r>
        </a:p>
      </xdr:txBody>
    </xdr:sp>
    <xdr:clientData/>
  </xdr:twoCellAnchor>
  <xdr:twoCellAnchor>
    <xdr:from>
      <xdr:col>19</xdr:col>
      <xdr:colOff>123825</xdr:colOff>
      <xdr:row>21</xdr:row>
      <xdr:rowOff>9525</xdr:rowOff>
    </xdr:from>
    <xdr:to>
      <xdr:col>19</xdr:col>
      <xdr:colOff>123825</xdr:colOff>
      <xdr:row>21</xdr:row>
      <xdr:rowOff>190500</xdr:rowOff>
    </xdr:to>
    <xdr:sp macro="" textlink="">
      <xdr:nvSpPr>
        <xdr:cNvPr id="2075" name="Line 27"/>
        <xdr:cNvSpPr>
          <a:spLocks noChangeShapeType="1"/>
        </xdr:cNvSpPr>
      </xdr:nvSpPr>
      <xdr:spPr bwMode="auto">
        <a:xfrm flipV="1">
          <a:off x="5314950" y="43529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142875</xdr:colOff>
      <xdr:row>21</xdr:row>
      <xdr:rowOff>9525</xdr:rowOff>
    </xdr:from>
    <xdr:to>
      <xdr:col>21</xdr:col>
      <xdr:colOff>142875</xdr:colOff>
      <xdr:row>21</xdr:row>
      <xdr:rowOff>190500</xdr:rowOff>
    </xdr:to>
    <xdr:sp macro="" textlink="">
      <xdr:nvSpPr>
        <xdr:cNvPr id="2077" name="Line 29"/>
        <xdr:cNvSpPr>
          <a:spLocks noChangeShapeType="1"/>
        </xdr:cNvSpPr>
      </xdr:nvSpPr>
      <xdr:spPr bwMode="auto">
        <a:xfrm flipV="1">
          <a:off x="5715000" y="43529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133350</xdr:colOff>
      <xdr:row>21</xdr:row>
      <xdr:rowOff>9525</xdr:rowOff>
    </xdr:from>
    <xdr:to>
      <xdr:col>33</xdr:col>
      <xdr:colOff>133350</xdr:colOff>
      <xdr:row>21</xdr:row>
      <xdr:rowOff>190500</xdr:rowOff>
    </xdr:to>
    <xdr:sp macro="" textlink="">
      <xdr:nvSpPr>
        <xdr:cNvPr id="2078" name="Line 30"/>
        <xdr:cNvSpPr>
          <a:spLocks noChangeShapeType="1"/>
        </xdr:cNvSpPr>
      </xdr:nvSpPr>
      <xdr:spPr bwMode="auto">
        <a:xfrm flipV="1">
          <a:off x="8277225" y="43529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133350</xdr:colOff>
      <xdr:row>21</xdr:row>
      <xdr:rowOff>9525</xdr:rowOff>
    </xdr:from>
    <xdr:to>
      <xdr:col>35</xdr:col>
      <xdr:colOff>133350</xdr:colOff>
      <xdr:row>21</xdr:row>
      <xdr:rowOff>190500</xdr:rowOff>
    </xdr:to>
    <xdr:sp macro="" textlink="">
      <xdr:nvSpPr>
        <xdr:cNvPr id="2079" name="Line 31"/>
        <xdr:cNvSpPr>
          <a:spLocks noChangeShapeType="1"/>
        </xdr:cNvSpPr>
      </xdr:nvSpPr>
      <xdr:spPr bwMode="auto">
        <a:xfrm flipV="1">
          <a:off x="8658225" y="4352925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276225</xdr:colOff>
      <xdr:row>7</xdr:row>
      <xdr:rowOff>85725</xdr:rowOff>
    </xdr:from>
    <xdr:to>
      <xdr:col>14</xdr:col>
      <xdr:colOff>133350</xdr:colOff>
      <xdr:row>7</xdr:row>
      <xdr:rowOff>85725</xdr:rowOff>
    </xdr:to>
    <xdr:sp macro="" textlink="">
      <xdr:nvSpPr>
        <xdr:cNvPr id="2084" name="Line 36"/>
        <xdr:cNvSpPr>
          <a:spLocks noChangeShapeType="1"/>
        </xdr:cNvSpPr>
      </xdr:nvSpPr>
      <xdr:spPr bwMode="auto">
        <a:xfrm>
          <a:off x="2895600" y="1752600"/>
          <a:ext cx="14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7</xdr:row>
      <xdr:rowOff>85725</xdr:rowOff>
    </xdr:from>
    <xdr:to>
      <xdr:col>29</xdr:col>
      <xdr:colOff>0</xdr:colOff>
      <xdr:row>7</xdr:row>
      <xdr:rowOff>85725</xdr:rowOff>
    </xdr:to>
    <xdr:sp macro="" textlink="">
      <xdr:nvSpPr>
        <xdr:cNvPr id="2085" name="Line 37"/>
        <xdr:cNvSpPr>
          <a:spLocks noChangeShapeType="1"/>
        </xdr:cNvSpPr>
      </xdr:nvSpPr>
      <xdr:spPr bwMode="auto">
        <a:xfrm>
          <a:off x="5857875" y="1752600"/>
          <a:ext cx="14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276225</xdr:colOff>
      <xdr:row>10</xdr:row>
      <xdr:rowOff>95250</xdr:rowOff>
    </xdr:from>
    <xdr:to>
      <xdr:col>14</xdr:col>
      <xdr:colOff>133350</xdr:colOff>
      <xdr:row>10</xdr:row>
      <xdr:rowOff>95250</xdr:rowOff>
    </xdr:to>
    <xdr:sp macro="" textlink="">
      <xdr:nvSpPr>
        <xdr:cNvPr id="2093" name="Line 45"/>
        <xdr:cNvSpPr>
          <a:spLocks noChangeShapeType="1"/>
        </xdr:cNvSpPr>
      </xdr:nvSpPr>
      <xdr:spPr bwMode="auto">
        <a:xfrm>
          <a:off x="2895600" y="2333625"/>
          <a:ext cx="14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10</xdr:row>
      <xdr:rowOff>95250</xdr:rowOff>
    </xdr:from>
    <xdr:to>
      <xdr:col>29</xdr:col>
      <xdr:colOff>0</xdr:colOff>
      <xdr:row>10</xdr:row>
      <xdr:rowOff>95250</xdr:rowOff>
    </xdr:to>
    <xdr:sp macro="" textlink="">
      <xdr:nvSpPr>
        <xdr:cNvPr id="2094" name="Line 46"/>
        <xdr:cNvSpPr>
          <a:spLocks noChangeShapeType="1"/>
        </xdr:cNvSpPr>
      </xdr:nvSpPr>
      <xdr:spPr bwMode="auto">
        <a:xfrm>
          <a:off x="5857875" y="2333625"/>
          <a:ext cx="14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13</xdr:row>
      <xdr:rowOff>95250</xdr:rowOff>
    </xdr:from>
    <xdr:to>
      <xdr:col>15</xdr:col>
      <xdr:colOff>0</xdr:colOff>
      <xdr:row>13</xdr:row>
      <xdr:rowOff>95250</xdr:rowOff>
    </xdr:to>
    <xdr:sp macro="" textlink="">
      <xdr:nvSpPr>
        <xdr:cNvPr id="2097" name="Line 49"/>
        <xdr:cNvSpPr>
          <a:spLocks noChangeShapeType="1"/>
        </xdr:cNvSpPr>
      </xdr:nvSpPr>
      <xdr:spPr bwMode="auto">
        <a:xfrm>
          <a:off x="2905125" y="2905125"/>
          <a:ext cx="14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0</xdr:colOff>
      <xdr:row>16</xdr:row>
      <xdr:rowOff>95250</xdr:rowOff>
    </xdr:from>
    <xdr:to>
      <xdr:col>15</xdr:col>
      <xdr:colOff>0</xdr:colOff>
      <xdr:row>16</xdr:row>
      <xdr:rowOff>95250</xdr:rowOff>
    </xdr:to>
    <xdr:sp macro="" textlink="">
      <xdr:nvSpPr>
        <xdr:cNvPr id="2099" name="Line 51"/>
        <xdr:cNvSpPr>
          <a:spLocks noChangeShapeType="1"/>
        </xdr:cNvSpPr>
      </xdr:nvSpPr>
      <xdr:spPr bwMode="auto">
        <a:xfrm>
          <a:off x="2905125" y="3486150"/>
          <a:ext cx="14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9525</xdr:colOff>
      <xdr:row>19</xdr:row>
      <xdr:rowOff>95250</xdr:rowOff>
    </xdr:from>
    <xdr:to>
      <xdr:col>15</xdr:col>
      <xdr:colOff>9525</xdr:colOff>
      <xdr:row>19</xdr:row>
      <xdr:rowOff>95250</xdr:rowOff>
    </xdr:to>
    <xdr:sp macro="" textlink="">
      <xdr:nvSpPr>
        <xdr:cNvPr id="2100" name="Line 52"/>
        <xdr:cNvSpPr>
          <a:spLocks noChangeShapeType="1"/>
        </xdr:cNvSpPr>
      </xdr:nvSpPr>
      <xdr:spPr bwMode="auto">
        <a:xfrm>
          <a:off x="2914650" y="4057650"/>
          <a:ext cx="14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13</xdr:row>
      <xdr:rowOff>95250</xdr:rowOff>
    </xdr:from>
    <xdr:to>
      <xdr:col>29</xdr:col>
      <xdr:colOff>0</xdr:colOff>
      <xdr:row>13</xdr:row>
      <xdr:rowOff>95250</xdr:rowOff>
    </xdr:to>
    <xdr:sp macro="" textlink="">
      <xdr:nvSpPr>
        <xdr:cNvPr id="2107" name="Line 59"/>
        <xdr:cNvSpPr>
          <a:spLocks noChangeShapeType="1"/>
        </xdr:cNvSpPr>
      </xdr:nvSpPr>
      <xdr:spPr bwMode="auto">
        <a:xfrm>
          <a:off x="5857875" y="2905125"/>
          <a:ext cx="14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16</xdr:row>
      <xdr:rowOff>95250</xdr:rowOff>
    </xdr:from>
    <xdr:to>
      <xdr:col>29</xdr:col>
      <xdr:colOff>0</xdr:colOff>
      <xdr:row>16</xdr:row>
      <xdr:rowOff>95250</xdr:rowOff>
    </xdr:to>
    <xdr:sp macro="" textlink="">
      <xdr:nvSpPr>
        <xdr:cNvPr id="2109" name="Line 61"/>
        <xdr:cNvSpPr>
          <a:spLocks noChangeShapeType="1"/>
        </xdr:cNvSpPr>
      </xdr:nvSpPr>
      <xdr:spPr bwMode="auto">
        <a:xfrm>
          <a:off x="5857875" y="3486150"/>
          <a:ext cx="14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19</xdr:row>
      <xdr:rowOff>95250</xdr:rowOff>
    </xdr:from>
    <xdr:to>
      <xdr:col>29</xdr:col>
      <xdr:colOff>0</xdr:colOff>
      <xdr:row>19</xdr:row>
      <xdr:rowOff>95250</xdr:rowOff>
    </xdr:to>
    <xdr:sp macro="" textlink="">
      <xdr:nvSpPr>
        <xdr:cNvPr id="2110" name="Line 62"/>
        <xdr:cNvSpPr>
          <a:spLocks noChangeShapeType="1"/>
        </xdr:cNvSpPr>
      </xdr:nvSpPr>
      <xdr:spPr bwMode="auto">
        <a:xfrm>
          <a:off x="5857875" y="4057650"/>
          <a:ext cx="142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31</xdr:col>
      <xdr:colOff>180975</xdr:colOff>
      <xdr:row>22</xdr:row>
      <xdr:rowOff>85725</xdr:rowOff>
    </xdr:from>
    <xdr:to>
      <xdr:col>35</xdr:col>
      <xdr:colOff>174624</xdr:colOff>
      <xdr:row>31</xdr:row>
      <xdr:rowOff>3386</xdr:rowOff>
    </xdr:to>
    <xdr:pic>
      <xdr:nvPicPr>
        <xdr:cNvPr id="39" name="Image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5000625"/>
          <a:ext cx="1422399" cy="1374986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22</xdr:row>
      <xdr:rowOff>57150</xdr:rowOff>
    </xdr:from>
    <xdr:to>
      <xdr:col>3</xdr:col>
      <xdr:colOff>488949</xdr:colOff>
      <xdr:row>30</xdr:row>
      <xdr:rowOff>136736</xdr:rowOff>
    </xdr:to>
    <xdr:pic>
      <xdr:nvPicPr>
        <xdr:cNvPr id="40" name="Image 3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972050"/>
          <a:ext cx="1422399" cy="13749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10</xdr:row>
      <xdr:rowOff>38100</xdr:rowOff>
    </xdr:from>
    <xdr:to>
      <xdr:col>2</xdr:col>
      <xdr:colOff>228599</xdr:colOff>
      <xdr:row>18</xdr:row>
      <xdr:rowOff>92286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3302000"/>
          <a:ext cx="1422399" cy="1374986"/>
        </a:xfrm>
        <a:prstGeom prst="rect">
          <a:avLst/>
        </a:prstGeom>
      </xdr:spPr>
    </xdr:pic>
    <xdr:clientData/>
  </xdr:twoCellAnchor>
  <xdr:twoCellAnchor editAs="oneCell">
    <xdr:from>
      <xdr:col>16</xdr:col>
      <xdr:colOff>393700</xdr:colOff>
      <xdr:row>10</xdr:row>
      <xdr:rowOff>76200</xdr:rowOff>
    </xdr:from>
    <xdr:to>
      <xdr:col>18</xdr:col>
      <xdr:colOff>863599</xdr:colOff>
      <xdr:row>18</xdr:row>
      <xdr:rowOff>130386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00" y="3340100"/>
          <a:ext cx="1422399" cy="13749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9</xdr:row>
          <xdr:rowOff>66675</xdr:rowOff>
        </xdr:from>
        <xdr:to>
          <xdr:col>5</xdr:col>
          <xdr:colOff>171450</xdr:colOff>
          <xdr:row>9</xdr:row>
          <xdr:rowOff>466725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Afficher le classement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457200</xdr:colOff>
          <xdr:row>12</xdr:row>
          <xdr:rowOff>9525</xdr:rowOff>
        </xdr:from>
        <xdr:to>
          <xdr:col>16</xdr:col>
          <xdr:colOff>19050</xdr:colOff>
          <xdr:row>14</xdr:row>
          <xdr:rowOff>66675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Remise à zéro des classements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9</xdr:row>
          <xdr:rowOff>95250</xdr:rowOff>
        </xdr:from>
        <xdr:to>
          <xdr:col>19</xdr:col>
          <xdr:colOff>190500</xdr:colOff>
          <xdr:row>9</xdr:row>
          <xdr:rowOff>466725</xdr:rowOff>
        </xdr:to>
        <xdr:sp macro="" textlink="">
          <xdr:nvSpPr>
            <xdr:cNvPr id="3076" name="Butto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Afficher le classement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9</xdr:row>
          <xdr:rowOff>85725</xdr:rowOff>
        </xdr:from>
        <xdr:to>
          <xdr:col>12</xdr:col>
          <xdr:colOff>228600</xdr:colOff>
          <xdr:row>9</xdr:row>
          <xdr:rowOff>466725</xdr:rowOff>
        </xdr:to>
        <xdr:sp macro="" textlink="">
          <xdr:nvSpPr>
            <xdr:cNvPr id="3077" name="Button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1" i="0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Afficher le classement</a:t>
              </a:r>
            </a:p>
          </xdr:txBody>
        </xdr:sp>
        <xdr:clientData fLocksWithSheet="0" fPrintsWithSheet="0"/>
      </xdr:twoCellAnchor>
    </mc:Choice>
    <mc:Fallback/>
  </mc:AlternateContent>
  <xdr:twoCellAnchor editAs="oneCell">
    <xdr:from>
      <xdr:col>18</xdr:col>
      <xdr:colOff>393701</xdr:colOff>
      <xdr:row>17</xdr:row>
      <xdr:rowOff>60114</xdr:rowOff>
    </xdr:from>
    <xdr:to>
      <xdr:col>21</xdr:col>
      <xdr:colOff>368300</xdr:colOff>
      <xdr:row>25</xdr:row>
      <xdr:rowOff>114300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6901" y="4695614"/>
          <a:ext cx="1422399" cy="137498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17</xdr:row>
      <xdr:rowOff>72814</xdr:rowOff>
    </xdr:from>
    <xdr:to>
      <xdr:col>2</xdr:col>
      <xdr:colOff>101600</xdr:colOff>
      <xdr:row>25</xdr:row>
      <xdr:rowOff>127000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4708314"/>
          <a:ext cx="1422399" cy="13749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180975</xdr:colOff>
      <xdr:row>12</xdr:row>
      <xdr:rowOff>114300</xdr:rowOff>
    </xdr:from>
    <xdr:to>
      <xdr:col>12</xdr:col>
      <xdr:colOff>285750</xdr:colOff>
      <xdr:row>13</xdr:row>
      <xdr:rowOff>171450</xdr:rowOff>
    </xdr:to>
    <xdr:pic>
      <xdr:nvPicPr>
        <xdr:cNvPr id="6146" name="Picture 2" descr="1s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2400300"/>
          <a:ext cx="2952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171450</xdr:colOff>
      <xdr:row>19</xdr:row>
      <xdr:rowOff>114300</xdr:rowOff>
    </xdr:from>
    <xdr:to>
      <xdr:col>12</xdr:col>
      <xdr:colOff>276225</xdr:colOff>
      <xdr:row>20</xdr:row>
      <xdr:rowOff>171450</xdr:rowOff>
    </xdr:to>
    <xdr:pic>
      <xdr:nvPicPr>
        <xdr:cNvPr id="6147" name="Picture 3" descr="2n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3733800"/>
          <a:ext cx="2952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180975</xdr:colOff>
      <xdr:row>26</xdr:row>
      <xdr:rowOff>114300</xdr:rowOff>
    </xdr:from>
    <xdr:to>
      <xdr:col>12</xdr:col>
      <xdr:colOff>285750</xdr:colOff>
      <xdr:row>27</xdr:row>
      <xdr:rowOff>171450</xdr:rowOff>
    </xdr:to>
    <xdr:pic>
      <xdr:nvPicPr>
        <xdr:cNvPr id="6148" name="Picture 4" descr="3rd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5067300"/>
          <a:ext cx="2952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381218</xdr:colOff>
      <xdr:row>0</xdr:row>
      <xdr:rowOff>57150</xdr:rowOff>
    </xdr:from>
    <xdr:to>
      <xdr:col>13</xdr:col>
      <xdr:colOff>279399</xdr:colOff>
      <xdr:row>6</xdr:row>
      <xdr:rowOff>104775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718" y="57150"/>
          <a:ext cx="1231681" cy="1190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4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 enableFormatConditionsCalculation="0">
    <tabColor indexed="11"/>
  </sheetPr>
  <dimension ref="A1:L22"/>
  <sheetViews>
    <sheetView zoomScaleNormal="100" zoomScaleSheetLayoutView="115" workbookViewId="0">
      <selection activeCell="C3" sqref="C3"/>
    </sheetView>
  </sheetViews>
  <sheetFormatPr baseColWidth="10" defaultRowHeight="12.75" x14ac:dyDescent="0.2"/>
  <cols>
    <col min="1" max="1" width="1.42578125" style="82" customWidth="1"/>
    <col min="2" max="2" width="7.140625" style="82" customWidth="1"/>
    <col min="3" max="3" width="21.42578125" style="82" customWidth="1"/>
    <col min="4" max="4" width="1.42578125" style="82" customWidth="1"/>
    <col min="5" max="5" width="7.140625" style="82" customWidth="1"/>
    <col min="6" max="6" width="21.42578125" style="82" customWidth="1"/>
    <col min="7" max="7" width="1.42578125" style="82" customWidth="1"/>
    <col min="8" max="8" width="7.140625" style="82" customWidth="1"/>
    <col min="9" max="9" width="21.42578125" style="82" customWidth="1"/>
    <col min="10" max="10" width="1.42578125" style="82" customWidth="1"/>
    <col min="11" max="11" width="7.140625" style="82" customWidth="1"/>
    <col min="12" max="12" width="1.42578125" style="82" customWidth="1"/>
    <col min="13" max="16384" width="11.42578125" style="82"/>
  </cols>
  <sheetData>
    <row r="1" spans="1:12" ht="37.5" customHeight="1" x14ac:dyDescent="0.2">
      <c r="A1" s="14"/>
      <c r="B1" s="174" t="s">
        <v>0</v>
      </c>
      <c r="C1" s="175"/>
      <c r="D1" s="15"/>
      <c r="E1" s="174" t="s">
        <v>1</v>
      </c>
      <c r="F1" s="175"/>
      <c r="G1" s="15"/>
      <c r="H1" s="174" t="s">
        <v>2</v>
      </c>
      <c r="I1" s="175"/>
      <c r="J1" s="15"/>
      <c r="K1" s="16"/>
    </row>
    <row r="2" spans="1:12" ht="18.75" customHeight="1" x14ac:dyDescent="0.2">
      <c r="A2" s="14"/>
      <c r="B2" s="17" t="s">
        <v>8</v>
      </c>
      <c r="C2" s="17" t="s">
        <v>9</v>
      </c>
      <c r="D2" s="15"/>
      <c r="E2" s="17" t="s">
        <v>8</v>
      </c>
      <c r="F2" s="17" t="s">
        <v>9</v>
      </c>
      <c r="G2" s="15"/>
      <c r="H2" s="17" t="s">
        <v>8</v>
      </c>
      <c r="I2" s="17" t="s">
        <v>9</v>
      </c>
      <c r="J2" s="15"/>
      <c r="K2" s="16"/>
    </row>
    <row r="3" spans="1:12" ht="37.5" customHeight="1" x14ac:dyDescent="0.2">
      <c r="A3" s="14"/>
      <c r="B3" s="17">
        <v>1</v>
      </c>
      <c r="C3" s="1" t="s">
        <v>55</v>
      </c>
      <c r="D3" s="83"/>
      <c r="E3" s="17">
        <v>1</v>
      </c>
      <c r="F3" s="1" t="s">
        <v>61</v>
      </c>
      <c r="G3" s="83"/>
      <c r="H3" s="17">
        <v>1</v>
      </c>
      <c r="I3" s="1" t="s">
        <v>67</v>
      </c>
      <c r="J3" s="83"/>
      <c r="K3" s="16"/>
    </row>
    <row r="4" spans="1:12" ht="37.5" customHeight="1" x14ac:dyDescent="0.2">
      <c r="A4" s="14"/>
      <c r="B4" s="17">
        <v>2</v>
      </c>
      <c r="C4" s="1" t="s">
        <v>56</v>
      </c>
      <c r="D4" s="83"/>
      <c r="E4" s="17">
        <v>2</v>
      </c>
      <c r="F4" s="1" t="s">
        <v>62</v>
      </c>
      <c r="G4" s="83"/>
      <c r="H4" s="17">
        <v>2</v>
      </c>
      <c r="I4" s="1" t="s">
        <v>68</v>
      </c>
      <c r="J4" s="83"/>
      <c r="K4" s="16"/>
    </row>
    <row r="5" spans="1:12" ht="37.5" customHeight="1" x14ac:dyDescent="0.2">
      <c r="A5" s="14"/>
      <c r="B5" s="17">
        <v>3</v>
      </c>
      <c r="C5" s="1" t="s">
        <v>57</v>
      </c>
      <c r="D5" s="83"/>
      <c r="E5" s="17">
        <v>3</v>
      </c>
      <c r="F5" s="1" t="s">
        <v>63</v>
      </c>
      <c r="G5" s="83"/>
      <c r="H5" s="17">
        <v>3</v>
      </c>
      <c r="I5" s="1" t="s">
        <v>69</v>
      </c>
      <c r="J5" s="83"/>
      <c r="K5" s="16"/>
    </row>
    <row r="6" spans="1:12" ht="37.5" customHeight="1" x14ac:dyDescent="0.2">
      <c r="A6" s="14"/>
      <c r="B6" s="17">
        <v>4</v>
      </c>
      <c r="C6" s="1" t="s">
        <v>58</v>
      </c>
      <c r="D6" s="83"/>
      <c r="E6" s="17">
        <v>4</v>
      </c>
      <c r="F6" s="1" t="s">
        <v>64</v>
      </c>
      <c r="G6" s="83"/>
      <c r="H6" s="17">
        <v>4</v>
      </c>
      <c r="I6" s="1" t="s">
        <v>70</v>
      </c>
      <c r="J6" s="83"/>
      <c r="K6" s="16"/>
    </row>
    <row r="7" spans="1:12" ht="37.5" customHeight="1" x14ac:dyDescent="0.2">
      <c r="A7" s="14"/>
      <c r="B7" s="17">
        <v>5</v>
      </c>
      <c r="C7" s="1" t="s">
        <v>59</v>
      </c>
      <c r="D7" s="83"/>
      <c r="E7" s="17">
        <v>5</v>
      </c>
      <c r="F7" s="1" t="s">
        <v>65</v>
      </c>
      <c r="G7" s="83"/>
      <c r="H7" s="17">
        <v>5</v>
      </c>
      <c r="I7" s="1" t="s">
        <v>71</v>
      </c>
      <c r="J7" s="83"/>
      <c r="K7" s="16"/>
    </row>
    <row r="8" spans="1:12" ht="37.5" customHeight="1" x14ac:dyDescent="0.2">
      <c r="A8" s="14"/>
      <c r="B8" s="17">
        <v>6</v>
      </c>
      <c r="C8" s="1" t="s">
        <v>60</v>
      </c>
      <c r="D8" s="83"/>
      <c r="E8" s="17">
        <v>6</v>
      </c>
      <c r="F8" s="1" t="s">
        <v>66</v>
      </c>
      <c r="G8" s="83"/>
      <c r="H8" s="17">
        <v>6</v>
      </c>
      <c r="I8" s="1" t="s">
        <v>72</v>
      </c>
      <c r="J8" s="83"/>
      <c r="K8" s="16"/>
    </row>
    <row r="9" spans="1:12" x14ac:dyDescent="0.2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12" x14ac:dyDescent="0.2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</row>
    <row r="12" spans="1:12" x14ac:dyDescent="0.2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</row>
    <row r="13" spans="1:12" x14ac:dyDescent="0.2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</row>
    <row r="14" spans="1:12" x14ac:dyDescent="0.2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</row>
    <row r="15" spans="1:12" x14ac:dyDescent="0.2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</row>
    <row r="16" spans="1:12" x14ac:dyDescent="0.2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x14ac:dyDescent="0.2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</row>
    <row r="19" spans="1:12" x14ac:dyDescent="0.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</row>
    <row r="20" spans="1:12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</row>
    <row r="21" spans="1:12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</row>
    <row r="22" spans="1:12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</row>
  </sheetData>
  <sheetProtection password="EE3E" sheet="1" objects="1" scenarios="1" selectLockedCells="1"/>
  <customSheetViews>
    <customSheetView guid="{D33CB1D3-18F3-4F29-8861-92217AB429AA}" scale="115" showPageBreaks="1" view="pageBreakPreview">
      <selection activeCell="C8" sqref="C8"/>
      <pageMargins left="0.78740157499999996" right="0.78740157499999996" top="0.984251969" bottom="0.984251969" header="0.4921259845" footer="0.4921259845"/>
      <pageSetup orientation="landscape" horizontalDpi="4294967293" r:id="rId1"/>
      <headerFooter alignWithMargins="0"/>
    </customSheetView>
  </customSheetViews>
  <mergeCells count="3">
    <mergeCell ref="B1:C1"/>
    <mergeCell ref="E1:F1"/>
    <mergeCell ref="H1:I1"/>
  </mergeCells>
  <phoneticPr fontId="10" type="noConversion"/>
  <pageMargins left="0.78740157499999996" right="0.78740157499999996" top="0.984251969" bottom="0.984251969" header="0.4921259845" footer="0.4921259845"/>
  <pageSetup orientation="landscape" horizontalDpi="4294967293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 enableFormatConditionsCalculation="0">
    <tabColor indexed="11"/>
  </sheetPr>
  <dimension ref="A1:AP31"/>
  <sheetViews>
    <sheetView showGridLines="0" zoomScaleNormal="100" zoomScaleSheetLayoutView="100" workbookViewId="0">
      <selection activeCell="F21" sqref="F21"/>
    </sheetView>
  </sheetViews>
  <sheetFormatPr baseColWidth="10" defaultRowHeight="12.75" x14ac:dyDescent="0.2"/>
  <cols>
    <col min="1" max="1" width="10.28515625" style="82" customWidth="1"/>
    <col min="2" max="2" width="14.28515625" style="82" customWidth="1"/>
    <col min="3" max="3" width="2.140625" style="82" customWidth="1"/>
    <col min="4" max="4" width="14.28515625" style="82" customWidth="1"/>
    <col min="5" max="5" width="1.42578125" style="82" customWidth="1"/>
    <col min="6" max="6" width="4.28515625" style="82" customWidth="1"/>
    <col min="7" max="7" width="1.42578125" style="82" customWidth="1"/>
    <col min="8" max="8" width="4.28515625" style="82" customWidth="1"/>
    <col min="9" max="9" width="4.42578125" style="82" hidden="1" customWidth="1"/>
    <col min="10" max="10" width="8.140625" style="82" hidden="1" customWidth="1"/>
    <col min="11" max="11" width="10.5703125" style="82" hidden="1" customWidth="1"/>
    <col min="12" max="12" width="8.42578125" style="82" hidden="1" customWidth="1"/>
    <col min="13" max="13" width="9.7109375" style="82" hidden="1" customWidth="1"/>
    <col min="14" max="14" width="11.140625" style="82" hidden="1" customWidth="1"/>
    <col min="15" max="15" width="2.140625" style="82" customWidth="1"/>
    <col min="16" max="16" width="14.28515625" style="82" customWidth="1"/>
    <col min="17" max="17" width="2.140625" style="82" customWidth="1"/>
    <col min="18" max="18" width="14.28515625" style="82" customWidth="1"/>
    <col min="19" max="19" width="1.42578125" style="82" customWidth="1"/>
    <col min="20" max="20" width="4.28515625" style="82" customWidth="1"/>
    <col min="21" max="21" width="1.42578125" style="82" customWidth="1"/>
    <col min="22" max="22" width="4.28515625" style="82" customWidth="1"/>
    <col min="23" max="23" width="5" style="82" hidden="1" customWidth="1"/>
    <col min="24" max="24" width="5.28515625" style="82" hidden="1" customWidth="1"/>
    <col min="25" max="25" width="0.140625" style="82" hidden="1" customWidth="1"/>
    <col min="26" max="26" width="5.5703125" style="82" hidden="1" customWidth="1"/>
    <col min="27" max="27" width="6.140625" style="82" hidden="1" customWidth="1"/>
    <col min="28" max="28" width="9.5703125" style="82" hidden="1" customWidth="1"/>
    <col min="29" max="29" width="2.140625" style="82" customWidth="1"/>
    <col min="30" max="30" width="14.28515625" style="82" customWidth="1"/>
    <col min="31" max="31" width="2.140625" style="82" customWidth="1"/>
    <col min="32" max="32" width="14.28515625" style="82" customWidth="1"/>
    <col min="33" max="33" width="1.42578125" style="82" customWidth="1"/>
    <col min="34" max="34" width="4.28515625" style="82" customWidth="1"/>
    <col min="35" max="35" width="1.42578125" style="82" customWidth="1"/>
    <col min="36" max="36" width="4.28515625" style="82" customWidth="1"/>
    <col min="37" max="37" width="8.7109375" style="82" hidden="1" customWidth="1"/>
    <col min="38" max="38" width="10.28515625" style="82" hidden="1" customWidth="1"/>
    <col min="39" max="39" width="11.28515625" style="82" hidden="1" customWidth="1"/>
    <col min="40" max="40" width="12" style="82" hidden="1" customWidth="1"/>
    <col min="41" max="41" width="11.85546875" style="82" hidden="1" customWidth="1"/>
    <col min="42" max="42" width="15.5703125" style="82" hidden="1" customWidth="1"/>
    <col min="43" max="16384" width="11.42578125" style="82"/>
  </cols>
  <sheetData>
    <row r="1" spans="1:42" ht="15" customHeight="1" thickBot="1" x14ac:dyDescent="0.25">
      <c r="A1" s="31"/>
      <c r="B1" s="32"/>
      <c r="C1" s="179" t="s">
        <v>10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33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</row>
    <row r="2" spans="1:42" ht="15" customHeight="1" x14ac:dyDescent="0.25">
      <c r="A2" s="31"/>
      <c r="B2" s="32"/>
      <c r="C2" s="34"/>
      <c r="D2" s="35" t="s">
        <v>3</v>
      </c>
      <c r="E2" s="36"/>
      <c r="F2" s="37"/>
      <c r="G2" s="37"/>
      <c r="H2" s="37"/>
      <c r="I2" s="38"/>
      <c r="J2" s="38"/>
      <c r="K2" s="38"/>
      <c r="L2" s="38"/>
      <c r="M2" s="38"/>
      <c r="N2" s="38"/>
      <c r="O2" s="39"/>
      <c r="P2" s="35" t="s">
        <v>4</v>
      </c>
      <c r="Q2" s="40"/>
      <c r="R2" s="35" t="s">
        <v>5</v>
      </c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</row>
    <row r="3" spans="1:42" ht="18.75" thickBot="1" x14ac:dyDescent="0.25">
      <c r="A3" s="31"/>
      <c r="B3" s="32"/>
      <c r="C3" s="32"/>
      <c r="D3" s="2">
        <v>3</v>
      </c>
      <c r="E3" s="41"/>
      <c r="F3" s="42"/>
      <c r="G3" s="42"/>
      <c r="H3" s="42"/>
      <c r="I3" s="32"/>
      <c r="J3" s="32"/>
      <c r="K3" s="32"/>
      <c r="L3" s="32"/>
      <c r="M3" s="32"/>
      <c r="N3" s="32"/>
      <c r="O3" s="42"/>
      <c r="P3" s="2">
        <v>1</v>
      </c>
      <c r="Q3" s="32"/>
      <c r="R3" s="2">
        <v>0</v>
      </c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</row>
    <row r="4" spans="1:42" ht="15" customHeight="1" thickBot="1" x14ac:dyDescent="0.25">
      <c r="A4" s="31"/>
      <c r="B4" s="32"/>
      <c r="C4" s="32"/>
      <c r="D4" s="32"/>
      <c r="E4" s="43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</row>
    <row r="5" spans="1:42" ht="22.5" customHeight="1" thickBot="1" x14ac:dyDescent="0.25">
      <c r="A5" s="134"/>
      <c r="B5" s="181" t="s">
        <v>0</v>
      </c>
      <c r="C5" s="182"/>
      <c r="D5" s="182"/>
      <c r="E5" s="182"/>
      <c r="F5" s="182"/>
      <c r="G5" s="182"/>
      <c r="H5" s="183"/>
      <c r="I5" s="97"/>
      <c r="J5" s="97"/>
      <c r="K5" s="97"/>
      <c r="L5" s="98"/>
      <c r="M5" s="99"/>
      <c r="N5" s="98"/>
      <c r="O5" s="135"/>
      <c r="P5" s="181" t="s">
        <v>1</v>
      </c>
      <c r="Q5" s="182"/>
      <c r="R5" s="182"/>
      <c r="S5" s="182"/>
      <c r="T5" s="182"/>
      <c r="U5" s="182"/>
      <c r="V5" s="183"/>
      <c r="W5" s="97"/>
      <c r="X5" s="97"/>
      <c r="Y5" s="97"/>
      <c r="Z5" s="97"/>
      <c r="AA5" s="136"/>
      <c r="AB5" s="97"/>
      <c r="AC5" s="135"/>
      <c r="AD5" s="181" t="s">
        <v>2</v>
      </c>
      <c r="AE5" s="182"/>
      <c r="AF5" s="182"/>
      <c r="AG5" s="182"/>
      <c r="AH5" s="182"/>
      <c r="AI5" s="182"/>
      <c r="AJ5" s="183"/>
      <c r="AK5" s="137"/>
      <c r="AL5" s="137"/>
      <c r="AM5" s="137"/>
      <c r="AN5" s="97"/>
      <c r="AO5" s="136"/>
      <c r="AP5" s="97"/>
    </row>
    <row r="6" spans="1:42" ht="30" customHeight="1" thickBot="1" x14ac:dyDescent="0.25">
      <c r="A6" s="138"/>
      <c r="B6" s="100" t="s">
        <v>8</v>
      </c>
      <c r="C6" s="101" t="s">
        <v>6</v>
      </c>
      <c r="D6" s="102" t="s">
        <v>8</v>
      </c>
      <c r="E6" s="103"/>
      <c r="F6" s="184" t="s">
        <v>11</v>
      </c>
      <c r="G6" s="184"/>
      <c r="H6" s="185"/>
      <c r="I6" s="104"/>
      <c r="J6" s="104"/>
      <c r="K6" s="104"/>
      <c r="L6" s="176" t="s">
        <v>7</v>
      </c>
      <c r="M6" s="177"/>
      <c r="N6" s="178"/>
      <c r="O6" s="139"/>
      <c r="P6" s="100" t="s">
        <v>8</v>
      </c>
      <c r="Q6" s="101" t="s">
        <v>6</v>
      </c>
      <c r="R6" s="140" t="s">
        <v>8</v>
      </c>
      <c r="S6" s="103"/>
      <c r="T6" s="186" t="s">
        <v>11</v>
      </c>
      <c r="U6" s="184"/>
      <c r="V6" s="185"/>
      <c r="W6" s="104"/>
      <c r="X6" s="104"/>
      <c r="Y6" s="104"/>
      <c r="Z6" s="176" t="s">
        <v>7</v>
      </c>
      <c r="AA6" s="177"/>
      <c r="AB6" s="178"/>
      <c r="AC6" s="32"/>
      <c r="AD6" s="100" t="s">
        <v>8</v>
      </c>
      <c r="AE6" s="101" t="s">
        <v>6</v>
      </c>
      <c r="AF6" s="140" t="s">
        <v>8</v>
      </c>
      <c r="AG6" s="103"/>
      <c r="AH6" s="186" t="s">
        <v>11</v>
      </c>
      <c r="AI6" s="184"/>
      <c r="AJ6" s="185"/>
      <c r="AK6" s="104"/>
      <c r="AL6" s="104"/>
      <c r="AM6" s="104"/>
      <c r="AN6" s="176" t="s">
        <v>7</v>
      </c>
      <c r="AO6" s="177"/>
      <c r="AP6" s="178"/>
    </row>
    <row r="7" spans="1:42" ht="15" customHeight="1" x14ac:dyDescent="0.2">
      <c r="A7" s="172" t="s">
        <v>78</v>
      </c>
      <c r="B7" s="105" t="str">
        <f>IF('Saisie des équipes'!$C$3="","",'Saisie des équipes'!$C$3)</f>
        <v>Everton</v>
      </c>
      <c r="C7" s="106" t="s">
        <v>6</v>
      </c>
      <c r="D7" s="107" t="str">
        <f>IF('Saisie des équipes'!$C$8="","",'Saisie des équipes'!$C$8)</f>
        <v>Tottenham</v>
      </c>
      <c r="E7" s="103" t="str">
        <f>IF(OR(H7="",F7=""),"x","")</f>
        <v/>
      </c>
      <c r="F7" s="10">
        <v>1</v>
      </c>
      <c r="G7" s="108" t="str">
        <f t="shared" ref="G7:G21" si="0">IF(OR(D7="",B7=""),"","à")</f>
        <v>à</v>
      </c>
      <c r="H7" s="11">
        <v>2</v>
      </c>
      <c r="I7" s="109">
        <f>IF(F7&gt;H7,$D$3,(IF(F7=H7,$P$3,$R$3)))</f>
        <v>0</v>
      </c>
      <c r="J7" s="110">
        <f t="shared" ref="J7:J21" si="1">IF(F7=H7,$P$3,0)</f>
        <v>0</v>
      </c>
      <c r="K7" s="110">
        <f>IF(F7&lt;H7,$D$3,IF(F7=H7,$P$3,$R$3))</f>
        <v>3</v>
      </c>
      <c r="L7" s="111">
        <f t="shared" ref="L7:L21" si="2">IF(OR(F7="",H7=""),0,I7)</f>
        <v>0</v>
      </c>
      <c r="M7" s="112"/>
      <c r="N7" s="113">
        <f t="shared" ref="N7:N21" si="3">IF(OR(F7="",H7=""),0,K7)</f>
        <v>3</v>
      </c>
      <c r="O7" s="139"/>
      <c r="P7" s="105" t="str">
        <f>IF('Saisie des équipes'!$F$3="","",'Saisie des équipes'!$F$3)</f>
        <v>Liverpool</v>
      </c>
      <c r="Q7" s="106" t="s">
        <v>6</v>
      </c>
      <c r="R7" s="141" t="str">
        <f>IF('Saisie des équipes'!$F$8="","",'Saisie des équipes'!$F$8)</f>
        <v>Schalke 04</v>
      </c>
      <c r="S7" s="103" t="str">
        <f>IF(OR(V7="",T7=""),"x","")</f>
        <v/>
      </c>
      <c r="T7" s="10">
        <v>7</v>
      </c>
      <c r="U7" s="108" t="str">
        <f t="shared" ref="U7:U21" si="4">IF(OR(R7="",P7=""),"","à")</f>
        <v>à</v>
      </c>
      <c r="V7" s="11">
        <v>0</v>
      </c>
      <c r="W7" s="109">
        <f>IF(T7&gt;V7,$D$3,IF(T7=V7,$P$3,$R$3))</f>
        <v>3</v>
      </c>
      <c r="X7" s="110">
        <f>IF(T7=V7,$P$3,0)</f>
        <v>0</v>
      </c>
      <c r="Y7" s="110">
        <f>IF(T7&lt;V7,$D$3,IF(T7=V7,$P$3,$R$3))</f>
        <v>0</v>
      </c>
      <c r="Z7" s="111">
        <f>IF(OR(T7="",V7=""),0,W7)</f>
        <v>3</v>
      </c>
      <c r="AA7" s="112"/>
      <c r="AB7" s="113">
        <f>IF(OR(T7="",V7=""),0,Y7)</f>
        <v>0</v>
      </c>
      <c r="AC7" s="32"/>
      <c r="AD7" s="105" t="str">
        <f>IF('Saisie des équipes'!$I$3="","",'Saisie des équipes'!$I$3)</f>
        <v>Séville</v>
      </c>
      <c r="AE7" s="106" t="s">
        <v>6</v>
      </c>
      <c r="AF7" s="141" t="str">
        <f>IF('Saisie des équipes'!$I$8="","",'Saisie des équipes'!$I$8)</f>
        <v>Bilbao</v>
      </c>
      <c r="AG7" s="103" t="str">
        <f>IF(OR(AJ7="",AH7=""),"x","")</f>
        <v/>
      </c>
      <c r="AH7" s="10">
        <v>2</v>
      </c>
      <c r="AI7" s="108" t="str">
        <f t="shared" ref="AI7:AI21" si="5">IF(OR(AF7="",AD7=""),"","à")</f>
        <v>à</v>
      </c>
      <c r="AJ7" s="11">
        <v>1</v>
      </c>
      <c r="AK7" s="109">
        <f>IF(AH7&gt;AJ7,$D$3,IF(AH7=AJ7,$P$3,$R$3))</f>
        <v>3</v>
      </c>
      <c r="AL7" s="110">
        <f t="shared" ref="AL7:AL21" si="6">IF(AH7=AJ7,$P$3,0)</f>
        <v>0</v>
      </c>
      <c r="AM7" s="110">
        <f>IF(AH7&lt;AJ7,$D$3,IF(AH7=AJ7,$P$3,$R$3))</f>
        <v>0</v>
      </c>
      <c r="AN7" s="111">
        <f>IF(OR(AH7="",AJ7=""),0,AK7)</f>
        <v>3</v>
      </c>
      <c r="AO7" s="112"/>
      <c r="AP7" s="113">
        <f>IF(OR(AH7="",AJ7=""),0,AM7)</f>
        <v>0</v>
      </c>
    </row>
    <row r="8" spans="1:42" ht="15" customHeight="1" x14ac:dyDescent="0.2">
      <c r="A8" s="172" t="s">
        <v>82</v>
      </c>
      <c r="B8" s="114" t="str">
        <f>IF('Saisie des équipes'!$C$4="","",'Saisie des équipes'!$C$4)</f>
        <v>Athletico Madrid</v>
      </c>
      <c r="C8" s="115" t="s">
        <v>6</v>
      </c>
      <c r="D8" s="116" t="str">
        <f>IF('Saisie des équipes'!$C$7="","",'Saisie des équipes'!$C$7)</f>
        <v>Wolfsburg</v>
      </c>
      <c r="E8" s="117" t="str">
        <f>IF(OR(H8="",F8=""),"x","")</f>
        <v/>
      </c>
      <c r="F8" s="5">
        <v>2</v>
      </c>
      <c r="G8" s="118" t="str">
        <f>IF(OR(D8="",B8=""),"","à")</f>
        <v>à</v>
      </c>
      <c r="H8" s="4">
        <v>1</v>
      </c>
      <c r="I8" s="109">
        <f>IF(F8&gt;H8,$D$3,IF(F8=H8,$P$3,$R$3))</f>
        <v>3</v>
      </c>
      <c r="J8" s="110">
        <f t="shared" si="1"/>
        <v>0</v>
      </c>
      <c r="K8" s="110">
        <f t="shared" ref="K8:K21" si="7">IF(F8&lt;H8,$D$3,IF(F8=H8,$P$3,$R$3))</f>
        <v>0</v>
      </c>
      <c r="L8" s="111">
        <f t="shared" si="2"/>
        <v>3</v>
      </c>
      <c r="M8" s="112"/>
      <c r="N8" s="113">
        <f t="shared" si="3"/>
        <v>0</v>
      </c>
      <c r="O8" s="139"/>
      <c r="P8" s="114" t="str">
        <f>IF('Saisie des équipes'!$F$4="","",'Saisie des équipes'!$F$4)</f>
        <v>AC milan</v>
      </c>
      <c r="Q8" s="115" t="s">
        <v>6</v>
      </c>
      <c r="R8" s="142" t="str">
        <f>IF('Saisie des équipes'!$F$7="","",'Saisie des équipes'!$F$7)</f>
        <v>Porto</v>
      </c>
      <c r="S8" s="117" t="str">
        <f>IF(OR(V8="",T8=""),"x","")</f>
        <v/>
      </c>
      <c r="T8" s="5">
        <v>4</v>
      </c>
      <c r="U8" s="118" t="str">
        <f t="shared" si="4"/>
        <v>à</v>
      </c>
      <c r="V8" s="4">
        <v>2</v>
      </c>
      <c r="W8" s="109">
        <f t="shared" ref="W8:W21" si="8">IF(T8&gt;V8,$D$3,IF(T8=V8,$P$3,$R$3))</f>
        <v>3</v>
      </c>
      <c r="X8" s="110">
        <f t="shared" ref="X8:X21" si="9">IF(T8=V8,$P$3,0)</f>
        <v>0</v>
      </c>
      <c r="Y8" s="110">
        <f t="shared" ref="Y8:Y21" si="10">IF(T8&lt;V8,$D$3,IF(T8=V8,$P$3,$R$3))</f>
        <v>0</v>
      </c>
      <c r="Z8" s="111">
        <f t="shared" ref="Z8:Z21" si="11">IF(OR(T8="",V8=""),0,W8)</f>
        <v>3</v>
      </c>
      <c r="AA8" s="112"/>
      <c r="AB8" s="113">
        <f t="shared" ref="AB8:AB21" si="12">IF(OR(T8="",V8=""),0,Y8)</f>
        <v>0</v>
      </c>
      <c r="AC8" s="32"/>
      <c r="AD8" s="114" t="str">
        <f>IF('Saisie des équipes'!$I$4="","",'Saisie des équipes'!$I$4)</f>
        <v>Valence</v>
      </c>
      <c r="AE8" s="115" t="s">
        <v>6</v>
      </c>
      <c r="AF8" s="142" t="str">
        <f>IF('Saisie des équipes'!$I$7="","",'Saisie des équipes'!$I$7)</f>
        <v>Celtics</v>
      </c>
      <c r="AG8" s="117" t="str">
        <f>IF(OR(AJ8="",AH8=""),"x","")</f>
        <v/>
      </c>
      <c r="AH8" s="5">
        <v>5</v>
      </c>
      <c r="AI8" s="118" t="str">
        <f t="shared" si="5"/>
        <v>à</v>
      </c>
      <c r="AJ8" s="4">
        <v>3</v>
      </c>
      <c r="AK8" s="109">
        <f t="shared" ref="AK8:AK21" si="13">IF(AH8&gt;AJ8,$D$3,IF(AH8=AJ8,$P$3,$R$3))</f>
        <v>3</v>
      </c>
      <c r="AL8" s="110">
        <f t="shared" si="6"/>
        <v>0</v>
      </c>
      <c r="AM8" s="110">
        <f t="shared" ref="AM8:AM21" si="14">IF(AH8&lt;AJ8,$D$3,IF(AH8=AJ8,$P$3,$R$3))</f>
        <v>0</v>
      </c>
      <c r="AN8" s="111">
        <f t="shared" ref="AN8:AN21" si="15">IF(OR(AH8="",AJ8=""),0,AK8)</f>
        <v>3</v>
      </c>
      <c r="AO8" s="112"/>
      <c r="AP8" s="113">
        <f t="shared" ref="AP8:AP21" si="16">IF(OR(AH8="",AJ8=""),0,AM8)</f>
        <v>0</v>
      </c>
    </row>
    <row r="9" spans="1:42" ht="15" customHeight="1" thickBot="1" x14ac:dyDescent="0.25">
      <c r="A9" s="172" t="s">
        <v>83</v>
      </c>
      <c r="B9" s="119" t="str">
        <f>IF('Saisie des équipes'!$C$5="","",'Saisie des équipes'!$C$5)</f>
        <v>Arsenal</v>
      </c>
      <c r="C9" s="120" t="s">
        <v>6</v>
      </c>
      <c r="D9" s="121" t="str">
        <f>IF('Saisie des équipes'!$C$6="","",'Saisie des équipes'!$C$6)</f>
        <v>Roma</v>
      </c>
      <c r="E9" s="122" t="str">
        <f t="shared" ref="E9:E21" si="17">IF(OR(H9="",F9=""),"x","")</f>
        <v/>
      </c>
      <c r="F9" s="6">
        <v>1</v>
      </c>
      <c r="G9" s="123" t="str">
        <f>IF(OR(D9="",B9=""),"","à")</f>
        <v>à</v>
      </c>
      <c r="H9" s="7">
        <v>0</v>
      </c>
      <c r="I9" s="109">
        <f t="shared" ref="I9:I21" si="18">IF(F9&gt;H9,$D$3,IF(F9=H9,$P$3,$R$3))</f>
        <v>3</v>
      </c>
      <c r="J9" s="110">
        <f t="shared" si="1"/>
        <v>0</v>
      </c>
      <c r="K9" s="110">
        <f t="shared" si="7"/>
        <v>0</v>
      </c>
      <c r="L9" s="111">
        <f t="shared" si="2"/>
        <v>3</v>
      </c>
      <c r="M9" s="112"/>
      <c r="N9" s="113">
        <f t="shared" si="3"/>
        <v>0</v>
      </c>
      <c r="O9" s="139"/>
      <c r="P9" s="119" t="str">
        <f>IF('Saisie des équipes'!$F$5="","",'Saisie des équipes'!$F$5)</f>
        <v>Naples</v>
      </c>
      <c r="Q9" s="120" t="s">
        <v>6</v>
      </c>
      <c r="R9" s="143" t="str">
        <f>IF('Saisie des équipes'!$F$6="","",'Saisie des équipes'!$F$6)</f>
        <v>Inter</v>
      </c>
      <c r="S9" s="122" t="str">
        <f t="shared" ref="S9:S21" si="19">IF(OR(V9="",T9=""),"x","")</f>
        <v/>
      </c>
      <c r="T9" s="6">
        <v>1</v>
      </c>
      <c r="U9" s="125" t="str">
        <f t="shared" si="4"/>
        <v>à</v>
      </c>
      <c r="V9" s="7">
        <v>3</v>
      </c>
      <c r="W9" s="109">
        <f t="shared" si="8"/>
        <v>0</v>
      </c>
      <c r="X9" s="110">
        <f t="shared" si="9"/>
        <v>0</v>
      </c>
      <c r="Y9" s="110">
        <f t="shared" si="10"/>
        <v>3</v>
      </c>
      <c r="Z9" s="111">
        <f t="shared" si="11"/>
        <v>0</v>
      </c>
      <c r="AA9" s="112"/>
      <c r="AB9" s="113">
        <f t="shared" si="12"/>
        <v>3</v>
      </c>
      <c r="AC9" s="32"/>
      <c r="AD9" s="119" t="str">
        <f>IF('Saisie des équipes'!$I$5="","",'Saisie des équipes'!$I$5)</f>
        <v>Villarreal</v>
      </c>
      <c r="AE9" s="120" t="s">
        <v>6</v>
      </c>
      <c r="AF9" s="143" t="str">
        <f>IF('Saisie des équipes'!$I$6="","",'Saisie des équipes'!$I$6)</f>
        <v>Galatasaray</v>
      </c>
      <c r="AG9" s="122" t="str">
        <f t="shared" ref="AG9:AG21" si="20">IF(OR(AJ9="",AH9=""),"x","")</f>
        <v/>
      </c>
      <c r="AH9" s="6">
        <v>5</v>
      </c>
      <c r="AI9" s="125" t="str">
        <f t="shared" si="5"/>
        <v>à</v>
      </c>
      <c r="AJ9" s="7">
        <v>8</v>
      </c>
      <c r="AK9" s="109">
        <f t="shared" si="13"/>
        <v>0</v>
      </c>
      <c r="AL9" s="110">
        <f t="shared" si="6"/>
        <v>0</v>
      </c>
      <c r="AM9" s="110">
        <f t="shared" si="14"/>
        <v>3</v>
      </c>
      <c r="AN9" s="111">
        <f t="shared" si="15"/>
        <v>0</v>
      </c>
      <c r="AO9" s="112"/>
      <c r="AP9" s="113">
        <f t="shared" si="16"/>
        <v>3</v>
      </c>
    </row>
    <row r="10" spans="1:42" ht="15" customHeight="1" x14ac:dyDescent="0.2">
      <c r="A10" s="172" t="s">
        <v>84</v>
      </c>
      <c r="B10" s="105" t="str">
        <f>IF('Saisie des équipes'!$C$4="","",'Saisie des équipes'!$C$4)</f>
        <v>Athletico Madrid</v>
      </c>
      <c r="C10" s="124" t="s">
        <v>6</v>
      </c>
      <c r="D10" s="107" t="str">
        <f>IF('Saisie des équipes'!$C$8="","",'Saisie des équipes'!$C$8)</f>
        <v>Tottenham</v>
      </c>
      <c r="E10" s="103" t="str">
        <f t="shared" si="17"/>
        <v/>
      </c>
      <c r="F10" s="10">
        <v>1</v>
      </c>
      <c r="G10" s="108" t="str">
        <f t="shared" si="0"/>
        <v>à</v>
      </c>
      <c r="H10" s="11">
        <v>1</v>
      </c>
      <c r="I10" s="109">
        <f t="shared" si="18"/>
        <v>1</v>
      </c>
      <c r="J10" s="110">
        <f t="shared" si="1"/>
        <v>1</v>
      </c>
      <c r="K10" s="110">
        <f t="shared" si="7"/>
        <v>1</v>
      </c>
      <c r="L10" s="111">
        <f t="shared" si="2"/>
        <v>1</v>
      </c>
      <c r="M10" s="112"/>
      <c r="N10" s="113">
        <f t="shared" si="3"/>
        <v>1</v>
      </c>
      <c r="O10" s="139"/>
      <c r="P10" s="126" t="str">
        <f>IF('Saisie des équipes'!$F$4="","",'Saisie des équipes'!$F$4)</f>
        <v>AC milan</v>
      </c>
      <c r="Q10" s="115" t="s">
        <v>6</v>
      </c>
      <c r="R10" s="144" t="str">
        <f>IF('Saisie des équipes'!$F$8="","",'Saisie des équipes'!$F$8)</f>
        <v>Schalke 04</v>
      </c>
      <c r="S10" s="117" t="str">
        <f t="shared" si="19"/>
        <v/>
      </c>
      <c r="T10" s="10">
        <v>5</v>
      </c>
      <c r="U10" s="118" t="str">
        <f t="shared" si="4"/>
        <v>à</v>
      </c>
      <c r="V10" s="11">
        <v>4</v>
      </c>
      <c r="W10" s="109">
        <f t="shared" si="8"/>
        <v>3</v>
      </c>
      <c r="X10" s="110">
        <f t="shared" si="9"/>
        <v>0</v>
      </c>
      <c r="Y10" s="110">
        <f t="shared" si="10"/>
        <v>0</v>
      </c>
      <c r="Z10" s="111">
        <f t="shared" si="11"/>
        <v>3</v>
      </c>
      <c r="AA10" s="112"/>
      <c r="AB10" s="113">
        <f t="shared" si="12"/>
        <v>0</v>
      </c>
      <c r="AC10" s="32"/>
      <c r="AD10" s="105" t="str">
        <f>IF('Saisie des équipes'!$I$4="","",'Saisie des équipes'!$I$4)</f>
        <v>Valence</v>
      </c>
      <c r="AE10" s="124" t="s">
        <v>6</v>
      </c>
      <c r="AF10" s="141" t="str">
        <f>IF('Saisie des équipes'!$I$8="","",'Saisie des équipes'!$I$8)</f>
        <v>Bilbao</v>
      </c>
      <c r="AG10" s="103" t="str">
        <f t="shared" si="20"/>
        <v/>
      </c>
      <c r="AH10" s="10">
        <v>2</v>
      </c>
      <c r="AI10" s="108" t="str">
        <f t="shared" si="5"/>
        <v>à</v>
      </c>
      <c r="AJ10" s="11">
        <v>1</v>
      </c>
      <c r="AK10" s="109">
        <f t="shared" si="13"/>
        <v>3</v>
      </c>
      <c r="AL10" s="110">
        <f t="shared" si="6"/>
        <v>0</v>
      </c>
      <c r="AM10" s="110">
        <f t="shared" si="14"/>
        <v>0</v>
      </c>
      <c r="AN10" s="111">
        <f t="shared" si="15"/>
        <v>3</v>
      </c>
      <c r="AO10" s="112"/>
      <c r="AP10" s="113">
        <f t="shared" si="16"/>
        <v>0</v>
      </c>
    </row>
    <row r="11" spans="1:42" ht="15" customHeight="1" x14ac:dyDescent="0.2">
      <c r="A11" s="172" t="s">
        <v>79</v>
      </c>
      <c r="B11" s="114" t="str">
        <f>IF('Saisie des équipes'!$C$3="","",'Saisie des équipes'!$C$3)</f>
        <v>Everton</v>
      </c>
      <c r="C11" s="115" t="s">
        <v>6</v>
      </c>
      <c r="D11" s="116" t="str">
        <f>IF('Saisie des équipes'!C5="","",'Saisie des équipes'!C5)</f>
        <v>Arsenal</v>
      </c>
      <c r="E11" s="117" t="str">
        <f t="shared" si="17"/>
        <v/>
      </c>
      <c r="F11" s="5">
        <v>3</v>
      </c>
      <c r="G11" s="118" t="str">
        <f t="shared" si="0"/>
        <v>à</v>
      </c>
      <c r="H11" s="4">
        <v>2</v>
      </c>
      <c r="I11" s="109">
        <f t="shared" si="18"/>
        <v>3</v>
      </c>
      <c r="J11" s="110">
        <f t="shared" si="1"/>
        <v>0</v>
      </c>
      <c r="K11" s="110">
        <f t="shared" si="7"/>
        <v>0</v>
      </c>
      <c r="L11" s="111">
        <f t="shared" si="2"/>
        <v>3</v>
      </c>
      <c r="M11" s="112"/>
      <c r="N11" s="113">
        <f t="shared" si="3"/>
        <v>0</v>
      </c>
      <c r="O11" s="139"/>
      <c r="P11" s="114" t="str">
        <f>IF('Saisie des équipes'!$F$3="","",'Saisie des équipes'!$F$3)</f>
        <v>Liverpool</v>
      </c>
      <c r="Q11" s="115" t="s">
        <v>6</v>
      </c>
      <c r="R11" s="142" t="str">
        <f>IF('Saisie des équipes'!F5="","",'Saisie des équipes'!F5)</f>
        <v>Naples</v>
      </c>
      <c r="S11" s="117" t="str">
        <f t="shared" si="19"/>
        <v/>
      </c>
      <c r="T11" s="5">
        <v>8</v>
      </c>
      <c r="U11" s="118" t="str">
        <f t="shared" si="4"/>
        <v>à</v>
      </c>
      <c r="V11" s="4">
        <v>0</v>
      </c>
      <c r="W11" s="109">
        <f t="shared" si="8"/>
        <v>3</v>
      </c>
      <c r="X11" s="110">
        <f t="shared" si="9"/>
        <v>0</v>
      </c>
      <c r="Y11" s="110">
        <f t="shared" si="10"/>
        <v>0</v>
      </c>
      <c r="Z11" s="111">
        <f t="shared" si="11"/>
        <v>3</v>
      </c>
      <c r="AA11" s="112"/>
      <c r="AB11" s="113">
        <f t="shared" si="12"/>
        <v>0</v>
      </c>
      <c r="AC11" s="32"/>
      <c r="AD11" s="114" t="str">
        <f>IF('Saisie des équipes'!$I$3="","",'Saisie des équipes'!$I$3)</f>
        <v>Séville</v>
      </c>
      <c r="AE11" s="115" t="s">
        <v>6</v>
      </c>
      <c r="AF11" s="142" t="str">
        <f>IF('Saisie des équipes'!I5="","",'Saisie des équipes'!I5)</f>
        <v>Villarreal</v>
      </c>
      <c r="AG11" s="117" t="str">
        <f t="shared" si="20"/>
        <v/>
      </c>
      <c r="AH11" s="5">
        <v>1</v>
      </c>
      <c r="AI11" s="118" t="str">
        <f t="shared" si="5"/>
        <v>à</v>
      </c>
      <c r="AJ11" s="4">
        <v>0</v>
      </c>
      <c r="AK11" s="109">
        <f t="shared" si="13"/>
        <v>3</v>
      </c>
      <c r="AL11" s="110">
        <f t="shared" si="6"/>
        <v>0</v>
      </c>
      <c r="AM11" s="110">
        <f t="shared" si="14"/>
        <v>0</v>
      </c>
      <c r="AN11" s="111">
        <f t="shared" si="15"/>
        <v>3</v>
      </c>
      <c r="AO11" s="112"/>
      <c r="AP11" s="113">
        <f t="shared" si="16"/>
        <v>0</v>
      </c>
    </row>
    <row r="12" spans="1:42" ht="15" customHeight="1" thickBot="1" x14ac:dyDescent="0.25">
      <c r="A12" s="172" t="s">
        <v>85</v>
      </c>
      <c r="B12" s="119" t="str">
        <f>IF('Saisie des équipes'!$C$6="","",'Saisie des équipes'!$C$6)</f>
        <v>Roma</v>
      </c>
      <c r="C12" s="120" t="s">
        <v>6</v>
      </c>
      <c r="D12" s="121" t="str">
        <f>IF('Saisie des équipes'!$C$7="","",'Saisie des équipes'!$C$7)</f>
        <v>Wolfsburg</v>
      </c>
      <c r="E12" s="122" t="str">
        <f t="shared" si="17"/>
        <v/>
      </c>
      <c r="F12" s="6">
        <v>4</v>
      </c>
      <c r="G12" s="125" t="str">
        <f t="shared" si="0"/>
        <v>à</v>
      </c>
      <c r="H12" s="7">
        <v>1</v>
      </c>
      <c r="I12" s="109">
        <f t="shared" si="18"/>
        <v>3</v>
      </c>
      <c r="J12" s="110">
        <f t="shared" si="1"/>
        <v>0</v>
      </c>
      <c r="K12" s="110">
        <f t="shared" si="7"/>
        <v>0</v>
      </c>
      <c r="L12" s="111">
        <f t="shared" si="2"/>
        <v>3</v>
      </c>
      <c r="M12" s="112"/>
      <c r="N12" s="113">
        <f t="shared" si="3"/>
        <v>0</v>
      </c>
      <c r="O12" s="139"/>
      <c r="P12" s="128" t="str">
        <f>IF('Saisie des équipes'!$F$6="","",'Saisie des équipes'!$F$6)</f>
        <v>Inter</v>
      </c>
      <c r="Q12" s="115" t="s">
        <v>6</v>
      </c>
      <c r="R12" s="145" t="str">
        <f>IF('Saisie des équipes'!$F$7="","",'Saisie des équipes'!$F$7)</f>
        <v>Porto</v>
      </c>
      <c r="S12" s="117" t="str">
        <f t="shared" si="19"/>
        <v/>
      </c>
      <c r="T12" s="6">
        <v>0</v>
      </c>
      <c r="U12" s="118" t="str">
        <f t="shared" si="4"/>
        <v>à</v>
      </c>
      <c r="V12" s="7">
        <v>0</v>
      </c>
      <c r="W12" s="109">
        <f t="shared" si="8"/>
        <v>1</v>
      </c>
      <c r="X12" s="110">
        <f t="shared" si="9"/>
        <v>1</v>
      </c>
      <c r="Y12" s="110">
        <f t="shared" si="10"/>
        <v>1</v>
      </c>
      <c r="Z12" s="111">
        <f t="shared" si="11"/>
        <v>1</v>
      </c>
      <c r="AA12" s="112"/>
      <c r="AB12" s="113">
        <f t="shared" si="12"/>
        <v>1</v>
      </c>
      <c r="AC12" s="32"/>
      <c r="AD12" s="119" t="str">
        <f>IF('Saisie des équipes'!$I$6="","",'Saisie des équipes'!$I$6)</f>
        <v>Galatasaray</v>
      </c>
      <c r="AE12" s="120" t="s">
        <v>6</v>
      </c>
      <c r="AF12" s="143" t="str">
        <f>IF('Saisie des équipes'!$I$7="","",'Saisie des équipes'!$I$7)</f>
        <v>Celtics</v>
      </c>
      <c r="AG12" s="122" t="str">
        <f t="shared" si="20"/>
        <v/>
      </c>
      <c r="AH12" s="6">
        <v>0</v>
      </c>
      <c r="AI12" s="125" t="str">
        <f t="shared" si="5"/>
        <v>à</v>
      </c>
      <c r="AJ12" s="7">
        <v>5</v>
      </c>
      <c r="AK12" s="109">
        <f t="shared" si="13"/>
        <v>0</v>
      </c>
      <c r="AL12" s="110">
        <f t="shared" si="6"/>
        <v>0</v>
      </c>
      <c r="AM12" s="110">
        <f t="shared" si="14"/>
        <v>3</v>
      </c>
      <c r="AN12" s="111">
        <f t="shared" si="15"/>
        <v>0</v>
      </c>
      <c r="AO12" s="112"/>
      <c r="AP12" s="113">
        <f t="shared" si="16"/>
        <v>3</v>
      </c>
    </row>
    <row r="13" spans="1:42" ht="15" customHeight="1" x14ac:dyDescent="0.2">
      <c r="A13" s="172" t="s">
        <v>86</v>
      </c>
      <c r="B13" s="126" t="str">
        <f>IF('Saisie des équipes'!$C$5="","",'Saisie des équipes'!$C$5)</f>
        <v>Arsenal</v>
      </c>
      <c r="C13" s="115" t="s">
        <v>6</v>
      </c>
      <c r="D13" s="127" t="str">
        <f>IF('Saisie des équipes'!$C$8="","",'Saisie des équipes'!$C$8)</f>
        <v>Tottenham</v>
      </c>
      <c r="E13" s="117" t="str">
        <f t="shared" si="17"/>
        <v/>
      </c>
      <c r="F13" s="3">
        <v>6</v>
      </c>
      <c r="G13" s="118" t="str">
        <f t="shared" si="0"/>
        <v>à</v>
      </c>
      <c r="H13" s="4">
        <v>2</v>
      </c>
      <c r="I13" s="109">
        <f t="shared" si="18"/>
        <v>3</v>
      </c>
      <c r="J13" s="110">
        <f t="shared" si="1"/>
        <v>0</v>
      </c>
      <c r="K13" s="110">
        <f t="shared" si="7"/>
        <v>0</v>
      </c>
      <c r="L13" s="111">
        <f t="shared" si="2"/>
        <v>3</v>
      </c>
      <c r="M13" s="112"/>
      <c r="N13" s="113">
        <f t="shared" si="3"/>
        <v>0</v>
      </c>
      <c r="O13" s="139"/>
      <c r="P13" s="105" t="str">
        <f>IF('Saisie des équipes'!$F$5="","",'Saisie des équipes'!$F$5)</f>
        <v>Naples</v>
      </c>
      <c r="Q13" s="124" t="s">
        <v>6</v>
      </c>
      <c r="R13" s="141" t="str">
        <f>IF('Saisie des équipes'!$F$8="","",'Saisie des équipes'!$F$8)</f>
        <v>Schalke 04</v>
      </c>
      <c r="S13" s="103" t="str">
        <f t="shared" si="19"/>
        <v/>
      </c>
      <c r="T13" s="3">
        <v>1</v>
      </c>
      <c r="U13" s="108" t="str">
        <f t="shared" si="4"/>
        <v>à</v>
      </c>
      <c r="V13" s="4">
        <v>0</v>
      </c>
      <c r="W13" s="109">
        <f t="shared" si="8"/>
        <v>3</v>
      </c>
      <c r="X13" s="110">
        <f t="shared" si="9"/>
        <v>0</v>
      </c>
      <c r="Y13" s="110">
        <f t="shared" si="10"/>
        <v>0</v>
      </c>
      <c r="Z13" s="111">
        <f t="shared" si="11"/>
        <v>3</v>
      </c>
      <c r="AA13" s="112"/>
      <c r="AB13" s="113">
        <f t="shared" si="12"/>
        <v>0</v>
      </c>
      <c r="AC13" s="32"/>
      <c r="AD13" s="105" t="str">
        <f>IF('Saisie des équipes'!$I$5="","",'Saisie des équipes'!$I$5)</f>
        <v>Villarreal</v>
      </c>
      <c r="AE13" s="124" t="s">
        <v>6</v>
      </c>
      <c r="AF13" s="141" t="str">
        <f>IF('Saisie des équipes'!$I$8="","",'Saisie des équipes'!$I$8)</f>
        <v>Bilbao</v>
      </c>
      <c r="AG13" s="103" t="str">
        <f t="shared" si="20"/>
        <v/>
      </c>
      <c r="AH13" s="3">
        <v>2</v>
      </c>
      <c r="AI13" s="108" t="str">
        <f t="shared" si="5"/>
        <v>à</v>
      </c>
      <c r="AJ13" s="4">
        <v>7</v>
      </c>
      <c r="AK13" s="109">
        <f t="shared" si="13"/>
        <v>0</v>
      </c>
      <c r="AL13" s="110">
        <f t="shared" si="6"/>
        <v>0</v>
      </c>
      <c r="AM13" s="110">
        <f t="shared" si="14"/>
        <v>3</v>
      </c>
      <c r="AN13" s="111">
        <f t="shared" si="15"/>
        <v>0</v>
      </c>
      <c r="AO13" s="112"/>
      <c r="AP13" s="113">
        <f t="shared" si="16"/>
        <v>3</v>
      </c>
    </row>
    <row r="14" spans="1:42" ht="15" customHeight="1" x14ac:dyDescent="0.2">
      <c r="A14" s="172" t="s">
        <v>87</v>
      </c>
      <c r="B14" s="114" t="str">
        <f>IF('Saisie des équipes'!$C$4="","",'Saisie des équipes'!$C$4)</f>
        <v>Athletico Madrid</v>
      </c>
      <c r="C14" s="115" t="s">
        <v>6</v>
      </c>
      <c r="D14" s="116" t="str">
        <f>IF('Saisie des équipes'!$C$6="","",'Saisie des équipes'!$C$6)</f>
        <v>Roma</v>
      </c>
      <c r="E14" s="117" t="str">
        <f t="shared" si="17"/>
        <v/>
      </c>
      <c r="F14" s="5">
        <v>4</v>
      </c>
      <c r="G14" s="118" t="str">
        <f t="shared" si="0"/>
        <v>à</v>
      </c>
      <c r="H14" s="4">
        <v>3</v>
      </c>
      <c r="I14" s="109">
        <f t="shared" si="18"/>
        <v>3</v>
      </c>
      <c r="J14" s="110">
        <f t="shared" si="1"/>
        <v>0</v>
      </c>
      <c r="K14" s="110">
        <f t="shared" si="7"/>
        <v>0</v>
      </c>
      <c r="L14" s="111">
        <f t="shared" si="2"/>
        <v>3</v>
      </c>
      <c r="M14" s="112"/>
      <c r="N14" s="113">
        <f t="shared" si="3"/>
        <v>0</v>
      </c>
      <c r="O14" s="139"/>
      <c r="P14" s="114" t="str">
        <f>IF('Saisie des équipes'!$F$4="","",'Saisie des équipes'!$F$4)</f>
        <v>AC milan</v>
      </c>
      <c r="Q14" s="115" t="s">
        <v>6</v>
      </c>
      <c r="R14" s="142" t="str">
        <f>IF('Saisie des équipes'!$F$6="","",'Saisie des équipes'!$F$6)</f>
        <v>Inter</v>
      </c>
      <c r="S14" s="117" t="str">
        <f t="shared" si="19"/>
        <v/>
      </c>
      <c r="T14" s="5">
        <v>2</v>
      </c>
      <c r="U14" s="118" t="str">
        <f t="shared" si="4"/>
        <v>à</v>
      </c>
      <c r="V14" s="4">
        <v>5</v>
      </c>
      <c r="W14" s="109">
        <f t="shared" si="8"/>
        <v>0</v>
      </c>
      <c r="X14" s="110">
        <f t="shared" si="9"/>
        <v>0</v>
      </c>
      <c r="Y14" s="110">
        <f t="shared" si="10"/>
        <v>3</v>
      </c>
      <c r="Z14" s="111">
        <f t="shared" si="11"/>
        <v>0</v>
      </c>
      <c r="AA14" s="112"/>
      <c r="AB14" s="113">
        <f t="shared" si="12"/>
        <v>3</v>
      </c>
      <c r="AC14" s="32"/>
      <c r="AD14" s="114" t="str">
        <f>IF('Saisie des équipes'!$I$4="","",'Saisie des équipes'!$I$4)</f>
        <v>Valence</v>
      </c>
      <c r="AE14" s="115" t="s">
        <v>6</v>
      </c>
      <c r="AF14" s="142" t="str">
        <f>IF('Saisie des équipes'!$I$6="","",'Saisie des équipes'!$I$6)</f>
        <v>Galatasaray</v>
      </c>
      <c r="AG14" s="117" t="str">
        <f t="shared" si="20"/>
        <v/>
      </c>
      <c r="AH14" s="5">
        <v>2</v>
      </c>
      <c r="AI14" s="118" t="str">
        <f t="shared" si="5"/>
        <v>à</v>
      </c>
      <c r="AJ14" s="4">
        <v>2</v>
      </c>
      <c r="AK14" s="109">
        <f t="shared" si="13"/>
        <v>1</v>
      </c>
      <c r="AL14" s="110">
        <f t="shared" si="6"/>
        <v>1</v>
      </c>
      <c r="AM14" s="110">
        <f t="shared" si="14"/>
        <v>1</v>
      </c>
      <c r="AN14" s="111">
        <f t="shared" si="15"/>
        <v>1</v>
      </c>
      <c r="AO14" s="112"/>
      <c r="AP14" s="113">
        <f t="shared" si="16"/>
        <v>1</v>
      </c>
    </row>
    <row r="15" spans="1:42" ht="15" customHeight="1" thickBot="1" x14ac:dyDescent="0.25">
      <c r="A15" s="172" t="s">
        <v>80</v>
      </c>
      <c r="B15" s="128" t="str">
        <f>IF('Saisie des équipes'!$C$3="","",'Saisie des équipes'!$C$3)</f>
        <v>Everton</v>
      </c>
      <c r="C15" s="115" t="s">
        <v>6</v>
      </c>
      <c r="D15" s="129" t="str">
        <f>IF('Saisie des équipes'!$C$7="","",'Saisie des équipes'!$C$7)</f>
        <v>Wolfsburg</v>
      </c>
      <c r="E15" s="117" t="str">
        <f t="shared" si="17"/>
        <v/>
      </c>
      <c r="F15" s="12">
        <v>1</v>
      </c>
      <c r="G15" s="118" t="str">
        <f t="shared" si="0"/>
        <v>à</v>
      </c>
      <c r="H15" s="13">
        <v>0</v>
      </c>
      <c r="I15" s="109">
        <f t="shared" si="18"/>
        <v>3</v>
      </c>
      <c r="J15" s="110">
        <f t="shared" si="1"/>
        <v>0</v>
      </c>
      <c r="K15" s="110">
        <f t="shared" si="7"/>
        <v>0</v>
      </c>
      <c r="L15" s="111">
        <f t="shared" si="2"/>
        <v>3</v>
      </c>
      <c r="M15" s="112"/>
      <c r="N15" s="113">
        <f t="shared" si="3"/>
        <v>0</v>
      </c>
      <c r="O15" s="139"/>
      <c r="P15" s="119" t="str">
        <f>IF('Saisie des équipes'!$F$3="","",'Saisie des équipes'!$F$3)</f>
        <v>Liverpool</v>
      </c>
      <c r="Q15" s="120" t="s">
        <v>6</v>
      </c>
      <c r="R15" s="143" t="str">
        <f>IF('Saisie des équipes'!$F$7="","",'Saisie des équipes'!$F$7)</f>
        <v>Porto</v>
      </c>
      <c r="S15" s="122" t="str">
        <f t="shared" si="19"/>
        <v/>
      </c>
      <c r="T15" s="12">
        <v>5</v>
      </c>
      <c r="U15" s="125" t="str">
        <f t="shared" si="4"/>
        <v>à</v>
      </c>
      <c r="V15" s="13">
        <v>0</v>
      </c>
      <c r="W15" s="109">
        <f t="shared" si="8"/>
        <v>3</v>
      </c>
      <c r="X15" s="110">
        <f t="shared" si="9"/>
        <v>0</v>
      </c>
      <c r="Y15" s="110">
        <f t="shared" si="10"/>
        <v>0</v>
      </c>
      <c r="Z15" s="111">
        <f t="shared" si="11"/>
        <v>3</v>
      </c>
      <c r="AA15" s="112"/>
      <c r="AB15" s="113">
        <f t="shared" si="12"/>
        <v>0</v>
      </c>
      <c r="AC15" s="32"/>
      <c r="AD15" s="119" t="str">
        <f>IF('Saisie des équipes'!$I$3="","",'Saisie des équipes'!$I$3)</f>
        <v>Séville</v>
      </c>
      <c r="AE15" s="120" t="s">
        <v>6</v>
      </c>
      <c r="AF15" s="143" t="str">
        <f>IF('Saisie des équipes'!$I$7="","",'Saisie des équipes'!$I$7)</f>
        <v>Celtics</v>
      </c>
      <c r="AG15" s="122" t="str">
        <f t="shared" si="20"/>
        <v/>
      </c>
      <c r="AH15" s="12">
        <v>4</v>
      </c>
      <c r="AI15" s="125" t="str">
        <f t="shared" si="5"/>
        <v>à</v>
      </c>
      <c r="AJ15" s="13">
        <v>3</v>
      </c>
      <c r="AK15" s="109">
        <f t="shared" si="13"/>
        <v>3</v>
      </c>
      <c r="AL15" s="110">
        <f t="shared" si="6"/>
        <v>0</v>
      </c>
      <c r="AM15" s="110">
        <f t="shared" si="14"/>
        <v>0</v>
      </c>
      <c r="AN15" s="111">
        <f t="shared" si="15"/>
        <v>3</v>
      </c>
      <c r="AO15" s="112"/>
      <c r="AP15" s="113">
        <f t="shared" si="16"/>
        <v>0</v>
      </c>
    </row>
    <row r="16" spans="1:42" ht="15.75" customHeight="1" x14ac:dyDescent="0.2">
      <c r="A16" s="172" t="s">
        <v>88</v>
      </c>
      <c r="B16" s="105" t="str">
        <f>IF('Saisie des équipes'!$C$6="","",'Saisie des équipes'!$C$6)</f>
        <v>Roma</v>
      </c>
      <c r="C16" s="124" t="s">
        <v>6</v>
      </c>
      <c r="D16" s="107" t="str">
        <f>IF('Saisie des équipes'!$C$8="","",'Saisie des équipes'!$C$8)</f>
        <v>Tottenham</v>
      </c>
      <c r="E16" s="103" t="str">
        <f t="shared" si="17"/>
        <v/>
      </c>
      <c r="F16" s="10">
        <v>1</v>
      </c>
      <c r="G16" s="108" t="str">
        <f t="shared" si="0"/>
        <v>à</v>
      </c>
      <c r="H16" s="11">
        <v>0</v>
      </c>
      <c r="I16" s="109">
        <f t="shared" si="18"/>
        <v>3</v>
      </c>
      <c r="J16" s="110">
        <f t="shared" si="1"/>
        <v>0</v>
      </c>
      <c r="K16" s="110">
        <f t="shared" si="7"/>
        <v>0</v>
      </c>
      <c r="L16" s="111">
        <f t="shared" si="2"/>
        <v>3</v>
      </c>
      <c r="M16" s="112"/>
      <c r="N16" s="113">
        <f t="shared" si="3"/>
        <v>0</v>
      </c>
      <c r="O16" s="139"/>
      <c r="P16" s="126" t="str">
        <f>IF('Saisie des équipes'!$F$6="","",'Saisie des équipes'!$F$6)</f>
        <v>Inter</v>
      </c>
      <c r="Q16" s="115" t="s">
        <v>6</v>
      </c>
      <c r="R16" s="144" t="str">
        <f>IF('Saisie des équipes'!$F$8="","",'Saisie des équipes'!$F$8)</f>
        <v>Schalke 04</v>
      </c>
      <c r="S16" s="117" t="str">
        <f t="shared" si="19"/>
        <v/>
      </c>
      <c r="T16" s="10">
        <v>3</v>
      </c>
      <c r="U16" s="118" t="str">
        <f t="shared" si="4"/>
        <v>à</v>
      </c>
      <c r="V16" s="11">
        <v>2</v>
      </c>
      <c r="W16" s="109">
        <f t="shared" si="8"/>
        <v>3</v>
      </c>
      <c r="X16" s="110">
        <f t="shared" si="9"/>
        <v>0</v>
      </c>
      <c r="Y16" s="110">
        <f t="shared" si="10"/>
        <v>0</v>
      </c>
      <c r="Z16" s="111">
        <f t="shared" si="11"/>
        <v>3</v>
      </c>
      <c r="AA16" s="112"/>
      <c r="AB16" s="113">
        <f t="shared" si="12"/>
        <v>0</v>
      </c>
      <c r="AC16" s="32"/>
      <c r="AD16" s="105" t="str">
        <f>IF('Saisie des équipes'!$I$6="","",'Saisie des équipes'!$I$6)</f>
        <v>Galatasaray</v>
      </c>
      <c r="AE16" s="124" t="s">
        <v>6</v>
      </c>
      <c r="AF16" s="141" t="str">
        <f>IF('Saisie des équipes'!$I$8="","",'Saisie des équipes'!$I$8)</f>
        <v>Bilbao</v>
      </c>
      <c r="AG16" s="103" t="str">
        <f t="shared" si="20"/>
        <v/>
      </c>
      <c r="AH16" s="10">
        <v>7</v>
      </c>
      <c r="AI16" s="108" t="str">
        <f t="shared" si="5"/>
        <v>à</v>
      </c>
      <c r="AJ16" s="11">
        <v>5</v>
      </c>
      <c r="AK16" s="109">
        <f t="shared" si="13"/>
        <v>3</v>
      </c>
      <c r="AL16" s="110">
        <f t="shared" si="6"/>
        <v>0</v>
      </c>
      <c r="AM16" s="110">
        <f t="shared" si="14"/>
        <v>0</v>
      </c>
      <c r="AN16" s="111">
        <f t="shared" si="15"/>
        <v>3</v>
      </c>
      <c r="AO16" s="112"/>
      <c r="AP16" s="113">
        <f t="shared" si="16"/>
        <v>0</v>
      </c>
    </row>
    <row r="17" spans="1:42" ht="15" customHeight="1" x14ac:dyDescent="0.2">
      <c r="A17" s="173" t="s">
        <v>89</v>
      </c>
      <c r="B17" s="114" t="str">
        <f>IF('Saisie des équipes'!$C$5="","",'Saisie des équipes'!$C$5)</f>
        <v>Arsenal</v>
      </c>
      <c r="C17" s="115" t="s">
        <v>6</v>
      </c>
      <c r="D17" s="116" t="str">
        <f>IF('Saisie des équipes'!$C$7="","",'Saisie des équipes'!$C$7)</f>
        <v>Wolfsburg</v>
      </c>
      <c r="E17" s="117" t="str">
        <f t="shared" si="17"/>
        <v/>
      </c>
      <c r="F17" s="5">
        <v>2</v>
      </c>
      <c r="G17" s="118" t="str">
        <f t="shared" si="0"/>
        <v>à</v>
      </c>
      <c r="H17" s="4">
        <v>8</v>
      </c>
      <c r="I17" s="109">
        <f t="shared" si="18"/>
        <v>0</v>
      </c>
      <c r="J17" s="110">
        <f t="shared" si="1"/>
        <v>0</v>
      </c>
      <c r="K17" s="110">
        <f t="shared" si="7"/>
        <v>3</v>
      </c>
      <c r="L17" s="111">
        <f t="shared" si="2"/>
        <v>0</v>
      </c>
      <c r="M17" s="112"/>
      <c r="N17" s="113">
        <f t="shared" si="3"/>
        <v>3</v>
      </c>
      <c r="O17" s="32"/>
      <c r="P17" s="114" t="str">
        <f>IF('Saisie des équipes'!$F$5="","",'Saisie des équipes'!$F$5)</f>
        <v>Naples</v>
      </c>
      <c r="Q17" s="115" t="s">
        <v>6</v>
      </c>
      <c r="R17" s="142" t="str">
        <f>IF('Saisie des équipes'!$F$7="","",'Saisie des équipes'!$F$7)</f>
        <v>Porto</v>
      </c>
      <c r="S17" s="117" t="str">
        <f t="shared" si="19"/>
        <v/>
      </c>
      <c r="T17" s="5">
        <v>1</v>
      </c>
      <c r="U17" s="118" t="str">
        <f t="shared" si="4"/>
        <v>à</v>
      </c>
      <c r="V17" s="4">
        <v>1</v>
      </c>
      <c r="W17" s="109">
        <f t="shared" si="8"/>
        <v>1</v>
      </c>
      <c r="X17" s="110">
        <f t="shared" si="9"/>
        <v>1</v>
      </c>
      <c r="Y17" s="110">
        <f t="shared" si="10"/>
        <v>1</v>
      </c>
      <c r="Z17" s="111">
        <f t="shared" si="11"/>
        <v>1</v>
      </c>
      <c r="AA17" s="112"/>
      <c r="AB17" s="113">
        <f t="shared" si="12"/>
        <v>1</v>
      </c>
      <c r="AC17" s="32"/>
      <c r="AD17" s="114" t="str">
        <f>IF('Saisie des équipes'!$I$5="","",'Saisie des équipes'!$I$5)</f>
        <v>Villarreal</v>
      </c>
      <c r="AE17" s="115" t="s">
        <v>6</v>
      </c>
      <c r="AF17" s="142" t="str">
        <f>IF('Saisie des équipes'!$I$7="","",'Saisie des équipes'!$I$7)</f>
        <v>Celtics</v>
      </c>
      <c r="AG17" s="117" t="str">
        <f t="shared" si="20"/>
        <v/>
      </c>
      <c r="AH17" s="5">
        <v>1</v>
      </c>
      <c r="AI17" s="118" t="str">
        <f t="shared" si="5"/>
        <v>à</v>
      </c>
      <c r="AJ17" s="4">
        <v>6</v>
      </c>
      <c r="AK17" s="109">
        <f t="shared" si="13"/>
        <v>0</v>
      </c>
      <c r="AL17" s="110">
        <f t="shared" si="6"/>
        <v>0</v>
      </c>
      <c r="AM17" s="110">
        <f t="shared" si="14"/>
        <v>3</v>
      </c>
      <c r="AN17" s="111">
        <f t="shared" si="15"/>
        <v>0</v>
      </c>
      <c r="AO17" s="112"/>
      <c r="AP17" s="113">
        <f t="shared" si="16"/>
        <v>3</v>
      </c>
    </row>
    <row r="18" spans="1:42" ht="15" customHeight="1" thickBot="1" x14ac:dyDescent="0.25">
      <c r="A18" s="173" t="s">
        <v>90</v>
      </c>
      <c r="B18" s="119" t="str">
        <f>IF('Saisie des équipes'!$C$3="","",'Saisie des équipes'!$C$3)</f>
        <v>Everton</v>
      </c>
      <c r="C18" s="120" t="s">
        <v>6</v>
      </c>
      <c r="D18" s="121" t="str">
        <f>IF('Saisie des équipes'!C4="","",'Saisie des équipes'!C4)</f>
        <v>Athletico Madrid</v>
      </c>
      <c r="E18" s="122" t="str">
        <f t="shared" si="17"/>
        <v/>
      </c>
      <c r="F18" s="6">
        <v>4</v>
      </c>
      <c r="G18" s="125" t="str">
        <f t="shared" si="0"/>
        <v>à</v>
      </c>
      <c r="H18" s="7">
        <v>5</v>
      </c>
      <c r="I18" s="109">
        <f t="shared" si="18"/>
        <v>0</v>
      </c>
      <c r="J18" s="110">
        <f t="shared" si="1"/>
        <v>0</v>
      </c>
      <c r="K18" s="110">
        <f t="shared" si="7"/>
        <v>3</v>
      </c>
      <c r="L18" s="111">
        <f t="shared" si="2"/>
        <v>0</v>
      </c>
      <c r="M18" s="112"/>
      <c r="N18" s="113">
        <f t="shared" si="3"/>
        <v>3</v>
      </c>
      <c r="O18" s="32"/>
      <c r="P18" s="128" t="str">
        <f>IF('Saisie des équipes'!$F$3="","",'Saisie des équipes'!$F$3)</f>
        <v>Liverpool</v>
      </c>
      <c r="Q18" s="115" t="s">
        <v>6</v>
      </c>
      <c r="R18" s="145" t="str">
        <f>IF('Saisie des équipes'!F4="","",'Saisie des équipes'!F4)</f>
        <v>AC milan</v>
      </c>
      <c r="S18" s="117" t="str">
        <f t="shared" si="19"/>
        <v/>
      </c>
      <c r="T18" s="6">
        <v>4</v>
      </c>
      <c r="U18" s="118" t="str">
        <f t="shared" si="4"/>
        <v>à</v>
      </c>
      <c r="V18" s="7">
        <v>0</v>
      </c>
      <c r="W18" s="109">
        <f t="shared" si="8"/>
        <v>3</v>
      </c>
      <c r="X18" s="110">
        <f t="shared" si="9"/>
        <v>0</v>
      </c>
      <c r="Y18" s="110">
        <f t="shared" si="10"/>
        <v>0</v>
      </c>
      <c r="Z18" s="111">
        <f t="shared" si="11"/>
        <v>3</v>
      </c>
      <c r="AA18" s="112"/>
      <c r="AB18" s="113">
        <f t="shared" si="12"/>
        <v>0</v>
      </c>
      <c r="AC18" s="32"/>
      <c r="AD18" s="119" t="str">
        <f>IF('Saisie des équipes'!$I$3="","",'Saisie des équipes'!$I$3)</f>
        <v>Séville</v>
      </c>
      <c r="AE18" s="120" t="s">
        <v>6</v>
      </c>
      <c r="AF18" s="143" t="str">
        <f>IF('Saisie des équipes'!I4="","",'Saisie des équipes'!I4)</f>
        <v>Valence</v>
      </c>
      <c r="AG18" s="122" t="str">
        <f t="shared" si="20"/>
        <v/>
      </c>
      <c r="AH18" s="6">
        <v>2</v>
      </c>
      <c r="AI18" s="125" t="str">
        <f t="shared" si="5"/>
        <v>à</v>
      </c>
      <c r="AJ18" s="7">
        <v>5</v>
      </c>
      <c r="AK18" s="109">
        <f t="shared" si="13"/>
        <v>0</v>
      </c>
      <c r="AL18" s="110">
        <f t="shared" si="6"/>
        <v>0</v>
      </c>
      <c r="AM18" s="110">
        <f t="shared" si="14"/>
        <v>3</v>
      </c>
      <c r="AN18" s="111">
        <f t="shared" si="15"/>
        <v>0</v>
      </c>
      <c r="AO18" s="112"/>
      <c r="AP18" s="113">
        <f t="shared" si="16"/>
        <v>3</v>
      </c>
    </row>
    <row r="19" spans="1:42" ht="15" customHeight="1" x14ac:dyDescent="0.2">
      <c r="A19" s="173" t="s">
        <v>81</v>
      </c>
      <c r="B19" s="126" t="str">
        <f>IF('Saisie des équipes'!$C$7="","",'Saisie des équipes'!$C$7)</f>
        <v>Wolfsburg</v>
      </c>
      <c r="C19" s="115" t="s">
        <v>6</v>
      </c>
      <c r="D19" s="127" t="str">
        <f>IF('Saisie des équipes'!$C$8="","",'Saisie des équipes'!$C$8)</f>
        <v>Tottenham</v>
      </c>
      <c r="E19" s="117" t="str">
        <f t="shared" si="17"/>
        <v/>
      </c>
      <c r="F19" s="3">
        <v>2</v>
      </c>
      <c r="G19" s="118" t="str">
        <f t="shared" si="0"/>
        <v>à</v>
      </c>
      <c r="H19" s="4">
        <v>2</v>
      </c>
      <c r="I19" s="109">
        <f t="shared" si="18"/>
        <v>1</v>
      </c>
      <c r="J19" s="110">
        <f t="shared" si="1"/>
        <v>1</v>
      </c>
      <c r="K19" s="110">
        <f t="shared" si="7"/>
        <v>1</v>
      </c>
      <c r="L19" s="111">
        <f t="shared" si="2"/>
        <v>1</v>
      </c>
      <c r="M19" s="112"/>
      <c r="N19" s="113">
        <f t="shared" si="3"/>
        <v>1</v>
      </c>
      <c r="O19" s="32"/>
      <c r="P19" s="105" t="str">
        <f>IF('Saisie des équipes'!$F$7="","",'Saisie des équipes'!$F$7)</f>
        <v>Porto</v>
      </c>
      <c r="Q19" s="124" t="s">
        <v>6</v>
      </c>
      <c r="R19" s="141" t="str">
        <f>IF('Saisie des équipes'!$F$8="","",'Saisie des équipes'!$F$8)</f>
        <v>Schalke 04</v>
      </c>
      <c r="S19" s="103" t="str">
        <f t="shared" si="19"/>
        <v/>
      </c>
      <c r="T19" s="3">
        <v>5</v>
      </c>
      <c r="U19" s="108" t="str">
        <f t="shared" si="4"/>
        <v>à</v>
      </c>
      <c r="V19" s="4">
        <v>2</v>
      </c>
      <c r="W19" s="109">
        <f t="shared" si="8"/>
        <v>3</v>
      </c>
      <c r="X19" s="110">
        <f t="shared" si="9"/>
        <v>0</v>
      </c>
      <c r="Y19" s="110">
        <f t="shared" si="10"/>
        <v>0</v>
      </c>
      <c r="Z19" s="111">
        <f t="shared" si="11"/>
        <v>3</v>
      </c>
      <c r="AA19" s="112"/>
      <c r="AB19" s="113">
        <f t="shared" si="12"/>
        <v>0</v>
      </c>
      <c r="AC19" s="32"/>
      <c r="AD19" s="126" t="str">
        <f>IF('Saisie des équipes'!$I$7="","",'Saisie des équipes'!$I$7)</f>
        <v>Celtics</v>
      </c>
      <c r="AE19" s="115" t="s">
        <v>6</v>
      </c>
      <c r="AF19" s="144" t="str">
        <f>IF('Saisie des équipes'!$I$8="","",'Saisie des équipes'!$I$8)</f>
        <v>Bilbao</v>
      </c>
      <c r="AG19" s="117" t="str">
        <f t="shared" si="20"/>
        <v/>
      </c>
      <c r="AH19" s="3">
        <v>1</v>
      </c>
      <c r="AI19" s="118" t="str">
        <f t="shared" si="5"/>
        <v>à</v>
      </c>
      <c r="AJ19" s="4">
        <v>1</v>
      </c>
      <c r="AK19" s="109">
        <f t="shared" si="13"/>
        <v>1</v>
      </c>
      <c r="AL19" s="110">
        <f t="shared" si="6"/>
        <v>1</v>
      </c>
      <c r="AM19" s="110">
        <f t="shared" si="14"/>
        <v>1</v>
      </c>
      <c r="AN19" s="111">
        <f t="shared" si="15"/>
        <v>1</v>
      </c>
      <c r="AO19" s="112"/>
      <c r="AP19" s="113">
        <f t="shared" si="16"/>
        <v>1</v>
      </c>
    </row>
    <row r="20" spans="1:42" ht="15" customHeight="1" x14ac:dyDescent="0.2">
      <c r="A20" s="173" t="s">
        <v>91</v>
      </c>
      <c r="B20" s="114" t="str">
        <f>IF('Saisie des équipes'!$C$3="","",'Saisie des équipes'!$C$3)</f>
        <v>Everton</v>
      </c>
      <c r="C20" s="115" t="s">
        <v>6</v>
      </c>
      <c r="D20" s="116" t="str">
        <f>IF('Saisie des équipes'!$C$6="","",'Saisie des équipes'!$C$6)</f>
        <v>Roma</v>
      </c>
      <c r="E20" s="117" t="str">
        <f t="shared" si="17"/>
        <v/>
      </c>
      <c r="F20" s="5">
        <v>1</v>
      </c>
      <c r="G20" s="118" t="str">
        <f t="shared" si="0"/>
        <v>à</v>
      </c>
      <c r="H20" s="4">
        <v>4</v>
      </c>
      <c r="I20" s="109">
        <f t="shared" si="18"/>
        <v>0</v>
      </c>
      <c r="J20" s="110">
        <f t="shared" si="1"/>
        <v>0</v>
      </c>
      <c r="K20" s="110">
        <f t="shared" si="7"/>
        <v>3</v>
      </c>
      <c r="L20" s="111">
        <f t="shared" si="2"/>
        <v>0</v>
      </c>
      <c r="M20" s="112"/>
      <c r="N20" s="113">
        <f t="shared" si="3"/>
        <v>3</v>
      </c>
      <c r="O20" s="32"/>
      <c r="P20" s="114" t="str">
        <f>IF('Saisie des équipes'!$F$3="","",'Saisie des équipes'!$F$3)</f>
        <v>Liverpool</v>
      </c>
      <c r="Q20" s="115" t="s">
        <v>6</v>
      </c>
      <c r="R20" s="142" t="str">
        <f>IF('Saisie des équipes'!$F$6="","",'Saisie des équipes'!$F$6)</f>
        <v>Inter</v>
      </c>
      <c r="S20" s="117" t="str">
        <f t="shared" si="19"/>
        <v/>
      </c>
      <c r="T20" s="5">
        <v>5</v>
      </c>
      <c r="U20" s="118" t="str">
        <f t="shared" si="4"/>
        <v>à</v>
      </c>
      <c r="V20" s="4">
        <v>0</v>
      </c>
      <c r="W20" s="109">
        <f t="shared" si="8"/>
        <v>3</v>
      </c>
      <c r="X20" s="110">
        <f t="shared" si="9"/>
        <v>0</v>
      </c>
      <c r="Y20" s="110">
        <f t="shared" si="10"/>
        <v>0</v>
      </c>
      <c r="Z20" s="111">
        <f t="shared" si="11"/>
        <v>3</v>
      </c>
      <c r="AA20" s="112"/>
      <c r="AB20" s="113">
        <f t="shared" si="12"/>
        <v>0</v>
      </c>
      <c r="AC20" s="32"/>
      <c r="AD20" s="114" t="str">
        <f>IF('Saisie des équipes'!$I$3="","",'Saisie des équipes'!$I$3)</f>
        <v>Séville</v>
      </c>
      <c r="AE20" s="115" t="s">
        <v>6</v>
      </c>
      <c r="AF20" s="142" t="str">
        <f>IF('Saisie des équipes'!$I$6="","",'Saisie des équipes'!$I$6)</f>
        <v>Galatasaray</v>
      </c>
      <c r="AG20" s="117" t="str">
        <f t="shared" si="20"/>
        <v/>
      </c>
      <c r="AH20" s="5">
        <v>7</v>
      </c>
      <c r="AI20" s="118" t="str">
        <f t="shared" si="5"/>
        <v>à</v>
      </c>
      <c r="AJ20" s="4">
        <v>3</v>
      </c>
      <c r="AK20" s="109">
        <f t="shared" si="13"/>
        <v>3</v>
      </c>
      <c r="AL20" s="110">
        <f t="shared" si="6"/>
        <v>0</v>
      </c>
      <c r="AM20" s="110">
        <f t="shared" si="14"/>
        <v>0</v>
      </c>
      <c r="AN20" s="111">
        <f t="shared" si="15"/>
        <v>3</v>
      </c>
      <c r="AO20" s="112"/>
      <c r="AP20" s="113">
        <f t="shared" si="16"/>
        <v>0</v>
      </c>
    </row>
    <row r="21" spans="1:42" ht="15" customHeight="1" thickBot="1" x14ac:dyDescent="0.25">
      <c r="A21" s="173" t="s">
        <v>92</v>
      </c>
      <c r="B21" s="119" t="str">
        <f>IF('Saisie des équipes'!$C$4="","",'Saisie des équipes'!$C$4)</f>
        <v>Athletico Madrid</v>
      </c>
      <c r="C21" s="120" t="s">
        <v>6</v>
      </c>
      <c r="D21" s="121" t="str">
        <f>IF('Saisie des équipes'!$C$5="","",'Saisie des équipes'!$C$5)</f>
        <v>Arsenal</v>
      </c>
      <c r="E21" s="122" t="str">
        <f t="shared" si="17"/>
        <v/>
      </c>
      <c r="F21" s="6">
        <v>1</v>
      </c>
      <c r="G21" s="125" t="str">
        <f t="shared" si="0"/>
        <v>à</v>
      </c>
      <c r="H21" s="7">
        <v>2</v>
      </c>
      <c r="I21" s="109">
        <f t="shared" si="18"/>
        <v>0</v>
      </c>
      <c r="J21" s="110">
        <f t="shared" si="1"/>
        <v>0</v>
      </c>
      <c r="K21" s="110">
        <f t="shared" si="7"/>
        <v>3</v>
      </c>
      <c r="L21" s="130">
        <f t="shared" si="2"/>
        <v>0</v>
      </c>
      <c r="M21" s="131"/>
      <c r="N21" s="132">
        <f t="shared" si="3"/>
        <v>3</v>
      </c>
      <c r="O21" s="32"/>
      <c r="P21" s="119" t="str">
        <f>IF('Saisie des équipes'!$F$4="","",'Saisie des équipes'!$F$4)</f>
        <v>AC milan</v>
      </c>
      <c r="Q21" s="120" t="s">
        <v>6</v>
      </c>
      <c r="R21" s="143" t="str">
        <f>IF('Saisie des équipes'!$F$5="","",'Saisie des équipes'!$F$5)</f>
        <v>Naples</v>
      </c>
      <c r="S21" s="122" t="str">
        <f t="shared" si="19"/>
        <v/>
      </c>
      <c r="T21" s="6">
        <v>1</v>
      </c>
      <c r="U21" s="125" t="str">
        <f t="shared" si="4"/>
        <v>à</v>
      </c>
      <c r="V21" s="7">
        <v>8</v>
      </c>
      <c r="W21" s="109">
        <f t="shared" si="8"/>
        <v>0</v>
      </c>
      <c r="X21" s="110">
        <f t="shared" si="9"/>
        <v>0</v>
      </c>
      <c r="Y21" s="110">
        <f t="shared" si="10"/>
        <v>3</v>
      </c>
      <c r="Z21" s="111">
        <f t="shared" si="11"/>
        <v>0</v>
      </c>
      <c r="AA21" s="112"/>
      <c r="AB21" s="113">
        <f t="shared" si="12"/>
        <v>3</v>
      </c>
      <c r="AC21" s="32"/>
      <c r="AD21" s="119" t="str">
        <f>IF('Saisie des équipes'!$I$4="","",'Saisie des équipes'!$I$4)</f>
        <v>Valence</v>
      </c>
      <c r="AE21" s="120" t="s">
        <v>6</v>
      </c>
      <c r="AF21" s="143" t="str">
        <f>IF('Saisie des équipes'!$I$5="","",'Saisie des équipes'!$I$5)</f>
        <v>Villarreal</v>
      </c>
      <c r="AG21" s="122" t="str">
        <f t="shared" si="20"/>
        <v/>
      </c>
      <c r="AH21" s="6">
        <v>5</v>
      </c>
      <c r="AI21" s="125" t="str">
        <f t="shared" si="5"/>
        <v>à</v>
      </c>
      <c r="AJ21" s="7">
        <v>2</v>
      </c>
      <c r="AK21" s="109">
        <f t="shared" si="13"/>
        <v>3</v>
      </c>
      <c r="AL21" s="110">
        <f t="shared" si="6"/>
        <v>0</v>
      </c>
      <c r="AM21" s="110">
        <f t="shared" si="14"/>
        <v>0</v>
      </c>
      <c r="AN21" s="111">
        <f t="shared" si="15"/>
        <v>3</v>
      </c>
      <c r="AO21" s="112"/>
      <c r="AP21" s="113">
        <f t="shared" si="16"/>
        <v>0</v>
      </c>
    </row>
    <row r="22" spans="1:42" ht="45" customHeight="1" x14ac:dyDescent="0.2">
      <c r="A22" s="31"/>
      <c r="B22" s="167" t="str">
        <f>IF(E22&lt;&gt;G22,"Résultats incomplets","")</f>
        <v/>
      </c>
      <c r="C22" s="168"/>
      <c r="D22" s="169" t="str">
        <f>IF(F22&lt;&gt;H22,"Il y a une ou des erreur(s) de saisie","")</f>
        <v/>
      </c>
      <c r="E22" s="170">
        <f>COUNTIF(E7:E21,"")</f>
        <v>15</v>
      </c>
      <c r="F22" s="171">
        <f>COUNT(F7:F21)</f>
        <v>15</v>
      </c>
      <c r="G22" s="170">
        <f>COUNTIF(G7:G21,"à")</f>
        <v>15</v>
      </c>
      <c r="H22" s="171">
        <f>COUNT(H7:H21)</f>
        <v>15</v>
      </c>
      <c r="I22" s="162"/>
      <c r="J22" s="162"/>
      <c r="K22" s="162"/>
      <c r="L22" s="163"/>
      <c r="M22" s="164"/>
      <c r="N22" s="163"/>
      <c r="O22" s="166"/>
      <c r="P22" s="167" t="str">
        <f>IF(S22&lt;&gt;U22,"Résultats incomplets","")</f>
        <v/>
      </c>
      <c r="Q22" s="168"/>
      <c r="R22" s="169" t="str">
        <f>IF(T22&lt;&gt;V22,"Il y a une ou des erreur(s) de saisie","")</f>
        <v/>
      </c>
      <c r="S22" s="170">
        <f>COUNTIF(S7:S21,"")</f>
        <v>15</v>
      </c>
      <c r="T22" s="171">
        <f>COUNT(T7:T21)</f>
        <v>15</v>
      </c>
      <c r="U22" s="170">
        <f>COUNTIF(U7:U21,"à")</f>
        <v>15</v>
      </c>
      <c r="V22" s="171">
        <f>COUNT(V7:V21)</f>
        <v>15</v>
      </c>
      <c r="W22" s="162"/>
      <c r="X22" s="162"/>
      <c r="Y22" s="162"/>
      <c r="Z22" s="162"/>
      <c r="AA22" s="162"/>
      <c r="AB22" s="165"/>
      <c r="AC22" s="166"/>
      <c r="AD22" s="167" t="str">
        <f>IF(AG22&lt;&gt;AI22,"Résultats incomplets","")</f>
        <v/>
      </c>
      <c r="AE22" s="168"/>
      <c r="AF22" s="169" t="str">
        <f>IF(AH22&lt;&gt;AJ22,"Il y a une ou des erreur(s) de saisie","")</f>
        <v/>
      </c>
      <c r="AG22" s="170">
        <f>COUNTIF(AG7:AG21,"")</f>
        <v>15</v>
      </c>
      <c r="AH22" s="171">
        <f>COUNT(AH7:AH21)</f>
        <v>15</v>
      </c>
      <c r="AI22" s="170">
        <f>COUNTIF(AI7:AI21,"à")</f>
        <v>15</v>
      </c>
      <c r="AJ22" s="171">
        <f>COUNT(AJ7:AJ21)</f>
        <v>15</v>
      </c>
      <c r="AK22" s="146"/>
      <c r="AL22" s="146"/>
      <c r="AM22" s="146"/>
      <c r="AN22" s="133"/>
      <c r="AO22" s="133"/>
      <c r="AP22" s="146"/>
    </row>
    <row r="23" spans="1:42" ht="12.75" customHeight="1" x14ac:dyDescent="0.2">
      <c r="A23" s="31"/>
      <c r="B23" s="32"/>
      <c r="C23" s="147"/>
      <c r="D23" s="32"/>
      <c r="E23" s="148"/>
      <c r="F23" s="149"/>
      <c r="G23" s="149"/>
      <c r="H23" s="150"/>
      <c r="I23" s="149"/>
      <c r="J23" s="149"/>
      <c r="K23" s="149"/>
      <c r="L23" s="151"/>
      <c r="M23" s="152"/>
      <c r="N23" s="151"/>
      <c r="O23" s="32"/>
      <c r="P23" s="32"/>
      <c r="Q23" s="147"/>
      <c r="R23" s="32"/>
      <c r="S23" s="148"/>
      <c r="T23" s="149"/>
      <c r="U23" s="149"/>
      <c r="V23" s="150"/>
      <c r="W23" s="149"/>
      <c r="X23" s="149"/>
      <c r="Y23" s="149"/>
      <c r="Z23" s="149"/>
      <c r="AA23" s="149"/>
      <c r="AB23" s="150"/>
      <c r="AC23" s="32"/>
      <c r="AD23" s="32"/>
      <c r="AE23" s="147"/>
      <c r="AF23" s="32"/>
      <c r="AG23" s="148"/>
      <c r="AH23" s="149"/>
      <c r="AI23" s="149"/>
      <c r="AJ23" s="150"/>
      <c r="AK23" s="150"/>
      <c r="AL23" s="150"/>
      <c r="AM23" s="150"/>
      <c r="AN23" s="149"/>
      <c r="AO23" s="149"/>
      <c r="AP23" s="150"/>
    </row>
    <row r="24" spans="1:42" x14ac:dyDescent="0.2">
      <c r="A24" s="31"/>
      <c r="B24" s="32"/>
      <c r="C24" s="147"/>
      <c r="D24" s="32"/>
      <c r="E24" s="148"/>
      <c r="F24" s="149"/>
      <c r="G24" s="149"/>
      <c r="H24" s="150"/>
      <c r="I24" s="149"/>
      <c r="J24" s="149"/>
      <c r="K24" s="149"/>
      <c r="L24" s="151"/>
      <c r="M24" s="152"/>
      <c r="N24" s="151"/>
      <c r="O24" s="32"/>
      <c r="P24" s="32"/>
      <c r="Q24" s="147"/>
      <c r="R24" s="32"/>
      <c r="S24" s="148"/>
      <c r="T24" s="149"/>
      <c r="U24" s="149"/>
      <c r="V24" s="150"/>
      <c r="W24" s="149"/>
      <c r="X24" s="149"/>
      <c r="Y24" s="149"/>
      <c r="Z24" s="149"/>
      <c r="AA24" s="149"/>
      <c r="AB24" s="150"/>
      <c r="AC24" s="32"/>
      <c r="AD24" s="32"/>
      <c r="AE24" s="147"/>
      <c r="AF24" s="32"/>
      <c r="AG24" s="148"/>
      <c r="AH24" s="149"/>
      <c r="AI24" s="149"/>
      <c r="AJ24" s="150"/>
      <c r="AK24" s="150"/>
      <c r="AL24" s="150"/>
      <c r="AM24" s="150"/>
      <c r="AN24" s="149"/>
      <c r="AO24" s="149"/>
      <c r="AP24" s="150"/>
    </row>
    <row r="25" spans="1:42" x14ac:dyDescent="0.2">
      <c r="A25" s="31"/>
      <c r="B25" s="32"/>
      <c r="C25" s="147"/>
      <c r="D25" s="32"/>
      <c r="E25" s="148"/>
      <c r="F25" s="149"/>
      <c r="G25" s="149"/>
      <c r="H25" s="150"/>
      <c r="I25" s="149"/>
      <c r="J25" s="149"/>
      <c r="K25" s="149"/>
      <c r="L25" s="151"/>
      <c r="M25" s="152"/>
      <c r="N25" s="151"/>
      <c r="O25" s="32"/>
      <c r="P25" s="32"/>
      <c r="Q25" s="147"/>
      <c r="R25" s="32"/>
      <c r="S25" s="148"/>
      <c r="T25" s="149"/>
      <c r="U25" s="149"/>
      <c r="V25" s="150"/>
      <c r="W25" s="149"/>
      <c r="X25" s="149"/>
      <c r="Y25" s="149"/>
      <c r="Z25" s="149"/>
      <c r="AA25" s="149"/>
      <c r="AB25" s="150"/>
      <c r="AC25" s="32"/>
      <c r="AD25" s="32"/>
      <c r="AE25" s="147"/>
      <c r="AF25" s="32"/>
      <c r="AG25" s="148"/>
      <c r="AH25" s="149"/>
      <c r="AI25" s="149"/>
      <c r="AJ25" s="150"/>
      <c r="AK25" s="150"/>
      <c r="AL25" s="150"/>
      <c r="AM25" s="150"/>
      <c r="AN25" s="149"/>
      <c r="AO25" s="149"/>
      <c r="AP25" s="150"/>
    </row>
    <row r="26" spans="1:42" x14ac:dyDescent="0.2">
      <c r="A26" s="31"/>
      <c r="B26" s="32"/>
      <c r="C26" s="147"/>
      <c r="D26" s="32"/>
      <c r="E26" s="148"/>
      <c r="F26" s="149"/>
      <c r="G26" s="149"/>
      <c r="H26" s="150"/>
      <c r="I26" s="149"/>
      <c r="J26" s="149"/>
      <c r="K26" s="149"/>
      <c r="L26" s="151"/>
      <c r="M26" s="152"/>
      <c r="N26" s="151"/>
      <c r="O26" s="32"/>
      <c r="P26" s="32"/>
      <c r="Q26" s="147"/>
      <c r="R26" s="32"/>
      <c r="S26" s="148"/>
      <c r="T26" s="149"/>
      <c r="U26" s="149"/>
      <c r="V26" s="150"/>
      <c r="W26" s="149"/>
      <c r="X26" s="149"/>
      <c r="Y26" s="149"/>
      <c r="Z26" s="149"/>
      <c r="AA26" s="149"/>
      <c r="AB26" s="150"/>
      <c r="AC26" s="32"/>
      <c r="AD26" s="32"/>
      <c r="AE26" s="147"/>
      <c r="AF26" s="32"/>
      <c r="AG26" s="148"/>
      <c r="AH26" s="149"/>
      <c r="AI26" s="149"/>
      <c r="AJ26" s="150"/>
      <c r="AK26" s="150"/>
      <c r="AL26" s="150"/>
      <c r="AM26" s="150"/>
      <c r="AN26" s="149"/>
      <c r="AO26" s="149"/>
      <c r="AP26" s="150"/>
    </row>
    <row r="27" spans="1:42" x14ac:dyDescent="0.2">
      <c r="A27" s="31"/>
      <c r="B27" s="32"/>
      <c r="C27" s="147"/>
      <c r="D27" s="32"/>
      <c r="E27" s="148"/>
      <c r="F27" s="149"/>
      <c r="G27" s="149"/>
      <c r="H27" s="150"/>
      <c r="I27" s="149"/>
      <c r="J27" s="149"/>
      <c r="K27" s="149"/>
      <c r="L27" s="151"/>
      <c r="M27" s="152"/>
      <c r="N27" s="151"/>
      <c r="O27" s="32"/>
      <c r="P27" s="32"/>
      <c r="Q27" s="147"/>
      <c r="R27" s="32"/>
      <c r="S27" s="148"/>
      <c r="T27" s="149"/>
      <c r="U27" s="149"/>
      <c r="V27" s="150"/>
      <c r="W27" s="149"/>
      <c r="X27" s="149"/>
      <c r="Y27" s="149"/>
      <c r="Z27" s="149"/>
      <c r="AA27" s="149"/>
      <c r="AB27" s="150"/>
      <c r="AC27" s="32"/>
      <c r="AD27" s="32"/>
      <c r="AE27" s="147"/>
      <c r="AF27" s="32"/>
      <c r="AG27" s="148"/>
      <c r="AH27" s="149"/>
      <c r="AI27" s="149"/>
      <c r="AJ27" s="150"/>
      <c r="AK27" s="150"/>
      <c r="AL27" s="150"/>
      <c r="AM27" s="150"/>
      <c r="AN27" s="149"/>
      <c r="AO27" s="149"/>
      <c r="AP27" s="150"/>
    </row>
    <row r="28" spans="1:42" x14ac:dyDescent="0.2">
      <c r="A28" s="31"/>
      <c r="B28" s="32"/>
      <c r="C28" s="147"/>
      <c r="D28" s="32"/>
      <c r="E28" s="148"/>
      <c r="F28" s="149"/>
      <c r="G28" s="149"/>
      <c r="H28" s="150"/>
      <c r="I28" s="149"/>
      <c r="J28" s="149"/>
      <c r="K28" s="149"/>
      <c r="L28" s="151"/>
      <c r="M28" s="152"/>
      <c r="N28" s="151"/>
      <c r="O28" s="32"/>
      <c r="P28" s="32"/>
      <c r="Q28" s="147"/>
      <c r="R28" s="32"/>
      <c r="S28" s="148"/>
      <c r="T28" s="149"/>
      <c r="U28" s="149"/>
      <c r="V28" s="150"/>
      <c r="W28" s="149"/>
      <c r="X28" s="149"/>
      <c r="Y28" s="149"/>
      <c r="Z28" s="149"/>
      <c r="AA28" s="149"/>
      <c r="AB28" s="150"/>
      <c r="AC28" s="32"/>
      <c r="AD28" s="32"/>
      <c r="AE28" s="147"/>
      <c r="AF28" s="32"/>
      <c r="AG28" s="148"/>
      <c r="AH28" s="149"/>
      <c r="AI28" s="149"/>
      <c r="AJ28" s="150"/>
      <c r="AK28" s="150"/>
      <c r="AL28" s="150"/>
      <c r="AM28" s="150"/>
      <c r="AN28" s="149"/>
      <c r="AO28" s="149"/>
      <c r="AP28" s="150"/>
    </row>
    <row r="29" spans="1:42" x14ac:dyDescent="0.2">
      <c r="A29" s="31"/>
      <c r="B29" s="32"/>
      <c r="C29" s="147"/>
      <c r="D29" s="32"/>
      <c r="E29" s="148"/>
      <c r="F29" s="149"/>
      <c r="G29" s="149"/>
      <c r="H29" s="150"/>
      <c r="I29" s="149"/>
      <c r="J29" s="149"/>
      <c r="K29" s="149"/>
      <c r="L29" s="151"/>
      <c r="M29" s="152"/>
      <c r="N29" s="151"/>
      <c r="O29" s="32"/>
      <c r="P29" s="32"/>
      <c r="Q29" s="147"/>
      <c r="R29" s="32"/>
      <c r="S29" s="148"/>
      <c r="T29" s="149"/>
      <c r="U29" s="149"/>
      <c r="V29" s="150"/>
      <c r="W29" s="149"/>
      <c r="X29" s="149"/>
      <c r="Y29" s="149"/>
      <c r="Z29" s="149"/>
      <c r="AA29" s="149"/>
      <c r="AB29" s="150"/>
      <c r="AC29" s="32"/>
      <c r="AD29" s="32"/>
      <c r="AE29" s="147"/>
      <c r="AF29" s="32"/>
      <c r="AG29" s="148"/>
      <c r="AH29" s="149"/>
      <c r="AI29" s="149"/>
      <c r="AJ29" s="150"/>
      <c r="AK29" s="150"/>
      <c r="AL29" s="150"/>
      <c r="AM29" s="150"/>
      <c r="AN29" s="149"/>
      <c r="AO29" s="149"/>
      <c r="AP29" s="150"/>
    </row>
    <row r="30" spans="1:42" x14ac:dyDescent="0.2">
      <c r="A30" s="31"/>
      <c r="B30" s="32"/>
      <c r="C30" s="147"/>
      <c r="D30" s="32"/>
      <c r="E30" s="148"/>
      <c r="F30" s="149"/>
      <c r="G30" s="149"/>
      <c r="H30" s="150"/>
      <c r="I30" s="149"/>
      <c r="J30" s="149"/>
      <c r="K30" s="149"/>
      <c r="L30" s="151"/>
      <c r="M30" s="152"/>
      <c r="N30" s="151"/>
      <c r="O30" s="32"/>
      <c r="P30" s="32"/>
      <c r="Q30" s="147"/>
      <c r="R30" s="32"/>
      <c r="S30" s="148"/>
      <c r="T30" s="149"/>
      <c r="U30" s="149"/>
      <c r="V30" s="150"/>
      <c r="W30" s="149"/>
      <c r="X30" s="149"/>
      <c r="Y30" s="149"/>
      <c r="Z30" s="149"/>
      <c r="AA30" s="149"/>
      <c r="AB30" s="150"/>
      <c r="AC30" s="32"/>
      <c r="AD30" s="32"/>
      <c r="AE30" s="147"/>
      <c r="AF30" s="32"/>
      <c r="AG30" s="148"/>
      <c r="AH30" s="149"/>
      <c r="AI30" s="149"/>
      <c r="AJ30" s="150"/>
      <c r="AK30" s="150"/>
      <c r="AL30" s="150"/>
      <c r="AM30" s="150"/>
      <c r="AN30" s="149"/>
      <c r="AO30" s="149"/>
      <c r="AP30" s="150"/>
    </row>
    <row r="31" spans="1:42" ht="12.75" customHeight="1" x14ac:dyDescent="0.2">
      <c r="A31" s="31"/>
      <c r="B31" s="32"/>
      <c r="C31" s="147"/>
      <c r="D31" s="32"/>
      <c r="E31" s="148"/>
      <c r="F31" s="149"/>
      <c r="G31" s="149"/>
      <c r="H31" s="150"/>
      <c r="I31" s="149"/>
      <c r="J31" s="149"/>
      <c r="K31" s="149"/>
      <c r="L31" s="151"/>
      <c r="M31" s="152"/>
      <c r="N31" s="151"/>
      <c r="O31" s="32"/>
      <c r="P31" s="32"/>
      <c r="Q31" s="147"/>
      <c r="R31" s="32"/>
      <c r="S31" s="148"/>
      <c r="T31" s="149"/>
      <c r="U31" s="149"/>
      <c r="V31" s="150"/>
      <c r="W31" s="149"/>
      <c r="X31" s="149"/>
      <c r="Y31" s="149"/>
      <c r="Z31" s="149"/>
      <c r="AA31" s="149"/>
      <c r="AB31" s="150"/>
      <c r="AC31" s="32"/>
      <c r="AD31" s="32"/>
      <c r="AE31" s="147"/>
      <c r="AF31" s="32"/>
      <c r="AG31" s="148"/>
      <c r="AH31" s="149"/>
      <c r="AI31" s="149"/>
      <c r="AJ31" s="150"/>
      <c r="AK31" s="150"/>
      <c r="AL31" s="150"/>
      <c r="AM31" s="150"/>
      <c r="AN31" s="149"/>
      <c r="AO31" s="149"/>
      <c r="AP31" s="150"/>
    </row>
  </sheetData>
  <sheetProtection password="EE3E" sheet="1" objects="1" scenarios="1" selectLockedCells="1"/>
  <customSheetViews>
    <customSheetView guid="{D33CB1D3-18F3-4F29-8861-92217AB429AA}" showPageBreaks="1" showGridLines="0" showRowCol="0" hiddenColumns="1">
      <selection activeCell="F21" sqref="F21"/>
      <pageMargins left="0.78740157499999996" right="0.78740157499999996" top="0.984251969" bottom="0.984251969" header="0.4921259845" footer="0.4921259845"/>
      <pageSetup orientation="portrait" horizontalDpi="4294967293" r:id="rId1"/>
      <headerFooter alignWithMargins="0"/>
    </customSheetView>
  </customSheetViews>
  <mergeCells count="10">
    <mergeCell ref="AN6:AP6"/>
    <mergeCell ref="C1:R1"/>
    <mergeCell ref="B5:H5"/>
    <mergeCell ref="P5:V5"/>
    <mergeCell ref="AD5:AJ5"/>
    <mergeCell ref="F6:H6"/>
    <mergeCell ref="L6:N6"/>
    <mergeCell ref="T6:V6"/>
    <mergeCell ref="Z6:AB6"/>
    <mergeCell ref="AH6:AJ6"/>
  </mergeCells>
  <phoneticPr fontId="10" type="noConversion"/>
  <conditionalFormatting sqref="G7:G21 U7:U21 AI7:AI21">
    <cfRule type="cellIs" dxfId="0" priority="1" stopIfTrue="1" operator="equal">
      <formula>"à"</formula>
    </cfRule>
  </conditionalFormatting>
  <pageMargins left="0.78740157480314965" right="0.78740157480314965" top="0.98425196850393704" bottom="0.98425196850393704" header="0.51181102362204722" footer="0.51181102362204722"/>
  <pageSetup orientation="portrait" horizontalDpi="4294967293" r:id="rId2"/>
  <headerFooter alignWithMargins="0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 enableFormatConditionsCalculation="0">
    <tabColor indexed="22"/>
  </sheetPr>
  <dimension ref="A1:S28"/>
  <sheetViews>
    <sheetView zoomScaleNormal="100" zoomScaleSheetLayoutView="75" workbookViewId="0">
      <selection activeCell="B4" sqref="B4:F9"/>
    </sheetView>
  </sheetViews>
  <sheetFormatPr baseColWidth="10" defaultRowHeight="12.75" x14ac:dyDescent="0.2"/>
  <cols>
    <col min="1" max="1" width="7.140625" customWidth="1"/>
    <col min="2" max="2" width="18.28515625" customWidth="1"/>
    <col min="3" max="3" width="8.5703125" customWidth="1"/>
    <col min="4" max="6" width="7.140625" customWidth="1"/>
    <col min="7" max="7" width="14.28515625" customWidth="1"/>
    <col min="8" max="8" width="17.28515625" customWidth="1"/>
    <col min="9" max="9" width="8.5703125" customWidth="1"/>
    <col min="10" max="12" width="7.140625" customWidth="1"/>
    <col min="13" max="13" width="14.28515625" customWidth="1"/>
    <col min="14" max="14" width="18.140625" customWidth="1"/>
    <col min="15" max="15" width="8.5703125" customWidth="1"/>
    <col min="16" max="17" width="7.140625" customWidth="1"/>
    <col min="18" max="18" width="7" customWidth="1"/>
    <col min="19" max="19" width="14.28515625" customWidth="1"/>
  </cols>
  <sheetData>
    <row r="1" spans="1:19" ht="7.5" customHeight="1" thickBot="1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</row>
    <row r="2" spans="1:19" ht="22.5" customHeight="1" x14ac:dyDescent="0.2">
      <c r="A2" s="19"/>
      <c r="B2" s="187" t="s">
        <v>0</v>
      </c>
      <c r="C2" s="188"/>
      <c r="D2" s="188"/>
      <c r="E2" s="188"/>
      <c r="F2" s="189"/>
      <c r="G2" s="19"/>
      <c r="H2" s="187" t="s">
        <v>1</v>
      </c>
      <c r="I2" s="188"/>
      <c r="J2" s="188"/>
      <c r="K2" s="188"/>
      <c r="L2" s="189"/>
      <c r="M2" s="19"/>
      <c r="N2" s="187" t="s">
        <v>2</v>
      </c>
      <c r="O2" s="188"/>
      <c r="P2" s="188"/>
      <c r="Q2" s="188"/>
      <c r="R2" s="189"/>
      <c r="S2" s="19"/>
    </row>
    <row r="3" spans="1:19" ht="75" customHeight="1" x14ac:dyDescent="0.2">
      <c r="A3" s="20"/>
      <c r="B3" s="21" t="s">
        <v>8</v>
      </c>
      <c r="C3" s="22" t="s">
        <v>12</v>
      </c>
      <c r="D3" s="23" t="s">
        <v>13</v>
      </c>
      <c r="E3" s="23" t="s">
        <v>14</v>
      </c>
      <c r="F3" s="24" t="s">
        <v>15</v>
      </c>
      <c r="G3" s="20"/>
      <c r="H3" s="21" t="s">
        <v>8</v>
      </c>
      <c r="I3" s="22" t="s">
        <v>12</v>
      </c>
      <c r="J3" s="23" t="s">
        <v>13</v>
      </c>
      <c r="K3" s="23" t="s">
        <v>14</v>
      </c>
      <c r="L3" s="24" t="s">
        <v>15</v>
      </c>
      <c r="M3" s="20"/>
      <c r="N3" s="21" t="s">
        <v>8</v>
      </c>
      <c r="O3" s="22" t="s">
        <v>12</v>
      </c>
      <c r="P3" s="23" t="s">
        <v>13</v>
      </c>
      <c r="Q3" s="23" t="s">
        <v>14</v>
      </c>
      <c r="R3" s="24" t="s">
        <v>15</v>
      </c>
      <c r="S3" s="20"/>
    </row>
    <row r="4" spans="1:19" ht="22.5" customHeight="1" x14ac:dyDescent="0.2">
      <c r="A4" s="20"/>
      <c r="B4" s="21" t="str">
        <f>IF('Saisie des équipes'!C3="","",'Saisie des équipes'!C3)</f>
        <v>Everton</v>
      </c>
      <c r="C4" s="25">
        <f>IF(ISERROR('Saisie des résultats'!L7+'Saisie des résultats'!L11+'Saisie des résultats'!L15+'Saisie des résultats'!L18+'Saisie des résultats'!L20),"",'Saisie des résultats'!L7+'Saisie des résultats'!L11+'Saisie des résultats'!L15+'Saisie des résultats'!L18+'Saisie des résultats'!L20)</f>
        <v>6</v>
      </c>
      <c r="D4" s="17">
        <f>'Saisie des résultats'!F7+'Saisie des résultats'!F11+'Saisie des résultats'!F15+'Saisie des résultats'!F18+'Saisie des résultats'!F20</f>
        <v>10</v>
      </c>
      <c r="E4" s="17">
        <f>'Saisie des résultats'!H7+'Saisie des résultats'!H11+'Saisie des résultats'!H15+'Saisie des résultats'!H18+'Saisie des résultats'!H20</f>
        <v>13</v>
      </c>
      <c r="F4" s="26">
        <f t="shared" ref="F4:F9" si="0">D4-E4</f>
        <v>-3</v>
      </c>
      <c r="G4" s="20"/>
      <c r="H4" s="21" t="str">
        <f>IF('Saisie des équipes'!F3="","",'Saisie des équipes'!F3)</f>
        <v>Liverpool</v>
      </c>
      <c r="I4" s="25">
        <f>IF(ISERROR('Saisie des résultats'!Z7+'Saisie des résultats'!Z11+'Saisie des résultats'!Z15+'Saisie des résultats'!Z18+'Saisie des résultats'!Z20),"",'Saisie des résultats'!Z7+'Saisie des résultats'!Z11+'Saisie des résultats'!Z15+'Saisie des résultats'!Z18+'Saisie des résultats'!Z20)</f>
        <v>15</v>
      </c>
      <c r="J4" s="17">
        <f>'Saisie des résultats'!T7+'Saisie des résultats'!T11+'Saisie des résultats'!T15+'Saisie des résultats'!T18+'Saisie des résultats'!T20</f>
        <v>29</v>
      </c>
      <c r="K4" s="17">
        <f>'Saisie des résultats'!V7+'Saisie des résultats'!V11+'Saisie des résultats'!V15+'Saisie des résultats'!V18+'Saisie des résultats'!V20</f>
        <v>0</v>
      </c>
      <c r="L4" s="26">
        <f t="shared" ref="L4:L9" si="1">J4-K4</f>
        <v>29</v>
      </c>
      <c r="M4" s="20"/>
      <c r="N4" s="21" t="str">
        <f>IF('Saisie des équipes'!I3="","",'Saisie des équipes'!I3)</f>
        <v>Séville</v>
      </c>
      <c r="O4" s="25">
        <f>IF(ISERROR('Saisie des résultats'!AN7+'Saisie des résultats'!AN11+'Saisie des résultats'!AN15+'Saisie des résultats'!AN18+'Saisie des résultats'!AN20),"",'Saisie des résultats'!AN7+'Saisie des résultats'!AN11+'Saisie des résultats'!AN15+'Saisie des résultats'!AN18+'Saisie des résultats'!AN20)</f>
        <v>12</v>
      </c>
      <c r="P4" s="17">
        <f>'Saisie des résultats'!AH7+'Saisie des résultats'!AH11+'Saisie des résultats'!AH15+'Saisie des résultats'!AH18+'Saisie des résultats'!AH20</f>
        <v>16</v>
      </c>
      <c r="Q4" s="17">
        <f>'Saisie des résultats'!AJ7+'Saisie des résultats'!AJ11+'Saisie des résultats'!AJ15+'Saisie des résultats'!AJ18+'Saisie des résultats'!AJ20</f>
        <v>12</v>
      </c>
      <c r="R4" s="26">
        <f t="shared" ref="R4:R9" si="2">P4-Q4</f>
        <v>4</v>
      </c>
      <c r="S4" s="20"/>
    </row>
    <row r="5" spans="1:19" ht="22.5" customHeight="1" x14ac:dyDescent="0.2">
      <c r="A5" s="20"/>
      <c r="B5" s="21" t="str">
        <f>IF('Saisie des équipes'!C4="","",'Saisie des équipes'!C4)</f>
        <v>Athletico Madrid</v>
      </c>
      <c r="C5" s="25">
        <f t="array" ref="C5">'Saisie des résultats'!L8+'Saisie des résultats'!L10+'Saisie des résultats'!L14+'Saisie des résultats'!L21+'Saisie des résultats'!N18</f>
        <v>10</v>
      </c>
      <c r="D5" s="17">
        <f>'Saisie des résultats'!F8+'Saisie des résultats'!F10+'Saisie des résultats'!F14+'Saisie des résultats'!F21+'Saisie des résultats'!H18</f>
        <v>13</v>
      </c>
      <c r="E5" s="17">
        <f>'Saisie des résultats'!H8+'Saisie des résultats'!H10+'Saisie des résultats'!H14+'Saisie des résultats'!H21+'Saisie des résultats'!F18</f>
        <v>11</v>
      </c>
      <c r="F5" s="26">
        <f t="shared" si="0"/>
        <v>2</v>
      </c>
      <c r="G5" s="20"/>
      <c r="H5" s="21" t="str">
        <f>IF('Saisie des équipes'!F4="","",'Saisie des équipes'!F4)</f>
        <v>AC milan</v>
      </c>
      <c r="I5" s="25">
        <f>'Saisie des résultats'!Z8+'Saisie des résultats'!Z10+'Saisie des résultats'!Z14+'Saisie des résultats'!Z21+'Saisie des résultats'!AB18</f>
        <v>6</v>
      </c>
      <c r="J5" s="17">
        <f>'Saisie des résultats'!T8+'Saisie des résultats'!T10+'Saisie des résultats'!T14+'Saisie des résultats'!T21+'Saisie des résultats'!V18</f>
        <v>12</v>
      </c>
      <c r="K5" s="17">
        <f>'Saisie des résultats'!V8+'Saisie des résultats'!V10+'Saisie des résultats'!V14+'Saisie des résultats'!V21+'Saisie des résultats'!T18</f>
        <v>23</v>
      </c>
      <c r="L5" s="26">
        <f t="shared" si="1"/>
        <v>-11</v>
      </c>
      <c r="M5" s="20"/>
      <c r="N5" s="21" t="str">
        <f>IF('Saisie des équipes'!I4="","",'Saisie des équipes'!I4)</f>
        <v>Valence</v>
      </c>
      <c r="O5" s="25">
        <f>'Saisie des résultats'!AN8+'Saisie des résultats'!AN10+'Saisie des résultats'!AN14+'Saisie des résultats'!AN21+'Saisie des résultats'!AP18</f>
        <v>13</v>
      </c>
      <c r="P5" s="17">
        <f>'Saisie des résultats'!AH8+'Saisie des résultats'!AH10+'Saisie des résultats'!AH14+'Saisie des résultats'!AH21+'Saisie des résultats'!AJ18</f>
        <v>19</v>
      </c>
      <c r="Q5" s="17">
        <f>'Saisie des résultats'!AJ8+'Saisie des résultats'!AJ10+'Saisie des résultats'!AJ14+'Saisie des résultats'!AJ21+'Saisie des résultats'!AH18</f>
        <v>10</v>
      </c>
      <c r="R5" s="26">
        <f t="shared" si="2"/>
        <v>9</v>
      </c>
      <c r="S5" s="20"/>
    </row>
    <row r="6" spans="1:19" ht="22.5" customHeight="1" x14ac:dyDescent="0.2">
      <c r="A6" s="20"/>
      <c r="B6" s="21" t="str">
        <f>IF('Saisie des équipes'!C5="","",'Saisie des équipes'!C5)</f>
        <v>Arsenal</v>
      </c>
      <c r="C6" s="25">
        <f>'Saisie des résultats'!L9+'Saisie des résultats'!L13+'Saisie des résultats'!L17+'Saisie des résultats'!N11+'Saisie des résultats'!N21</f>
        <v>9</v>
      </c>
      <c r="D6" s="17">
        <f>'Saisie des résultats'!F9+'Saisie des résultats'!F13+'Saisie des résultats'!F17+'Saisie des résultats'!H11+'Saisie des résultats'!H21</f>
        <v>13</v>
      </c>
      <c r="E6" s="17">
        <f>'Saisie des résultats'!H9+'Saisie des résultats'!H13+'Saisie des résultats'!H17+'Saisie des résultats'!F11+'Saisie des résultats'!F21</f>
        <v>14</v>
      </c>
      <c r="F6" s="26">
        <f t="shared" si="0"/>
        <v>-1</v>
      </c>
      <c r="G6" s="20"/>
      <c r="H6" s="21" t="str">
        <f>IF('Saisie des équipes'!F5="","",'Saisie des équipes'!F5)</f>
        <v>Naples</v>
      </c>
      <c r="I6" s="25">
        <f>'Saisie des résultats'!Z9+'Saisie des résultats'!Z13+'Saisie des résultats'!Z17+'Saisie des résultats'!AB11+'Saisie des résultats'!AB21</f>
        <v>7</v>
      </c>
      <c r="J6" s="17">
        <f>'Saisie des résultats'!T9+'Saisie des résultats'!T13+'Saisie des résultats'!T17+'Saisie des résultats'!V11+'Saisie des résultats'!V21</f>
        <v>11</v>
      </c>
      <c r="K6" s="17">
        <f>'Saisie des résultats'!V9+'Saisie des résultats'!V13+'Saisie des résultats'!V17+'Saisie des résultats'!T11+'Saisie des résultats'!T21</f>
        <v>13</v>
      </c>
      <c r="L6" s="26">
        <f t="shared" si="1"/>
        <v>-2</v>
      </c>
      <c r="M6" s="20"/>
      <c r="N6" s="21" t="str">
        <f>IF('Saisie des équipes'!I5="","",'Saisie des équipes'!I5)</f>
        <v>Villarreal</v>
      </c>
      <c r="O6" s="25">
        <f>'Saisie des résultats'!AN9+'Saisie des résultats'!AN13+'Saisie des résultats'!AN17+'Saisie des résultats'!AP11+'Saisie des résultats'!AP21</f>
        <v>0</v>
      </c>
      <c r="P6" s="17">
        <f>'Saisie des résultats'!AH9+'Saisie des résultats'!AH13+'Saisie des résultats'!AH17+'Saisie des résultats'!AJ11+'Saisie des résultats'!AJ21</f>
        <v>10</v>
      </c>
      <c r="Q6" s="17">
        <f>'Saisie des résultats'!AJ9+'Saisie des résultats'!AJ13+'Saisie des résultats'!AJ17+'Saisie des résultats'!AH11+'Saisie des résultats'!AH21</f>
        <v>27</v>
      </c>
      <c r="R6" s="26">
        <f t="shared" si="2"/>
        <v>-17</v>
      </c>
      <c r="S6" s="20"/>
    </row>
    <row r="7" spans="1:19" ht="22.5" customHeight="1" x14ac:dyDescent="0.2">
      <c r="A7" s="20"/>
      <c r="B7" s="21" t="str">
        <f>IF('Saisie des équipes'!C6="","",'Saisie des équipes'!C6)</f>
        <v>Roma</v>
      </c>
      <c r="C7" s="25">
        <f>'Saisie des résultats'!L12+'Saisie des résultats'!L16+'Saisie des résultats'!N9+'Saisie des résultats'!N14+'Saisie des résultats'!N20</f>
        <v>9</v>
      </c>
      <c r="D7" s="17">
        <f>'Saisie des résultats'!F12+'Saisie des résultats'!F16+'Saisie des résultats'!H9+'Saisie des résultats'!H14+'Saisie des résultats'!H20</f>
        <v>12</v>
      </c>
      <c r="E7" s="17">
        <f>'Saisie des résultats'!H12+'Saisie des résultats'!H16+'Saisie des résultats'!F9+'Saisie des résultats'!F14+'Saisie des résultats'!F20</f>
        <v>7</v>
      </c>
      <c r="F7" s="26">
        <f t="shared" si="0"/>
        <v>5</v>
      </c>
      <c r="G7" s="20"/>
      <c r="H7" s="21" t="str">
        <f>IF('Saisie des équipes'!F6="","",'Saisie des équipes'!F6)</f>
        <v>Inter</v>
      </c>
      <c r="I7" s="25">
        <f>'Saisie des résultats'!Z12+'Saisie des résultats'!Z16+'Saisie des résultats'!AB9+'Saisie des résultats'!AB14+'Saisie des résultats'!AB20</f>
        <v>10</v>
      </c>
      <c r="J7" s="17">
        <f>'Saisie des résultats'!T12+'Saisie des résultats'!T16+'Saisie des résultats'!V9+'Saisie des résultats'!V14+'Saisie des résultats'!V20</f>
        <v>11</v>
      </c>
      <c r="K7" s="17">
        <f>'Saisie des résultats'!V12+'Saisie des résultats'!V16+'Saisie des résultats'!T9+'Saisie des résultats'!T14+'Saisie des résultats'!T20</f>
        <v>10</v>
      </c>
      <c r="L7" s="26">
        <f t="shared" si="1"/>
        <v>1</v>
      </c>
      <c r="M7" s="20"/>
      <c r="N7" s="21" t="str">
        <f>IF('Saisie des équipes'!I6="","",'Saisie des équipes'!I6)</f>
        <v>Galatasaray</v>
      </c>
      <c r="O7" s="25">
        <f>'Saisie des résultats'!AN12+'Saisie des résultats'!AN16+'Saisie des résultats'!AP9+'Saisie des résultats'!AP14+'Saisie des résultats'!AP20</f>
        <v>7</v>
      </c>
      <c r="P7" s="17">
        <f>'Saisie des résultats'!AH12+'Saisie des résultats'!AH16+'Saisie des résultats'!AJ9+'Saisie des résultats'!AJ14+'Saisie des résultats'!AJ20</f>
        <v>20</v>
      </c>
      <c r="Q7" s="17">
        <f>'Saisie des résultats'!AJ12+'Saisie des résultats'!AJ16+'Saisie des résultats'!AH9+'Saisie des résultats'!AH14+'Saisie des résultats'!AH20</f>
        <v>24</v>
      </c>
      <c r="R7" s="26">
        <f t="shared" si="2"/>
        <v>-4</v>
      </c>
      <c r="S7" s="20"/>
    </row>
    <row r="8" spans="1:19" ht="22.5" customHeight="1" x14ac:dyDescent="0.2">
      <c r="A8" s="20"/>
      <c r="B8" s="21" t="str">
        <f>IF('Saisie des équipes'!C7="","",'Saisie des équipes'!C7)</f>
        <v>Wolfsburg</v>
      </c>
      <c r="C8" s="25">
        <f>'Saisie des résultats'!L19+'Saisie des résultats'!N8+'Saisie des résultats'!N15+'Saisie des résultats'!N17+'Saisie des résultats'!N12</f>
        <v>4</v>
      </c>
      <c r="D8" s="17">
        <f>'Saisie des résultats'!F19+'Saisie des résultats'!H8+'Saisie des résultats'!H12+'Saisie des résultats'!H15+'Saisie des résultats'!H17</f>
        <v>12</v>
      </c>
      <c r="E8" s="17">
        <f>'Saisie des résultats'!H19+'Saisie des résultats'!F8+'Saisie des résultats'!F12+'Saisie des résultats'!F15+'Saisie des résultats'!F17</f>
        <v>11</v>
      </c>
      <c r="F8" s="26">
        <f t="shared" si="0"/>
        <v>1</v>
      </c>
      <c r="G8" s="20"/>
      <c r="H8" s="21" t="str">
        <f>IF('Saisie des équipes'!F7="","",'Saisie des équipes'!F7)</f>
        <v>Porto</v>
      </c>
      <c r="I8" s="25">
        <f>'Saisie des résultats'!Z19+'Saisie des résultats'!AB8+'Saisie des résultats'!AB15+'Saisie des résultats'!AB17+'Saisie des résultats'!AB12</f>
        <v>5</v>
      </c>
      <c r="J8" s="17">
        <f>'Saisie des résultats'!T19+'Saisie des résultats'!V8+'Saisie des résultats'!V12+'Saisie des résultats'!V15+'Saisie des résultats'!V17</f>
        <v>8</v>
      </c>
      <c r="K8" s="17">
        <f>'Saisie des résultats'!V19+'Saisie des résultats'!T8+'Saisie des résultats'!T12+'Saisie des résultats'!T15+'Saisie des résultats'!T17</f>
        <v>12</v>
      </c>
      <c r="L8" s="26">
        <f t="shared" si="1"/>
        <v>-4</v>
      </c>
      <c r="M8" s="20"/>
      <c r="N8" s="21" t="str">
        <f>IF('Saisie des équipes'!I7="","",'Saisie des équipes'!I7)</f>
        <v>Celtics</v>
      </c>
      <c r="O8" s="25">
        <f>'Saisie des résultats'!AN19+'Saisie des résultats'!AP8+'Saisie des résultats'!AP15+'Saisie des résultats'!AP17+'Saisie des résultats'!AP12</f>
        <v>7</v>
      </c>
      <c r="P8" s="17">
        <f>'Saisie des résultats'!AH19+'Saisie des résultats'!AJ8+'Saisie des résultats'!AJ12+'Saisie des résultats'!AJ15+'Saisie des résultats'!AJ17</f>
        <v>18</v>
      </c>
      <c r="Q8" s="17">
        <f>'Saisie des résultats'!AH8+'Saisie des résultats'!AH12+'Saisie des résultats'!AH15+'Saisie des résultats'!AH17+'Saisie des résultats'!AJ19</f>
        <v>11</v>
      </c>
      <c r="R8" s="26">
        <f t="shared" si="2"/>
        <v>7</v>
      </c>
      <c r="S8" s="20"/>
    </row>
    <row r="9" spans="1:19" ht="22.5" customHeight="1" thickBot="1" x14ac:dyDescent="0.25">
      <c r="A9" s="18"/>
      <c r="B9" s="27" t="str">
        <f>IF('Saisie des équipes'!C8="","",'Saisie des équipes'!C8)</f>
        <v>Tottenham</v>
      </c>
      <c r="C9" s="28">
        <f>'Saisie des résultats'!N7+'Saisie des résultats'!N10+'Saisie des résultats'!N13+'Saisie des résultats'!N16+'Saisie des résultats'!N19</f>
        <v>5</v>
      </c>
      <c r="D9" s="29">
        <f>'Saisie des résultats'!H7+'Saisie des résultats'!H10+'Saisie des résultats'!H13+'Saisie des résultats'!H16+'Saisie des résultats'!H19</f>
        <v>7</v>
      </c>
      <c r="E9" s="29">
        <f>'Saisie des résultats'!F7+'Saisie des résultats'!F10+'Saisie des résultats'!F13+'Saisie des résultats'!F16+'Saisie des résultats'!F19</f>
        <v>11</v>
      </c>
      <c r="F9" s="30">
        <f t="shared" si="0"/>
        <v>-4</v>
      </c>
      <c r="G9" s="18"/>
      <c r="H9" s="27" t="str">
        <f>IF('Saisie des équipes'!F8="","",'Saisie des équipes'!F8)</f>
        <v>Schalke 04</v>
      </c>
      <c r="I9" s="28">
        <f>'Saisie des résultats'!AB7+'Saisie des résultats'!AB10+'Saisie des résultats'!AB13+'Saisie des résultats'!AB16+'Saisie des résultats'!AB19</f>
        <v>0</v>
      </c>
      <c r="J9" s="29">
        <f>'Saisie des résultats'!V7+'Saisie des résultats'!V10+'Saisie des résultats'!V13+'Saisie des résultats'!V16+'Saisie des résultats'!V19</f>
        <v>8</v>
      </c>
      <c r="K9" s="29">
        <f>'Saisie des résultats'!T7+'Saisie des résultats'!T10+'Saisie des résultats'!T13+'Saisie des résultats'!T16+'Saisie des résultats'!T19</f>
        <v>21</v>
      </c>
      <c r="L9" s="30">
        <f t="shared" si="1"/>
        <v>-13</v>
      </c>
      <c r="M9" s="18"/>
      <c r="N9" s="27" t="str">
        <f>IF('Saisie des équipes'!I8="","",'Saisie des équipes'!I8)</f>
        <v>Bilbao</v>
      </c>
      <c r="O9" s="28">
        <f>'Saisie des résultats'!AP7+'Saisie des résultats'!AP10+'Saisie des résultats'!AP13+'Saisie des résultats'!AP16+'Saisie des résultats'!AP19</f>
        <v>4</v>
      </c>
      <c r="P9" s="29">
        <f>'Saisie des résultats'!AJ7+'Saisie des résultats'!AJ10+'Saisie des résultats'!AJ13+'Saisie des résultats'!AJ16+'Saisie des résultats'!AJ19</f>
        <v>15</v>
      </c>
      <c r="Q9" s="29">
        <f>'Saisie des résultats'!AH7+'Saisie des résultats'!AH10+'Saisie des résultats'!AH13+'Saisie des résultats'!AH16+'Saisie des résultats'!AH19</f>
        <v>14</v>
      </c>
      <c r="R9" s="30">
        <f t="shared" si="2"/>
        <v>1</v>
      </c>
      <c r="S9" s="18"/>
    </row>
    <row r="10" spans="1:19" x14ac:dyDescent="0.2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</row>
    <row r="11" spans="1:19" x14ac:dyDescent="0.2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</row>
    <row r="12" spans="1:19" x14ac:dyDescent="0.2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</row>
    <row r="13" spans="1:19" x14ac:dyDescent="0.2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x14ac:dyDescent="0.2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</row>
    <row r="15" spans="1:19" x14ac:dyDescent="0.2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</row>
    <row r="16" spans="1:19" x14ac:dyDescent="0.2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</row>
    <row r="17" spans="1:19" x14ac:dyDescent="0.2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</row>
    <row r="18" spans="1:19" x14ac:dyDescent="0.2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</row>
    <row r="19" spans="1:19" x14ac:dyDescent="0.2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</row>
    <row r="20" spans="1:19" x14ac:dyDescent="0.2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</row>
    <row r="21" spans="1:19" x14ac:dyDescent="0.2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</row>
    <row r="22" spans="1:19" x14ac:dyDescent="0.2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</row>
    <row r="23" spans="1:19" x14ac:dyDescent="0.2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</row>
    <row r="24" spans="1:19" x14ac:dyDescent="0.2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</row>
    <row r="25" spans="1:19" x14ac:dyDescent="0.2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</row>
    <row r="26" spans="1:19" x14ac:dyDescent="0.2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</row>
    <row r="27" spans="1:19" x14ac:dyDescent="0.2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</row>
    <row r="28" spans="1:19" ht="15" x14ac:dyDescent="0.2">
      <c r="A28" s="14"/>
      <c r="B28" s="14"/>
      <c r="C28" s="14"/>
      <c r="D28" s="14"/>
      <c r="E28" s="14"/>
      <c r="F28" s="14"/>
      <c r="G28" s="14"/>
      <c r="H28" s="78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</row>
  </sheetData>
  <sheetProtection password="EE3E" sheet="1" objects="1" scenarios="1" selectLockedCells="1"/>
  <customSheetViews>
    <customSheetView guid="{D33CB1D3-18F3-4F29-8861-92217AB429AA}" scale="75" showPageBreaks="1" view="pageBreakPreview">
      <selection activeCell="N4" sqref="N4:R9"/>
      <pageMargins left="0.78740157499999996" right="0.78740157499999996" top="0.984251969" bottom="0.984251969" header="0.4921259845" footer="0.4921259845"/>
      <pageSetup orientation="landscape" horizontalDpi="4294967293" r:id="rId1"/>
      <headerFooter alignWithMargins="0"/>
    </customSheetView>
  </customSheetViews>
  <mergeCells count="3">
    <mergeCell ref="B2:F2"/>
    <mergeCell ref="H2:L2"/>
    <mergeCell ref="N2:R2"/>
  </mergeCells>
  <phoneticPr fontId="10" type="noConversion"/>
  <pageMargins left="0.78740157499999996" right="0.78740157499999996" top="0.984251969" bottom="0.984251969" header="0.4921259845" footer="0.4921259845"/>
  <pageSetup orientation="landscape" horizontalDpi="4294967293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 enableFormatConditionsCalculation="0">
    <tabColor indexed="13"/>
  </sheetPr>
  <dimension ref="A1:V26"/>
  <sheetViews>
    <sheetView view="pageBreakPreview" zoomScale="75" zoomScaleNormal="100" workbookViewId="0">
      <selection activeCell="B4" sqref="B4"/>
    </sheetView>
  </sheetViews>
  <sheetFormatPr baseColWidth="10" defaultRowHeight="12.75" x14ac:dyDescent="0.2"/>
  <cols>
    <col min="1" max="1" width="7.140625" style="82" customWidth="1"/>
    <col min="2" max="2" width="14.28515625" style="82" customWidth="1"/>
    <col min="3" max="3" width="8.5703125" style="82" customWidth="1"/>
    <col min="4" max="8" width="7.140625" style="82" customWidth="1"/>
    <col min="9" max="9" width="14.28515625" style="82" customWidth="1"/>
    <col min="10" max="10" width="8.5703125" style="82" customWidth="1"/>
    <col min="11" max="15" width="7.140625" style="82" customWidth="1"/>
    <col min="16" max="16" width="14.28515625" style="82" customWidth="1"/>
    <col min="17" max="17" width="8.5703125" style="82" customWidth="1"/>
    <col min="18" max="22" width="7.140625" style="82" customWidth="1"/>
    <col min="23" max="16384" width="11.42578125" style="82"/>
  </cols>
  <sheetData>
    <row r="1" spans="1:22" ht="7.5" customHeight="1" thickBot="1" x14ac:dyDescent="0.25">
      <c r="A1" s="47"/>
      <c r="B1" s="48"/>
      <c r="C1" s="48"/>
      <c r="D1" s="49"/>
      <c r="E1" s="49"/>
      <c r="F1" s="49"/>
      <c r="G1" s="48"/>
      <c r="H1" s="47"/>
      <c r="I1" s="48"/>
      <c r="J1" s="48"/>
      <c r="K1" s="49"/>
      <c r="L1" s="49"/>
      <c r="M1" s="49"/>
      <c r="N1" s="48"/>
      <c r="O1" s="47"/>
      <c r="P1" s="48"/>
      <c r="Q1" s="48"/>
      <c r="R1" s="49"/>
      <c r="S1" s="49"/>
      <c r="T1" s="49"/>
      <c r="U1" s="48"/>
      <c r="V1" s="14"/>
    </row>
    <row r="2" spans="1:22" ht="15" customHeight="1" x14ac:dyDescent="0.2">
      <c r="A2" s="47"/>
      <c r="B2" s="190" t="s">
        <v>16</v>
      </c>
      <c r="C2" s="191"/>
      <c r="D2" s="192" t="s">
        <v>0</v>
      </c>
      <c r="E2" s="192"/>
      <c r="F2" s="193"/>
      <c r="G2" s="48"/>
      <c r="H2" s="47"/>
      <c r="I2" s="190" t="s">
        <v>16</v>
      </c>
      <c r="J2" s="191"/>
      <c r="K2" s="192" t="s">
        <v>1</v>
      </c>
      <c r="L2" s="192"/>
      <c r="M2" s="193"/>
      <c r="N2" s="48"/>
      <c r="O2" s="47"/>
      <c r="P2" s="190" t="s">
        <v>16</v>
      </c>
      <c r="Q2" s="191"/>
      <c r="R2" s="192" t="s">
        <v>2</v>
      </c>
      <c r="S2" s="192"/>
      <c r="T2" s="193"/>
      <c r="U2" s="48"/>
      <c r="V2" s="14"/>
    </row>
    <row r="3" spans="1:22" ht="75" customHeight="1" thickBot="1" x14ac:dyDescent="0.25">
      <c r="A3" s="50"/>
      <c r="B3" s="21" t="s">
        <v>8</v>
      </c>
      <c r="C3" s="22" t="s">
        <v>12</v>
      </c>
      <c r="D3" s="23" t="s">
        <v>13</v>
      </c>
      <c r="E3" s="23" t="s">
        <v>14</v>
      </c>
      <c r="F3" s="24" t="s">
        <v>15</v>
      </c>
      <c r="G3" s="48"/>
      <c r="H3" s="50"/>
      <c r="I3" s="21" t="s">
        <v>8</v>
      </c>
      <c r="J3" s="22" t="s">
        <v>12</v>
      </c>
      <c r="K3" s="23" t="s">
        <v>13</v>
      </c>
      <c r="L3" s="23" t="s">
        <v>14</v>
      </c>
      <c r="M3" s="24" t="s">
        <v>15</v>
      </c>
      <c r="N3" s="48"/>
      <c r="O3" s="50"/>
      <c r="P3" s="21" t="s">
        <v>8</v>
      </c>
      <c r="Q3" s="22" t="s">
        <v>12</v>
      </c>
      <c r="R3" s="23" t="s">
        <v>13</v>
      </c>
      <c r="S3" s="23" t="s">
        <v>14</v>
      </c>
      <c r="T3" s="24" t="s">
        <v>15</v>
      </c>
      <c r="U3" s="48"/>
      <c r="V3" s="14"/>
    </row>
    <row r="4" spans="1:22" ht="22.5" customHeight="1" x14ac:dyDescent="0.2">
      <c r="A4" s="51" t="s">
        <v>17</v>
      </c>
      <c r="B4" s="153" t="s">
        <v>56</v>
      </c>
      <c r="C4" s="154">
        <v>10</v>
      </c>
      <c r="D4" s="155">
        <v>13</v>
      </c>
      <c r="E4" s="155">
        <v>11</v>
      </c>
      <c r="F4" s="156">
        <v>2</v>
      </c>
      <c r="G4" s="48"/>
      <c r="H4" s="52" t="s">
        <v>17</v>
      </c>
      <c r="I4" s="153" t="s">
        <v>61</v>
      </c>
      <c r="J4" s="154">
        <v>15</v>
      </c>
      <c r="K4" s="155">
        <v>29</v>
      </c>
      <c r="L4" s="155">
        <v>0</v>
      </c>
      <c r="M4" s="156">
        <v>29</v>
      </c>
      <c r="N4" s="48"/>
      <c r="O4" s="52" t="s">
        <v>17</v>
      </c>
      <c r="P4" s="153" t="s">
        <v>68</v>
      </c>
      <c r="Q4" s="154">
        <v>13</v>
      </c>
      <c r="R4" s="155">
        <v>19</v>
      </c>
      <c r="S4" s="155">
        <v>10</v>
      </c>
      <c r="T4" s="156">
        <v>9</v>
      </c>
      <c r="U4" s="48"/>
      <c r="V4" s="14"/>
    </row>
    <row r="5" spans="1:22" ht="22.5" customHeight="1" x14ac:dyDescent="0.2">
      <c r="A5" s="53" t="s">
        <v>18</v>
      </c>
      <c r="B5" s="153" t="s">
        <v>58</v>
      </c>
      <c r="C5" s="154">
        <v>9</v>
      </c>
      <c r="D5" s="155">
        <v>12</v>
      </c>
      <c r="E5" s="155">
        <v>7</v>
      </c>
      <c r="F5" s="156">
        <v>5</v>
      </c>
      <c r="G5" s="48"/>
      <c r="H5" s="53" t="s">
        <v>18</v>
      </c>
      <c r="I5" s="153" t="s">
        <v>64</v>
      </c>
      <c r="J5" s="154">
        <v>10</v>
      </c>
      <c r="K5" s="155">
        <v>11</v>
      </c>
      <c r="L5" s="155">
        <v>10</v>
      </c>
      <c r="M5" s="156">
        <v>1</v>
      </c>
      <c r="N5" s="48"/>
      <c r="O5" s="53" t="s">
        <v>18</v>
      </c>
      <c r="P5" s="153" t="s">
        <v>67</v>
      </c>
      <c r="Q5" s="154">
        <v>12</v>
      </c>
      <c r="R5" s="155">
        <v>16</v>
      </c>
      <c r="S5" s="155">
        <v>12</v>
      </c>
      <c r="T5" s="156">
        <v>4</v>
      </c>
      <c r="U5" s="48"/>
      <c r="V5" s="14"/>
    </row>
    <row r="6" spans="1:22" ht="22.5" customHeight="1" x14ac:dyDescent="0.2">
      <c r="A6" s="54" t="s">
        <v>19</v>
      </c>
      <c r="B6" s="153" t="s">
        <v>57</v>
      </c>
      <c r="C6" s="154">
        <v>9</v>
      </c>
      <c r="D6" s="155">
        <v>13</v>
      </c>
      <c r="E6" s="155">
        <v>14</v>
      </c>
      <c r="F6" s="156">
        <v>-1</v>
      </c>
      <c r="G6" s="48"/>
      <c r="H6" s="54" t="s">
        <v>19</v>
      </c>
      <c r="I6" s="153" t="s">
        <v>63</v>
      </c>
      <c r="J6" s="154">
        <v>7</v>
      </c>
      <c r="K6" s="155">
        <v>11</v>
      </c>
      <c r="L6" s="155">
        <v>13</v>
      </c>
      <c r="M6" s="156">
        <v>-2</v>
      </c>
      <c r="N6" s="48"/>
      <c r="O6" s="54" t="s">
        <v>19</v>
      </c>
      <c r="P6" s="153" t="s">
        <v>71</v>
      </c>
      <c r="Q6" s="154">
        <v>7</v>
      </c>
      <c r="R6" s="155">
        <v>18</v>
      </c>
      <c r="S6" s="155">
        <v>11</v>
      </c>
      <c r="T6" s="156">
        <v>7</v>
      </c>
      <c r="U6" s="48"/>
      <c r="V6" s="14"/>
    </row>
    <row r="7" spans="1:22" ht="22.5" customHeight="1" x14ac:dyDescent="0.2">
      <c r="A7" s="54" t="s">
        <v>20</v>
      </c>
      <c r="B7" s="153" t="s">
        <v>55</v>
      </c>
      <c r="C7" s="154">
        <v>6</v>
      </c>
      <c r="D7" s="155">
        <v>10</v>
      </c>
      <c r="E7" s="155">
        <v>13</v>
      </c>
      <c r="F7" s="156">
        <v>-3</v>
      </c>
      <c r="G7" s="48"/>
      <c r="H7" s="54" t="s">
        <v>20</v>
      </c>
      <c r="I7" s="153" t="s">
        <v>62</v>
      </c>
      <c r="J7" s="154">
        <v>6</v>
      </c>
      <c r="K7" s="155">
        <v>12</v>
      </c>
      <c r="L7" s="155">
        <v>23</v>
      </c>
      <c r="M7" s="156">
        <v>-11</v>
      </c>
      <c r="N7" s="48"/>
      <c r="O7" s="54" t="s">
        <v>20</v>
      </c>
      <c r="P7" s="153" t="s">
        <v>70</v>
      </c>
      <c r="Q7" s="154">
        <v>7</v>
      </c>
      <c r="R7" s="155">
        <v>20</v>
      </c>
      <c r="S7" s="155">
        <v>24</v>
      </c>
      <c r="T7" s="156">
        <v>-4</v>
      </c>
      <c r="U7" s="48"/>
      <c r="V7" s="14"/>
    </row>
    <row r="8" spans="1:22" ht="22.5" customHeight="1" x14ac:dyDescent="0.2">
      <c r="A8" s="55" t="s">
        <v>21</v>
      </c>
      <c r="B8" s="153" t="s">
        <v>60</v>
      </c>
      <c r="C8" s="154">
        <v>5</v>
      </c>
      <c r="D8" s="155">
        <v>7</v>
      </c>
      <c r="E8" s="155">
        <v>11</v>
      </c>
      <c r="F8" s="156">
        <v>-4</v>
      </c>
      <c r="G8" s="48"/>
      <c r="H8" s="55" t="s">
        <v>21</v>
      </c>
      <c r="I8" s="153" t="s">
        <v>65</v>
      </c>
      <c r="J8" s="154">
        <v>5</v>
      </c>
      <c r="K8" s="155">
        <v>8</v>
      </c>
      <c r="L8" s="155">
        <v>12</v>
      </c>
      <c r="M8" s="156">
        <v>-4</v>
      </c>
      <c r="N8" s="48"/>
      <c r="O8" s="55" t="s">
        <v>21</v>
      </c>
      <c r="P8" s="153" t="s">
        <v>72</v>
      </c>
      <c r="Q8" s="154">
        <v>4</v>
      </c>
      <c r="R8" s="155">
        <v>15</v>
      </c>
      <c r="S8" s="155">
        <v>14</v>
      </c>
      <c r="T8" s="156">
        <v>1</v>
      </c>
      <c r="U8" s="48"/>
      <c r="V8" s="14"/>
    </row>
    <row r="9" spans="1:22" ht="22.5" customHeight="1" thickBot="1" x14ac:dyDescent="0.25">
      <c r="A9" s="56" t="s">
        <v>22</v>
      </c>
      <c r="B9" s="157" t="s">
        <v>59</v>
      </c>
      <c r="C9" s="158">
        <v>4</v>
      </c>
      <c r="D9" s="159">
        <v>12</v>
      </c>
      <c r="E9" s="159">
        <v>11</v>
      </c>
      <c r="F9" s="160">
        <v>1</v>
      </c>
      <c r="G9" s="48"/>
      <c r="H9" s="56" t="s">
        <v>22</v>
      </c>
      <c r="I9" s="157" t="s">
        <v>66</v>
      </c>
      <c r="J9" s="158">
        <v>0</v>
      </c>
      <c r="K9" s="159">
        <v>8</v>
      </c>
      <c r="L9" s="159">
        <v>21</v>
      </c>
      <c r="M9" s="160">
        <v>-13</v>
      </c>
      <c r="N9" s="48"/>
      <c r="O9" s="56" t="s">
        <v>22</v>
      </c>
      <c r="P9" s="157" t="s">
        <v>69</v>
      </c>
      <c r="Q9" s="158">
        <v>0</v>
      </c>
      <c r="R9" s="159">
        <v>10</v>
      </c>
      <c r="S9" s="159">
        <v>27</v>
      </c>
      <c r="T9" s="160">
        <v>-17</v>
      </c>
      <c r="U9" s="48"/>
      <c r="V9" s="14"/>
    </row>
    <row r="10" spans="1:22" ht="37.5" customHeight="1" x14ac:dyDescent="0.2">
      <c r="A10" s="44"/>
      <c r="B10" s="45"/>
      <c r="C10" s="45"/>
      <c r="D10" s="46"/>
      <c r="E10" s="46"/>
      <c r="F10" s="46"/>
      <c r="G10" s="45"/>
      <c r="H10" s="44"/>
      <c r="I10" s="45"/>
      <c r="J10" s="45"/>
      <c r="K10" s="46"/>
      <c r="L10" s="46"/>
      <c r="M10" s="46"/>
      <c r="N10" s="45"/>
      <c r="O10" s="44"/>
      <c r="P10" s="45"/>
      <c r="Q10" s="45"/>
      <c r="R10" s="46"/>
      <c r="S10" s="46"/>
      <c r="T10" s="46"/>
      <c r="U10" s="45"/>
      <c r="V10" s="14"/>
    </row>
    <row r="11" spans="1:22" x14ac:dyDescent="0.2">
      <c r="A11" s="47"/>
      <c r="B11" s="48"/>
      <c r="C11" s="48"/>
      <c r="D11" s="49"/>
      <c r="E11" s="49"/>
      <c r="F11" s="49"/>
      <c r="G11" s="48"/>
      <c r="H11" s="47"/>
      <c r="I11" s="48"/>
      <c r="J11" s="48"/>
      <c r="K11" s="49"/>
      <c r="L11" s="49"/>
      <c r="M11" s="49"/>
      <c r="N11" s="48"/>
      <c r="O11" s="47"/>
      <c r="P11" s="48"/>
      <c r="Q11" s="48"/>
      <c r="R11" s="49"/>
      <c r="S11" s="49"/>
      <c r="T11" s="49"/>
      <c r="U11" s="48"/>
      <c r="V11" s="14"/>
    </row>
    <row r="12" spans="1:22" x14ac:dyDescent="0.2">
      <c r="A12" s="47"/>
      <c r="B12" s="48"/>
      <c r="C12" s="48"/>
      <c r="D12" s="49"/>
      <c r="E12" s="49"/>
      <c r="F12" s="49"/>
      <c r="G12" s="48"/>
      <c r="H12" s="47"/>
      <c r="I12" s="48"/>
      <c r="J12" s="45"/>
      <c r="K12" s="46"/>
      <c r="L12" s="46"/>
      <c r="M12" s="46"/>
      <c r="N12" s="45"/>
      <c r="O12" s="44"/>
      <c r="P12" s="45"/>
      <c r="Q12" s="45"/>
      <c r="R12" s="46"/>
      <c r="S12" s="46"/>
      <c r="T12" s="49"/>
      <c r="U12" s="48"/>
      <c r="V12" s="14"/>
    </row>
    <row r="13" spans="1:22" x14ac:dyDescent="0.2">
      <c r="A13" s="47"/>
      <c r="B13" s="48"/>
      <c r="C13" s="48"/>
      <c r="D13" s="49"/>
      <c r="E13" s="49"/>
      <c r="F13" s="49"/>
      <c r="G13" s="48"/>
      <c r="H13" s="47"/>
      <c r="I13" s="48"/>
      <c r="J13" s="45"/>
      <c r="K13" s="46"/>
      <c r="L13" s="46"/>
      <c r="M13" s="46"/>
      <c r="N13" s="45"/>
      <c r="O13" s="44"/>
      <c r="P13" s="45"/>
      <c r="Q13" s="45"/>
      <c r="R13" s="46"/>
      <c r="S13" s="46"/>
      <c r="T13" s="49"/>
      <c r="U13" s="48"/>
      <c r="V13" s="14"/>
    </row>
    <row r="14" spans="1:22" x14ac:dyDescent="0.2">
      <c r="A14" s="47"/>
      <c r="B14" s="48"/>
      <c r="C14" s="48"/>
      <c r="D14" s="49"/>
      <c r="E14" s="49"/>
      <c r="F14" s="49"/>
      <c r="G14" s="48"/>
      <c r="H14" s="47"/>
      <c r="I14" s="48"/>
      <c r="J14" s="45"/>
      <c r="K14" s="46"/>
      <c r="L14" s="46"/>
      <c r="M14" s="46"/>
      <c r="N14" s="45"/>
      <c r="O14" s="44"/>
      <c r="P14" s="45"/>
      <c r="Q14" s="45"/>
      <c r="R14" s="46"/>
      <c r="S14" s="46"/>
      <c r="T14" s="49"/>
      <c r="U14" s="48"/>
      <c r="V14" s="14"/>
    </row>
    <row r="15" spans="1:22" x14ac:dyDescent="0.2">
      <c r="A15" s="47"/>
      <c r="B15" s="48"/>
      <c r="C15" s="48"/>
      <c r="D15" s="49"/>
      <c r="E15" s="49"/>
      <c r="F15" s="49"/>
      <c r="G15" s="48"/>
      <c r="H15" s="47"/>
      <c r="I15" s="48"/>
      <c r="J15" s="45"/>
      <c r="K15" s="46"/>
      <c r="L15" s="46"/>
      <c r="M15" s="46"/>
      <c r="N15" s="45"/>
      <c r="O15" s="44"/>
      <c r="P15" s="45"/>
      <c r="Q15" s="45"/>
      <c r="R15" s="46"/>
      <c r="S15" s="46"/>
      <c r="T15" s="49"/>
      <c r="U15" s="48"/>
      <c r="V15" s="14"/>
    </row>
    <row r="16" spans="1:22" x14ac:dyDescent="0.2">
      <c r="A16" s="47"/>
      <c r="B16" s="48"/>
      <c r="C16" s="48"/>
      <c r="D16" s="49"/>
      <c r="E16" s="49"/>
      <c r="F16" s="49"/>
      <c r="G16" s="48"/>
      <c r="H16" s="47"/>
      <c r="I16" s="48"/>
      <c r="J16" s="45"/>
      <c r="K16" s="46"/>
      <c r="L16" s="46"/>
      <c r="M16" s="46"/>
      <c r="N16" s="45"/>
      <c r="O16" s="44"/>
      <c r="P16" s="45"/>
      <c r="Q16" s="45"/>
      <c r="R16" s="46"/>
      <c r="S16" s="46"/>
      <c r="T16" s="49"/>
      <c r="U16" s="48"/>
      <c r="V16" s="14"/>
    </row>
    <row r="17" spans="1:22" x14ac:dyDescent="0.2">
      <c r="A17" s="47"/>
      <c r="B17" s="48"/>
      <c r="C17" s="48"/>
      <c r="D17" s="49"/>
      <c r="E17" s="49"/>
      <c r="F17" s="49"/>
      <c r="G17" s="48"/>
      <c r="H17" s="47"/>
      <c r="I17" s="48"/>
      <c r="J17" s="45"/>
      <c r="K17" s="46"/>
      <c r="L17" s="46"/>
      <c r="M17" s="46"/>
      <c r="N17" s="45"/>
      <c r="O17" s="44"/>
      <c r="P17" s="45"/>
      <c r="Q17" s="45"/>
      <c r="R17" s="46"/>
      <c r="S17" s="46"/>
      <c r="T17" s="49"/>
      <c r="U17" s="48"/>
      <c r="V17" s="14"/>
    </row>
    <row r="18" spans="1:22" x14ac:dyDescent="0.2">
      <c r="A18" s="47"/>
      <c r="B18" s="48"/>
      <c r="C18" s="48"/>
      <c r="D18" s="49"/>
      <c r="E18" s="49"/>
      <c r="F18" s="49"/>
      <c r="G18" s="48"/>
      <c r="H18" s="47"/>
      <c r="I18" s="48"/>
      <c r="J18" s="48"/>
      <c r="K18" s="49"/>
      <c r="L18" s="49"/>
      <c r="M18" s="49"/>
      <c r="N18" s="48"/>
      <c r="O18" s="47"/>
      <c r="P18" s="48"/>
      <c r="Q18" s="48"/>
      <c r="R18" s="49"/>
      <c r="S18" s="49"/>
      <c r="T18" s="49"/>
      <c r="U18" s="48"/>
      <c r="V18" s="14"/>
    </row>
    <row r="19" spans="1:22" x14ac:dyDescent="0.2">
      <c r="A19" s="47"/>
      <c r="B19" s="48"/>
      <c r="C19" s="48"/>
      <c r="D19" s="49"/>
      <c r="E19" s="49"/>
      <c r="F19" s="49"/>
      <c r="G19" s="48"/>
      <c r="H19" s="47"/>
      <c r="I19" s="48"/>
      <c r="J19" s="48"/>
      <c r="K19" s="49"/>
      <c r="L19" s="49"/>
      <c r="M19" s="49"/>
      <c r="N19" s="48"/>
      <c r="O19" s="47"/>
      <c r="P19" s="48"/>
      <c r="Q19" s="48"/>
      <c r="R19" s="49"/>
      <c r="S19" s="49"/>
      <c r="T19" s="49"/>
      <c r="U19" s="48"/>
      <c r="V19" s="14"/>
    </row>
    <row r="20" spans="1:22" x14ac:dyDescent="0.2">
      <c r="A20" s="47"/>
      <c r="B20" s="48"/>
      <c r="C20" s="48"/>
      <c r="D20" s="49"/>
      <c r="E20" s="49"/>
      <c r="F20" s="49"/>
      <c r="G20" s="48"/>
      <c r="H20" s="47"/>
      <c r="I20" s="48"/>
      <c r="J20" s="48"/>
      <c r="K20" s="49"/>
      <c r="L20" s="49"/>
      <c r="M20" s="49"/>
      <c r="N20" s="48"/>
      <c r="O20" s="47"/>
      <c r="P20" s="48"/>
      <c r="Q20" s="48"/>
      <c r="R20" s="49"/>
      <c r="S20" s="49"/>
      <c r="T20" s="49"/>
      <c r="U20" s="48"/>
      <c r="V20" s="14"/>
    </row>
    <row r="21" spans="1:22" x14ac:dyDescent="0.2">
      <c r="A21" s="47"/>
      <c r="B21" s="48"/>
      <c r="C21" s="48"/>
      <c r="D21" s="49"/>
      <c r="E21" s="49"/>
      <c r="F21" s="49"/>
      <c r="G21" s="48"/>
      <c r="H21" s="47"/>
      <c r="I21" s="48"/>
      <c r="J21" s="48"/>
      <c r="K21" s="49"/>
      <c r="L21" s="49"/>
      <c r="M21" s="49"/>
      <c r="N21" s="48"/>
      <c r="O21" s="47"/>
      <c r="P21" s="48"/>
      <c r="Q21" s="48"/>
      <c r="R21" s="49"/>
      <c r="S21" s="49"/>
      <c r="T21" s="49"/>
      <c r="U21" s="48"/>
      <c r="V21" s="14"/>
    </row>
    <row r="22" spans="1:22" x14ac:dyDescent="0.2">
      <c r="A22" s="47"/>
      <c r="B22" s="48"/>
      <c r="C22" s="48"/>
      <c r="D22" s="49"/>
      <c r="E22" s="49"/>
      <c r="F22" s="49"/>
      <c r="G22" s="48"/>
      <c r="H22" s="47"/>
      <c r="I22" s="48"/>
      <c r="J22" s="48"/>
      <c r="K22" s="49"/>
      <c r="L22" s="49"/>
      <c r="M22" s="49"/>
      <c r="N22" s="48"/>
      <c r="O22" s="47"/>
      <c r="P22" s="48"/>
      <c r="Q22" s="48"/>
      <c r="R22" s="49"/>
      <c r="S22" s="49"/>
      <c r="T22" s="49"/>
      <c r="U22" s="48"/>
      <c r="V22" s="14"/>
    </row>
    <row r="23" spans="1:22" x14ac:dyDescent="0.2">
      <c r="A23" s="47"/>
      <c r="B23" s="48"/>
      <c r="C23" s="48"/>
      <c r="D23" s="49"/>
      <c r="E23" s="49"/>
      <c r="F23" s="49"/>
      <c r="G23" s="48"/>
      <c r="H23" s="47"/>
      <c r="I23" s="48"/>
      <c r="J23" s="48"/>
      <c r="K23" s="49"/>
      <c r="L23" s="49"/>
      <c r="M23" s="49"/>
      <c r="N23" s="48"/>
      <c r="O23" s="47"/>
      <c r="P23" s="48"/>
      <c r="Q23" s="48"/>
      <c r="R23" s="49"/>
      <c r="S23" s="49"/>
      <c r="T23" s="49"/>
      <c r="U23" s="48"/>
      <c r="V23" s="14"/>
    </row>
    <row r="24" spans="1:22" x14ac:dyDescent="0.2">
      <c r="A24" s="47"/>
      <c r="B24" s="48"/>
      <c r="C24" s="48"/>
      <c r="D24" s="49"/>
      <c r="E24" s="49"/>
      <c r="F24" s="49"/>
      <c r="G24" s="48"/>
      <c r="H24" s="47"/>
      <c r="I24" s="48"/>
      <c r="J24" s="48"/>
      <c r="K24" s="49"/>
      <c r="L24" s="49"/>
      <c r="M24" s="49"/>
      <c r="N24" s="48"/>
      <c r="O24" s="47"/>
      <c r="P24" s="48"/>
      <c r="Q24" s="48"/>
      <c r="R24" s="49"/>
      <c r="S24" s="49"/>
      <c r="T24" s="49"/>
      <c r="U24" s="48"/>
      <c r="V24" s="14"/>
    </row>
    <row r="25" spans="1:22" x14ac:dyDescent="0.2">
      <c r="A25" s="47"/>
      <c r="B25" s="48"/>
      <c r="C25" s="48"/>
      <c r="D25" s="49"/>
      <c r="E25" s="49"/>
      <c r="F25" s="49"/>
      <c r="G25" s="48"/>
      <c r="H25" s="47"/>
      <c r="I25" s="48"/>
      <c r="J25" s="48"/>
      <c r="K25" s="49"/>
      <c r="L25" s="49"/>
      <c r="M25" s="49"/>
      <c r="N25" s="48"/>
      <c r="O25" s="47"/>
      <c r="P25" s="48"/>
      <c r="Q25" s="48"/>
      <c r="R25" s="49"/>
      <c r="S25" s="49"/>
      <c r="T25" s="49"/>
      <c r="U25" s="48"/>
      <c r="V25" s="14"/>
    </row>
    <row r="26" spans="1:22" ht="15" x14ac:dyDescent="0.2">
      <c r="A26" s="47"/>
      <c r="B26" s="48"/>
      <c r="C26" s="48"/>
      <c r="D26" s="49"/>
      <c r="E26" s="49"/>
      <c r="F26" s="49"/>
      <c r="G26" s="48"/>
      <c r="H26" s="47"/>
      <c r="I26" s="79"/>
      <c r="J26" s="48"/>
      <c r="K26" s="49"/>
      <c r="L26" s="49"/>
      <c r="M26" s="49"/>
      <c r="N26" s="48"/>
      <c r="O26" s="47"/>
      <c r="P26" s="48"/>
      <c r="Q26" s="48"/>
      <c r="R26" s="49"/>
      <c r="S26" s="49"/>
      <c r="T26" s="49"/>
      <c r="U26" s="48"/>
      <c r="V26" s="14"/>
    </row>
  </sheetData>
  <sheetProtection selectLockedCells="1"/>
  <sortState ref="B4:F9">
    <sortCondition descending="1" ref="C4"/>
    <sortCondition descending="1" ref="F4"/>
  </sortState>
  <customSheetViews>
    <customSheetView guid="{D33CB1D3-18F3-4F29-8861-92217AB429AA}" scale="75" showPageBreaks="1" view="pageBreakPreview">
      <selection activeCell="R12" sqref="R12"/>
      <pageMargins left="0.78740157499999996" right="0.78740157499999996" top="0.984251969" bottom="0.984251969" header="0.4921259845" footer="0.4921259845"/>
      <pageSetup orientation="landscape" horizontalDpi="4294967293" r:id="rId1"/>
      <headerFooter alignWithMargins="0"/>
    </customSheetView>
  </customSheetViews>
  <mergeCells count="6">
    <mergeCell ref="P2:Q2"/>
    <mergeCell ref="R2:T2"/>
    <mergeCell ref="B2:C2"/>
    <mergeCell ref="D2:F2"/>
    <mergeCell ref="I2:J2"/>
    <mergeCell ref="K2:M2"/>
  </mergeCells>
  <phoneticPr fontId="10" type="noConversion"/>
  <pageMargins left="0.78740157499999996" right="0.78740157499999996" top="0.984251969" bottom="0.984251969" header="0.4921259845" footer="0.4921259845"/>
  <pageSetup orientation="landscape" horizontalDpi="4294967293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Button 1">
              <controlPr locked="0" defaultSize="0" print="0" autoFill="0" autoLine="0" autoPict="0" macro="[0]!pouleA">
                <anchor moveWithCells="1" sizeWithCells="1">
                  <from>
                    <xdr:col>1</xdr:col>
                    <xdr:colOff>9525</xdr:colOff>
                    <xdr:row>9</xdr:row>
                    <xdr:rowOff>66675</xdr:rowOff>
                  </from>
                  <to>
                    <xdr:col>5</xdr:col>
                    <xdr:colOff>171450</xdr:colOff>
                    <xdr:row>9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6" name="Button 2">
              <controlPr locked="0" defaultSize="0" print="0" autoFill="0" autoPict="0" macro="[0]!raz_tableaux">
                <anchor moveWithCells="1" sizeWithCells="1">
                  <from>
                    <xdr:col>10</xdr:col>
                    <xdr:colOff>457200</xdr:colOff>
                    <xdr:row>12</xdr:row>
                    <xdr:rowOff>9525</xdr:rowOff>
                  </from>
                  <to>
                    <xdr:col>16</xdr:col>
                    <xdr:colOff>19050</xdr:colOff>
                    <xdr:row>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Button 4">
              <controlPr locked="0" defaultSize="0" print="0" autoFill="0" autoLine="0" autoPict="0" macro="[0]!pouleC">
                <anchor moveWithCells="1" sizeWithCells="1">
                  <from>
                    <xdr:col>15</xdr:col>
                    <xdr:colOff>9525</xdr:colOff>
                    <xdr:row>9</xdr:row>
                    <xdr:rowOff>95250</xdr:rowOff>
                  </from>
                  <to>
                    <xdr:col>19</xdr:col>
                    <xdr:colOff>190500</xdr:colOff>
                    <xdr:row>9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Button 5">
              <controlPr locked="0" defaultSize="0" print="0" autoFill="0" autoLine="0" autoPict="0" macro="[0]!pouleB">
                <anchor moveWithCells="1" sizeWithCells="1">
                  <from>
                    <xdr:col>8</xdr:col>
                    <xdr:colOff>9525</xdr:colOff>
                    <xdr:row>9</xdr:row>
                    <xdr:rowOff>85725</xdr:rowOff>
                  </from>
                  <to>
                    <xdr:col>12</xdr:col>
                    <xdr:colOff>228600</xdr:colOff>
                    <xdr:row>9</xdr:row>
                    <xdr:rowOff>466725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enableFormatConditionsCalculation="0">
    <tabColor indexed="10"/>
  </sheetPr>
  <dimension ref="A1:N32"/>
  <sheetViews>
    <sheetView zoomScaleNormal="100" zoomScaleSheetLayoutView="100" workbookViewId="0">
      <selection activeCell="J24" sqref="J24"/>
    </sheetView>
  </sheetViews>
  <sheetFormatPr baseColWidth="10" defaultRowHeight="12.75" x14ac:dyDescent="0.2"/>
  <cols>
    <col min="1" max="1" width="20" style="82" customWidth="1"/>
    <col min="2" max="2" width="5.7109375" style="82" customWidth="1"/>
    <col min="3" max="4" width="2.85546875" style="82" customWidth="1"/>
    <col min="5" max="5" width="20" style="82" customWidth="1"/>
    <col min="6" max="6" width="5.7109375" style="82" customWidth="1"/>
    <col min="7" max="8" width="2.85546875" style="82" customWidth="1"/>
    <col min="9" max="9" width="20" style="82" customWidth="1"/>
    <col min="10" max="10" width="5.7109375" style="82" customWidth="1"/>
    <col min="11" max="12" width="2.85546875" style="82" customWidth="1"/>
    <col min="13" max="13" width="20" style="82" customWidth="1"/>
    <col min="14" max="14" width="5.7109375" style="82" customWidth="1"/>
    <col min="15" max="15" width="2.85546875" style="82" customWidth="1"/>
    <col min="16" max="16" width="14.28515625" style="82" customWidth="1"/>
    <col min="17" max="17" width="5.7109375" style="82" customWidth="1"/>
    <col min="18" max="18" width="7.140625" style="82" customWidth="1"/>
    <col min="19" max="16384" width="11.42578125" style="82"/>
  </cols>
  <sheetData>
    <row r="1" spans="1:14" ht="15" customHeight="1" thickBot="1" x14ac:dyDescent="0.25">
      <c r="A1" s="84" t="s">
        <v>31</v>
      </c>
      <c r="B1" s="85" t="s">
        <v>30</v>
      </c>
      <c r="C1" s="86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</row>
    <row r="2" spans="1:14" ht="15" customHeight="1" thickBot="1" x14ac:dyDescent="0.25">
      <c r="A2" s="87" t="str">
        <f>IF('Résultats classés'!B4="","",'Résultats classés'!B4)</f>
        <v>Athletico Madrid</v>
      </c>
      <c r="B2" s="57">
        <v>2</v>
      </c>
      <c r="C2" s="14"/>
      <c r="D2" s="88"/>
      <c r="E2" s="14"/>
      <c r="F2" s="14"/>
      <c r="G2" s="14"/>
      <c r="H2" s="14"/>
      <c r="I2" s="14"/>
      <c r="J2" s="14"/>
      <c r="K2" s="14"/>
      <c r="L2" s="14"/>
      <c r="M2" s="14"/>
      <c r="N2" s="14"/>
    </row>
    <row r="3" spans="1:14" ht="15" customHeight="1" thickBot="1" x14ac:dyDescent="0.25">
      <c r="A3" s="14"/>
      <c r="B3" s="16"/>
      <c r="C3" s="14"/>
      <c r="D3" s="89"/>
      <c r="E3" s="194" t="str">
        <f>IF(OR(B2&gt;$B$6,A6=""), A2, IF(OR(B2&lt;$B$6,A2=""), A6, ""))</f>
        <v>Arsenal</v>
      </c>
      <c r="F3" s="85" t="s">
        <v>30</v>
      </c>
      <c r="G3" s="86"/>
      <c r="H3" s="14"/>
      <c r="I3" s="14"/>
      <c r="J3" s="14"/>
      <c r="K3" s="14"/>
      <c r="L3" s="14"/>
      <c r="M3" s="14"/>
      <c r="N3" s="14"/>
    </row>
    <row r="4" spans="1:14" ht="15" customHeight="1" thickBot="1" x14ac:dyDescent="0.25">
      <c r="A4" s="14"/>
      <c r="B4" s="16"/>
      <c r="C4" s="14"/>
      <c r="D4" s="88"/>
      <c r="E4" s="195"/>
      <c r="F4" s="57">
        <v>2</v>
      </c>
      <c r="G4" s="14"/>
      <c r="H4" s="88"/>
      <c r="I4" s="14"/>
      <c r="J4" s="14"/>
      <c r="K4" s="14"/>
      <c r="L4" s="14"/>
      <c r="M4" s="14"/>
      <c r="N4" s="14"/>
    </row>
    <row r="5" spans="1:14" ht="15" customHeight="1" thickBot="1" x14ac:dyDescent="0.25">
      <c r="A5" s="90" t="s">
        <v>73</v>
      </c>
      <c r="B5" s="85" t="s">
        <v>30</v>
      </c>
      <c r="C5" s="86"/>
      <c r="D5" s="88"/>
      <c r="E5" s="14"/>
      <c r="F5" s="14"/>
      <c r="G5" s="14"/>
      <c r="H5" s="88"/>
      <c r="I5" s="14"/>
      <c r="J5" s="14"/>
      <c r="K5" s="14"/>
      <c r="L5" s="14"/>
      <c r="M5" s="14"/>
      <c r="N5" s="80"/>
    </row>
    <row r="6" spans="1:14" ht="15" customHeight="1" thickBot="1" x14ac:dyDescent="0.25">
      <c r="A6" s="96" t="str">
        <f>'Saisie des équipes'!C5</f>
        <v>Arsenal</v>
      </c>
      <c r="B6" s="57">
        <v>3</v>
      </c>
      <c r="C6" s="14"/>
      <c r="D6" s="14"/>
      <c r="E6" s="14"/>
      <c r="F6" s="14"/>
      <c r="G6" s="14"/>
      <c r="H6" s="88"/>
      <c r="I6" s="14"/>
      <c r="J6" s="14"/>
      <c r="K6" s="14"/>
      <c r="L6" s="14"/>
      <c r="M6" s="14"/>
      <c r="N6" s="14"/>
    </row>
    <row r="7" spans="1:14" ht="15" customHeight="1" thickBot="1" x14ac:dyDescent="0.25">
      <c r="A7" s="14"/>
      <c r="B7" s="14"/>
      <c r="C7" s="14"/>
      <c r="D7" s="14"/>
      <c r="E7" s="14"/>
      <c r="F7" s="14"/>
      <c r="G7" s="14"/>
      <c r="H7" s="89"/>
      <c r="I7" s="194" t="str">
        <f>IF(OR(F4&gt;$F$12,E11=""), E3, IF(OR(F4&lt;$F$12,E3=""), E11, ""))</f>
        <v>Arsenal</v>
      </c>
      <c r="J7" s="85" t="s">
        <v>30</v>
      </c>
      <c r="K7" s="86"/>
      <c r="L7" s="14"/>
      <c r="M7" s="14"/>
      <c r="N7" s="14"/>
    </row>
    <row r="8" spans="1:14" ht="15" customHeight="1" thickBot="1" x14ac:dyDescent="0.25">
      <c r="A8" s="14"/>
      <c r="B8" s="14"/>
      <c r="C8" s="14"/>
      <c r="D8" s="14"/>
      <c r="E8" s="14"/>
      <c r="F8" s="14"/>
      <c r="G8" s="14"/>
      <c r="H8" s="88"/>
      <c r="I8" s="195"/>
      <c r="J8" s="57">
        <v>0</v>
      </c>
      <c r="K8" s="14"/>
      <c r="L8" s="88"/>
      <c r="M8" s="14"/>
      <c r="N8" s="14"/>
    </row>
    <row r="9" spans="1:14" ht="15" customHeight="1" thickBot="1" x14ac:dyDescent="0.25">
      <c r="A9" s="84" t="s">
        <v>34</v>
      </c>
      <c r="B9" s="85" t="s">
        <v>30</v>
      </c>
      <c r="C9" s="86"/>
      <c r="D9" s="14"/>
      <c r="E9" s="14"/>
      <c r="F9" s="14"/>
      <c r="G9" s="14"/>
      <c r="H9" s="88"/>
      <c r="I9" s="14"/>
      <c r="J9" s="14"/>
      <c r="K9" s="14"/>
      <c r="L9" s="88"/>
      <c r="M9" s="14"/>
      <c r="N9" s="14"/>
    </row>
    <row r="10" spans="1:14" ht="15" customHeight="1" thickBot="1" x14ac:dyDescent="0.25">
      <c r="A10" s="87" t="str">
        <f>IF('Résultats classés'!P4="","",'Résultats classés'!P4)</f>
        <v>Valence</v>
      </c>
      <c r="B10" s="57">
        <v>1</v>
      </c>
      <c r="C10" s="14"/>
      <c r="D10" s="88"/>
      <c r="E10" s="14"/>
      <c r="F10" s="14"/>
      <c r="G10" s="14"/>
      <c r="H10" s="88"/>
      <c r="I10" s="14"/>
      <c r="J10" s="14"/>
      <c r="K10" s="14"/>
      <c r="L10" s="88"/>
      <c r="M10" s="14"/>
      <c r="N10" s="14"/>
    </row>
    <row r="11" spans="1:14" ht="15" customHeight="1" thickBot="1" x14ac:dyDescent="0.25">
      <c r="A11" s="14"/>
      <c r="B11" s="14"/>
      <c r="C11" s="14"/>
      <c r="D11" s="89"/>
      <c r="E11" s="196" t="str">
        <f>IF(OR(B10&lt;$B$14,A10=""), A14,IF(OR(B10&gt;$B$14,A14=""), A10, ""))</f>
        <v>Inter</v>
      </c>
      <c r="F11" s="85" t="s">
        <v>30</v>
      </c>
      <c r="G11" s="86"/>
      <c r="H11" s="88"/>
      <c r="I11" s="14"/>
      <c r="J11" s="14"/>
      <c r="K11" s="14"/>
      <c r="L11" s="88"/>
      <c r="M11" s="14"/>
      <c r="N11" s="14"/>
    </row>
    <row r="12" spans="1:14" ht="15" customHeight="1" thickBot="1" x14ac:dyDescent="0.25">
      <c r="A12" s="14"/>
      <c r="B12" s="14"/>
      <c r="C12" s="14"/>
      <c r="D12" s="88"/>
      <c r="E12" s="195"/>
      <c r="F12" s="57">
        <v>1</v>
      </c>
      <c r="G12" s="14"/>
      <c r="H12" s="14"/>
      <c r="I12" s="14"/>
      <c r="J12" s="14"/>
      <c r="K12" s="14"/>
      <c r="L12" s="88"/>
      <c r="M12" s="14"/>
      <c r="N12" s="14"/>
    </row>
    <row r="13" spans="1:14" ht="15" customHeight="1" thickBot="1" x14ac:dyDescent="0.25">
      <c r="A13" s="84" t="s">
        <v>32</v>
      </c>
      <c r="B13" s="85" t="s">
        <v>30</v>
      </c>
      <c r="C13" s="86"/>
      <c r="D13" s="88"/>
      <c r="E13" s="14"/>
      <c r="F13" s="14"/>
      <c r="G13" s="14"/>
      <c r="H13" s="14"/>
      <c r="I13" s="14"/>
      <c r="J13" s="14"/>
      <c r="K13" s="14"/>
      <c r="L13" s="88"/>
      <c r="M13" s="14"/>
      <c r="N13" s="14"/>
    </row>
    <row r="14" spans="1:14" ht="15" customHeight="1" thickBot="1" x14ac:dyDescent="0.25">
      <c r="A14" s="87" t="str">
        <f>IF('Résultats classés'!I5="","",'Résultats classés'!I5)</f>
        <v>Inter</v>
      </c>
      <c r="B14" s="57">
        <v>4</v>
      </c>
      <c r="C14" s="14"/>
      <c r="D14" s="14"/>
      <c r="E14" s="14"/>
      <c r="F14" s="14"/>
      <c r="G14" s="14"/>
      <c r="H14" s="14"/>
      <c r="I14" s="14"/>
      <c r="J14" s="14"/>
      <c r="K14" s="14"/>
      <c r="L14" s="88"/>
      <c r="M14" s="14"/>
      <c r="N14" s="14"/>
    </row>
    <row r="15" spans="1:14" ht="15" customHeight="1" thickBot="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89"/>
      <c r="M15" s="197" t="str">
        <f>IF(OR(J8&gt;$J$24,I23=""), I7, IF(OR(J8&lt;$J$24,I7=""), I23, ""))</f>
        <v>Liverpool</v>
      </c>
      <c r="N15" s="91" t="s">
        <v>37</v>
      </c>
    </row>
    <row r="16" spans="1:14" ht="15" customHeight="1" thickBot="1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88"/>
      <c r="M16" s="198"/>
      <c r="N16" s="91" t="s">
        <v>17</v>
      </c>
    </row>
    <row r="17" spans="1:14" ht="15" customHeight="1" thickBot="1" x14ac:dyDescent="0.25">
      <c r="A17" s="90" t="s">
        <v>36</v>
      </c>
      <c r="B17" s="85" t="s">
        <v>30</v>
      </c>
      <c r="C17" s="86"/>
      <c r="D17" s="14"/>
      <c r="E17" s="14"/>
      <c r="F17" s="14"/>
      <c r="G17" s="14"/>
      <c r="H17" s="14"/>
      <c r="I17" s="14"/>
      <c r="J17" s="14"/>
      <c r="K17" s="14"/>
      <c r="L17" s="88"/>
      <c r="M17" s="14"/>
      <c r="N17" s="14"/>
    </row>
    <row r="18" spans="1:14" ht="15" customHeight="1" thickBot="1" x14ac:dyDescent="0.25">
      <c r="A18" s="87" t="str">
        <f>IF('Résultats classés'!B5="","",'Résultats classés'!B5)</f>
        <v>Roma</v>
      </c>
      <c r="B18" s="57">
        <v>3</v>
      </c>
      <c r="C18" s="14"/>
      <c r="D18" s="88"/>
      <c r="E18" s="14"/>
      <c r="F18" s="14"/>
      <c r="G18" s="14"/>
      <c r="H18" s="14"/>
      <c r="I18" s="14"/>
      <c r="J18" s="14"/>
      <c r="K18" s="14"/>
      <c r="L18" s="88"/>
      <c r="M18" s="14"/>
      <c r="N18" s="14"/>
    </row>
    <row r="19" spans="1:14" ht="15" customHeight="1" thickBot="1" x14ac:dyDescent="0.25">
      <c r="A19" s="14"/>
      <c r="B19" s="14"/>
      <c r="C19" s="14"/>
      <c r="D19" s="89"/>
      <c r="E19" s="194" t="str">
        <f>IF(OR(B18&gt;$B$22,A22=""), A18, IF(OR(B18&lt;$B$22,A18=""), A22, ""))</f>
        <v>Roma</v>
      </c>
      <c r="F19" s="85" t="s">
        <v>30</v>
      </c>
      <c r="G19" s="86"/>
      <c r="H19" s="14"/>
      <c r="I19" s="14"/>
      <c r="J19" s="14"/>
      <c r="K19" s="14"/>
      <c r="L19" s="88"/>
      <c r="M19" s="14"/>
      <c r="N19" s="14"/>
    </row>
    <row r="20" spans="1:14" ht="15" customHeight="1" thickBot="1" x14ac:dyDescent="0.25">
      <c r="A20" s="14"/>
      <c r="B20" s="14"/>
      <c r="C20" s="14"/>
      <c r="D20" s="88"/>
      <c r="E20" s="195"/>
      <c r="F20" s="57">
        <v>0</v>
      </c>
      <c r="G20" s="14"/>
      <c r="H20" s="88"/>
      <c r="I20" s="14"/>
      <c r="J20" s="14"/>
      <c r="K20" s="14"/>
      <c r="L20" s="88"/>
      <c r="M20" s="14"/>
      <c r="N20" s="14"/>
    </row>
    <row r="21" spans="1:14" ht="15" customHeight="1" thickBot="1" x14ac:dyDescent="0.25">
      <c r="A21" s="84" t="s">
        <v>33</v>
      </c>
      <c r="B21" s="85" t="s">
        <v>30</v>
      </c>
      <c r="C21" s="86"/>
      <c r="D21" s="88"/>
      <c r="E21" s="14"/>
      <c r="F21" s="14"/>
      <c r="G21" s="14"/>
      <c r="H21" s="88"/>
      <c r="I21" s="14"/>
      <c r="J21" s="14"/>
      <c r="K21" s="14"/>
      <c r="L21" s="88"/>
      <c r="M21" s="14"/>
      <c r="N21" s="14"/>
    </row>
    <row r="22" spans="1:14" ht="15" customHeight="1" thickBot="1" x14ac:dyDescent="0.25">
      <c r="A22" s="87" t="str">
        <f>IF('Résultats classés'!P5="","",'Résultats classés'!P5)</f>
        <v>Séville</v>
      </c>
      <c r="B22" s="57">
        <v>2</v>
      </c>
      <c r="C22" s="14"/>
      <c r="D22" s="14"/>
      <c r="E22" s="14"/>
      <c r="F22" s="14"/>
      <c r="G22" s="14"/>
      <c r="H22" s="88"/>
      <c r="I22" s="14"/>
      <c r="J22" s="14"/>
      <c r="K22" s="14"/>
      <c r="L22" s="88"/>
      <c r="M22" s="201" t="str">
        <f>IF(OR(J8&gt;$J$24,I23=""), I23, IF(OR(J8&lt;$J$24,I7=""), I7, ""))</f>
        <v>Arsenal</v>
      </c>
      <c r="N22" s="92" t="s">
        <v>37</v>
      </c>
    </row>
    <row r="23" spans="1:14" ht="15" customHeight="1" thickBot="1" x14ac:dyDescent="0.25">
      <c r="A23" s="14"/>
      <c r="B23" s="14"/>
      <c r="C23" s="14"/>
      <c r="D23" s="14"/>
      <c r="E23" s="14"/>
      <c r="F23" s="14"/>
      <c r="G23" s="14"/>
      <c r="H23" s="89"/>
      <c r="I23" s="194" t="str">
        <f>IF(OR(F20&gt;$F$28,E27=""), E19, IF(OR(F20&lt;$F$28,E19=""), E27, ""))</f>
        <v>Liverpool</v>
      </c>
      <c r="J23" s="85" t="s">
        <v>30</v>
      </c>
      <c r="K23" s="86"/>
      <c r="L23" s="88"/>
      <c r="M23" s="202"/>
      <c r="N23" s="92" t="s">
        <v>18</v>
      </c>
    </row>
    <row r="24" spans="1:14" ht="15" customHeight="1" thickBot="1" x14ac:dyDescent="0.25">
      <c r="A24" s="14"/>
      <c r="B24" s="14"/>
      <c r="C24" s="14"/>
      <c r="D24" s="14"/>
      <c r="E24" s="14"/>
      <c r="F24" s="14"/>
      <c r="G24" s="14"/>
      <c r="H24" s="88"/>
      <c r="I24" s="195"/>
      <c r="J24" s="57">
        <v>5</v>
      </c>
      <c r="K24" s="14"/>
      <c r="L24" s="14"/>
      <c r="M24" s="14"/>
      <c r="N24" s="14"/>
    </row>
    <row r="25" spans="1:14" ht="15" customHeight="1" thickBot="1" x14ac:dyDescent="0.25">
      <c r="A25" s="90" t="s">
        <v>74</v>
      </c>
      <c r="B25" s="85" t="s">
        <v>30</v>
      </c>
      <c r="C25" s="86"/>
      <c r="D25" s="14"/>
      <c r="E25" s="14"/>
      <c r="F25" s="14"/>
      <c r="G25" s="14"/>
      <c r="H25" s="88"/>
      <c r="I25" s="14"/>
      <c r="J25" s="14"/>
      <c r="K25" s="14"/>
      <c r="L25" s="14"/>
      <c r="M25" s="14"/>
      <c r="N25" s="14"/>
    </row>
    <row r="26" spans="1:14" ht="15" customHeight="1" thickBot="1" x14ac:dyDescent="0.25">
      <c r="A26" s="96" t="str">
        <f>'Saisie des équipes'!I7</f>
        <v>Celtics</v>
      </c>
      <c r="B26" s="57">
        <v>0</v>
      </c>
      <c r="C26" s="14"/>
      <c r="D26" s="88"/>
      <c r="E26" s="14"/>
      <c r="F26" s="14"/>
      <c r="G26" s="14"/>
      <c r="H26" s="88"/>
      <c r="I26" s="14"/>
      <c r="J26" s="14"/>
      <c r="K26" s="14"/>
      <c r="L26" s="14"/>
      <c r="M26" s="14"/>
      <c r="N26" s="14"/>
    </row>
    <row r="27" spans="1:14" ht="15" customHeight="1" thickBot="1" x14ac:dyDescent="0.25">
      <c r="A27" s="14"/>
      <c r="B27" s="14"/>
      <c r="C27" s="14"/>
      <c r="D27" s="89"/>
      <c r="E27" s="194" t="str">
        <f>IF(OR(B26&lt;$B$30,A26=""), A30, IF(OR(B26&gt;$B$30,A30=""), A26, ""))</f>
        <v>Liverpool</v>
      </c>
      <c r="F27" s="85" t="s">
        <v>30</v>
      </c>
      <c r="G27" s="86"/>
      <c r="H27" s="88"/>
      <c r="I27" s="194" t="str">
        <f>IF(OR(F4&gt;$F$12,E11=""), E11, IF(OR(F4&lt;$F$12,E3=""), E3, ""))</f>
        <v>Inter</v>
      </c>
      <c r="J27" s="85" t="s">
        <v>30</v>
      </c>
      <c r="K27" s="93"/>
      <c r="L27" s="14"/>
      <c r="M27" s="14"/>
      <c r="N27" s="14"/>
    </row>
    <row r="28" spans="1:14" ht="15" customHeight="1" thickBot="1" x14ac:dyDescent="0.25">
      <c r="A28" s="14"/>
      <c r="B28" s="14"/>
      <c r="C28" s="14"/>
      <c r="D28" s="88"/>
      <c r="E28" s="195"/>
      <c r="F28" s="57">
        <v>12</v>
      </c>
      <c r="G28" s="14"/>
      <c r="H28" s="14"/>
      <c r="I28" s="195"/>
      <c r="J28" s="57">
        <v>0</v>
      </c>
      <c r="K28" s="14"/>
      <c r="L28" s="88"/>
      <c r="M28" s="14"/>
      <c r="N28" s="14"/>
    </row>
    <row r="29" spans="1:14" ht="15" customHeight="1" thickBot="1" x14ac:dyDescent="0.25">
      <c r="A29" s="90" t="s">
        <v>35</v>
      </c>
      <c r="B29" s="85" t="s">
        <v>30</v>
      </c>
      <c r="C29" s="86"/>
      <c r="D29" s="88"/>
      <c r="E29" s="14"/>
      <c r="F29" s="14"/>
      <c r="G29" s="14"/>
      <c r="H29" s="14"/>
      <c r="I29" s="14"/>
      <c r="J29" s="14"/>
      <c r="K29" s="14"/>
      <c r="L29" s="94"/>
      <c r="M29" s="199" t="str">
        <f>IF(OR(J28&gt;$J$32,I31=""), I27, IF(OR(J28&lt;$J$32,I27=""), I31, ""))</f>
        <v>Roma</v>
      </c>
      <c r="N29" s="95" t="s">
        <v>37</v>
      </c>
    </row>
    <row r="30" spans="1:14" ht="15" customHeight="1" thickBot="1" x14ac:dyDescent="0.25">
      <c r="A30" s="87" t="str">
        <f>IF('Résultats classés'!I4="","",'Résultats classés'!I4)</f>
        <v>Liverpool</v>
      </c>
      <c r="B30" s="57">
        <v>5</v>
      </c>
      <c r="C30" s="14"/>
      <c r="D30" s="14"/>
      <c r="E30" s="14"/>
      <c r="F30" s="14"/>
      <c r="G30" s="14"/>
      <c r="H30" s="14"/>
      <c r="I30" s="14"/>
      <c r="J30" s="14"/>
      <c r="K30" s="14"/>
      <c r="L30" s="88"/>
      <c r="M30" s="200"/>
      <c r="N30" s="95" t="s">
        <v>19</v>
      </c>
    </row>
    <row r="31" spans="1:14" ht="15" customHeight="1" thickBot="1" x14ac:dyDescent="0.25">
      <c r="A31" s="14"/>
      <c r="B31" s="14"/>
      <c r="C31" s="14"/>
      <c r="D31" s="14"/>
      <c r="E31" s="14"/>
      <c r="F31" s="14"/>
      <c r="G31" s="14"/>
      <c r="H31" s="14"/>
      <c r="I31" s="194" t="str">
        <f>IF(OR(F20&gt;$F$28,E27=""), E27, IF(OR(F20&lt;$F$28,E19=""), E19, ""))</f>
        <v>Roma</v>
      </c>
      <c r="J31" s="85" t="s">
        <v>30</v>
      </c>
      <c r="K31" s="93"/>
      <c r="L31" s="88"/>
      <c r="M31" s="14"/>
      <c r="N31" s="14"/>
    </row>
    <row r="32" spans="1:14" ht="15" customHeight="1" thickBot="1" x14ac:dyDescent="0.25">
      <c r="A32" s="14"/>
      <c r="B32" s="14"/>
      <c r="C32" s="14"/>
      <c r="D32" s="14"/>
      <c r="E32" s="14"/>
      <c r="F32" s="14"/>
      <c r="G32" s="14"/>
      <c r="H32" s="14"/>
      <c r="I32" s="195"/>
      <c r="J32" s="57">
        <v>2</v>
      </c>
      <c r="K32" s="14"/>
      <c r="L32" s="14"/>
      <c r="M32" s="77"/>
      <c r="N32" s="14"/>
    </row>
  </sheetData>
  <sheetProtection password="EE3E" sheet="1" objects="1" scenarios="1" selectLockedCells="1"/>
  <customSheetViews>
    <customSheetView guid="{D33CB1D3-18F3-4F29-8861-92217AB429AA}" showPageBreaks="1" view="pageBreakPreview">
      <selection activeCell="Q9" sqref="Q9"/>
      <pageMargins left="0.78740157499999996" right="0.78740157499999996" top="0.984251969" bottom="0.984251969" header="0.4921259845" footer="0.4921259845"/>
      <pageSetup orientation="landscape" horizontalDpi="4294967293" r:id="rId1"/>
      <headerFooter alignWithMargins="0"/>
    </customSheetView>
  </customSheetViews>
  <mergeCells count="11">
    <mergeCell ref="M15:M16"/>
    <mergeCell ref="M29:M30"/>
    <mergeCell ref="M22:M23"/>
    <mergeCell ref="E19:E20"/>
    <mergeCell ref="E27:E28"/>
    <mergeCell ref="I23:I24"/>
    <mergeCell ref="I31:I32"/>
    <mergeCell ref="I27:I28"/>
    <mergeCell ref="E3:E4"/>
    <mergeCell ref="E11:E12"/>
    <mergeCell ref="I7:I8"/>
  </mergeCells>
  <phoneticPr fontId="10" type="noConversion"/>
  <pageMargins left="0.78740157499999996" right="0.78740157499999996" top="0.984251969" bottom="0.984251969" header="0.4921259845" footer="0.4921259845"/>
  <pageSetup orientation="landscape" horizontalDpi="4294967293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8" enableFormatConditionsCalculation="0">
    <tabColor indexed="12"/>
  </sheetPr>
  <dimension ref="A1:K42"/>
  <sheetViews>
    <sheetView tabSelected="1" zoomScaleNormal="100" zoomScaleSheetLayoutView="100" workbookViewId="0">
      <selection activeCell="F2" sqref="F2"/>
    </sheetView>
  </sheetViews>
  <sheetFormatPr baseColWidth="10" defaultRowHeight="12.75" x14ac:dyDescent="0.2"/>
  <cols>
    <col min="1" max="1" width="10.7109375" style="82" customWidth="1"/>
    <col min="2" max="2" width="20" style="82" customWidth="1"/>
    <col min="3" max="3" width="11.42578125" style="82"/>
    <col min="4" max="4" width="1.42578125" style="82" customWidth="1"/>
    <col min="5" max="5" width="7.140625" style="82" customWidth="1"/>
    <col min="6" max="6" width="20" style="82" customWidth="1"/>
    <col min="7" max="7" width="11.42578125" style="82"/>
    <col min="8" max="8" width="1.42578125" style="82" customWidth="1"/>
    <col min="9" max="9" width="7.140625" style="82" customWidth="1"/>
    <col min="10" max="10" width="20" style="82" customWidth="1"/>
    <col min="11" max="16384" width="11.42578125" style="82"/>
  </cols>
  <sheetData>
    <row r="1" spans="1:11" ht="15" x14ac:dyDescent="0.2">
      <c r="A1" s="58"/>
      <c r="B1" s="203" t="s">
        <v>27</v>
      </c>
      <c r="C1" s="204"/>
      <c r="D1" s="59"/>
      <c r="E1" s="59"/>
      <c r="F1" s="203" t="s">
        <v>29</v>
      </c>
      <c r="G1" s="204"/>
      <c r="H1" s="58"/>
      <c r="I1" s="58"/>
      <c r="J1" s="161"/>
      <c r="K1" s="58"/>
    </row>
    <row r="2" spans="1:11" ht="22.5" customHeight="1" thickBot="1" x14ac:dyDescent="0.25">
      <c r="A2" s="58"/>
      <c r="B2" s="8">
        <v>10</v>
      </c>
      <c r="C2" s="60" t="s">
        <v>23</v>
      </c>
      <c r="D2" s="58"/>
      <c r="E2" s="58"/>
      <c r="F2" s="8">
        <v>5</v>
      </c>
      <c r="G2" s="60" t="s">
        <v>23</v>
      </c>
      <c r="H2" s="58"/>
      <c r="I2" s="58"/>
      <c r="J2" s="81"/>
      <c r="K2" s="58"/>
    </row>
    <row r="3" spans="1:11" ht="7.5" customHeight="1" x14ac:dyDescent="0.2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</row>
    <row r="4" spans="1:11" ht="15" customHeight="1" x14ac:dyDescent="0.2">
      <c r="A4" s="61" t="s">
        <v>24</v>
      </c>
      <c r="B4" s="205" t="s">
        <v>75</v>
      </c>
      <c r="C4" s="206"/>
      <c r="D4" s="58"/>
      <c r="E4" s="58"/>
      <c r="F4" s="205" t="s">
        <v>76</v>
      </c>
      <c r="G4" s="206"/>
      <c r="H4" s="58"/>
      <c r="I4" s="58"/>
      <c r="J4" s="205" t="s">
        <v>77</v>
      </c>
      <c r="K4" s="206"/>
    </row>
    <row r="5" spans="1:11" ht="15" customHeight="1" x14ac:dyDescent="0.2">
      <c r="A5" s="62" t="s">
        <v>25</v>
      </c>
      <c r="B5" s="63" t="s">
        <v>28</v>
      </c>
      <c r="C5" s="63" t="s">
        <v>26</v>
      </c>
      <c r="D5" s="64"/>
      <c r="E5" s="58"/>
      <c r="F5" s="63" t="s">
        <v>28</v>
      </c>
      <c r="G5" s="63" t="s">
        <v>26</v>
      </c>
      <c r="H5" s="64"/>
      <c r="I5" s="58"/>
      <c r="J5" s="63" t="s">
        <v>28</v>
      </c>
      <c r="K5" s="63" t="s">
        <v>26</v>
      </c>
    </row>
    <row r="6" spans="1:11" ht="3" customHeight="1" thickBot="1" x14ac:dyDescent="0.25">
      <c r="A6" s="65"/>
      <c r="B6" s="66"/>
      <c r="C6" s="67"/>
      <c r="D6" s="68"/>
      <c r="E6" s="69"/>
      <c r="F6" s="70"/>
      <c r="G6" s="71"/>
      <c r="H6" s="68"/>
      <c r="I6" s="72"/>
      <c r="J6" s="73"/>
      <c r="K6" s="71"/>
    </row>
    <row r="7" spans="1:11" ht="18.75" thickBot="1" x14ac:dyDescent="0.25">
      <c r="A7" s="9">
        <v>0.8125</v>
      </c>
      <c r="B7" s="207" t="s">
        <v>38</v>
      </c>
      <c r="C7" s="209"/>
      <c r="D7" s="68"/>
      <c r="E7" s="74">
        <f>A7</f>
        <v>0.8125</v>
      </c>
      <c r="F7" s="207"/>
      <c r="G7" s="209"/>
      <c r="H7" s="68"/>
      <c r="I7" s="74">
        <f>E7</f>
        <v>0.8125</v>
      </c>
      <c r="J7" s="207"/>
      <c r="K7" s="209"/>
    </row>
    <row r="8" spans="1:11" ht="11.25" customHeight="1" thickBot="1" x14ac:dyDescent="0.25">
      <c r="A8" s="75">
        <f>IF(ISTEXT($B$2),"",(A7+(B2*0.0006944444)))</f>
        <v>0.81944444400000005</v>
      </c>
      <c r="B8" s="208"/>
      <c r="C8" s="210"/>
      <c r="D8" s="16"/>
      <c r="E8" s="75">
        <f>A8</f>
        <v>0.81944444400000005</v>
      </c>
      <c r="F8" s="208"/>
      <c r="G8" s="210"/>
      <c r="H8" s="16"/>
      <c r="I8" s="75">
        <f>E8</f>
        <v>0.81944444400000005</v>
      </c>
      <c r="J8" s="208"/>
      <c r="K8" s="210"/>
    </row>
    <row r="9" spans="1:11" ht="11.25" customHeight="1" x14ac:dyDescent="0.2">
      <c r="A9" s="76">
        <f>A8+(F2*0.0006944444)</f>
        <v>0.82291666600000002</v>
      </c>
      <c r="B9" s="207" t="s">
        <v>39</v>
      </c>
      <c r="C9" s="209"/>
      <c r="D9" s="16"/>
      <c r="E9" s="76">
        <f t="shared" ref="E9:E40" si="0">A9</f>
        <v>0.82291666600000002</v>
      </c>
      <c r="F9" s="207"/>
      <c r="G9" s="209"/>
      <c r="H9" s="16"/>
      <c r="I9" s="76">
        <f t="shared" ref="I9:I40" si="1">E9</f>
        <v>0.82291666600000002</v>
      </c>
      <c r="J9" s="207"/>
      <c r="K9" s="209"/>
    </row>
    <row r="10" spans="1:11" ht="11.25" customHeight="1" thickBot="1" x14ac:dyDescent="0.25">
      <c r="A10" s="75">
        <f>IF(ISTEXT($B$2),"",(A9+($B$2*0.0006944444)))</f>
        <v>0.82986111000000007</v>
      </c>
      <c r="B10" s="208"/>
      <c r="C10" s="210"/>
      <c r="D10" s="16"/>
      <c r="E10" s="75">
        <f t="shared" si="0"/>
        <v>0.82986111000000007</v>
      </c>
      <c r="F10" s="208"/>
      <c r="G10" s="210"/>
      <c r="H10" s="16"/>
      <c r="I10" s="75">
        <f t="shared" si="1"/>
        <v>0.82986111000000007</v>
      </c>
      <c r="J10" s="208"/>
      <c r="K10" s="210"/>
    </row>
    <row r="11" spans="1:11" ht="11.25" customHeight="1" x14ac:dyDescent="0.2">
      <c r="A11" s="76">
        <f>A10+($F$2*0.0006944444)</f>
        <v>0.83333333200000004</v>
      </c>
      <c r="B11" s="207" t="s">
        <v>40</v>
      </c>
      <c r="C11" s="209"/>
      <c r="D11" s="16"/>
      <c r="E11" s="76">
        <f t="shared" si="0"/>
        <v>0.83333333200000004</v>
      </c>
      <c r="F11" s="207"/>
      <c r="G11" s="209"/>
      <c r="H11" s="16"/>
      <c r="I11" s="76">
        <f t="shared" si="1"/>
        <v>0.83333333200000004</v>
      </c>
      <c r="J11" s="207"/>
      <c r="K11" s="209"/>
    </row>
    <row r="12" spans="1:11" ht="11.25" customHeight="1" thickBot="1" x14ac:dyDescent="0.25">
      <c r="A12" s="75">
        <f>IF(ISTEXT($B$2),"",(A11+($B$2*0.0006944444)))</f>
        <v>0.84027777600000009</v>
      </c>
      <c r="B12" s="208"/>
      <c r="C12" s="210"/>
      <c r="D12" s="16"/>
      <c r="E12" s="75">
        <f t="shared" si="0"/>
        <v>0.84027777600000009</v>
      </c>
      <c r="F12" s="208"/>
      <c r="G12" s="210"/>
      <c r="H12" s="16"/>
      <c r="I12" s="75">
        <f t="shared" si="1"/>
        <v>0.84027777600000009</v>
      </c>
      <c r="J12" s="208"/>
      <c r="K12" s="210"/>
    </row>
    <row r="13" spans="1:11" ht="11.25" customHeight="1" x14ac:dyDescent="0.2">
      <c r="A13" s="76">
        <f>A12+($F$2*0.0006944444)</f>
        <v>0.84374999800000006</v>
      </c>
      <c r="B13" s="207" t="s">
        <v>41</v>
      </c>
      <c r="C13" s="209"/>
      <c r="D13" s="16"/>
      <c r="E13" s="76">
        <f t="shared" si="0"/>
        <v>0.84374999800000006</v>
      </c>
      <c r="F13" s="207"/>
      <c r="G13" s="209"/>
      <c r="H13" s="16"/>
      <c r="I13" s="76">
        <f t="shared" si="1"/>
        <v>0.84374999800000006</v>
      </c>
      <c r="J13" s="207"/>
      <c r="K13" s="209"/>
    </row>
    <row r="14" spans="1:11" ht="11.25" customHeight="1" thickBot="1" x14ac:dyDescent="0.25">
      <c r="A14" s="75">
        <f>IF(ISTEXT($B$2),"",(A13+($B$2*0.0006944444)))</f>
        <v>0.85069444200000011</v>
      </c>
      <c r="B14" s="208"/>
      <c r="C14" s="210"/>
      <c r="D14" s="16"/>
      <c r="E14" s="75">
        <f t="shared" si="0"/>
        <v>0.85069444200000011</v>
      </c>
      <c r="F14" s="208"/>
      <c r="G14" s="210"/>
      <c r="H14" s="16"/>
      <c r="I14" s="75">
        <f t="shared" si="1"/>
        <v>0.85069444200000011</v>
      </c>
      <c r="J14" s="208"/>
      <c r="K14" s="210"/>
    </row>
    <row r="15" spans="1:11" ht="11.25" customHeight="1" x14ac:dyDescent="0.2">
      <c r="A15" s="76">
        <f>A14+($F$2*0.0006944444)</f>
        <v>0.85416666400000008</v>
      </c>
      <c r="B15" s="211" t="s">
        <v>42</v>
      </c>
      <c r="C15" s="209"/>
      <c r="D15" s="16"/>
      <c r="E15" s="76">
        <f t="shared" si="0"/>
        <v>0.85416666400000008</v>
      </c>
      <c r="F15" s="211"/>
      <c r="G15" s="209"/>
      <c r="H15" s="16"/>
      <c r="I15" s="76">
        <f t="shared" si="1"/>
        <v>0.85416666400000008</v>
      </c>
      <c r="J15" s="207"/>
      <c r="K15" s="209"/>
    </row>
    <row r="16" spans="1:11" ht="11.25" customHeight="1" thickBot="1" x14ac:dyDescent="0.25">
      <c r="A16" s="75">
        <f>IF(ISTEXT($B$2),"",(A15+($B$2*0.0006944444)))</f>
        <v>0.86111110800000012</v>
      </c>
      <c r="B16" s="212"/>
      <c r="C16" s="210"/>
      <c r="D16" s="16"/>
      <c r="E16" s="75">
        <f t="shared" si="0"/>
        <v>0.86111110800000012</v>
      </c>
      <c r="F16" s="212"/>
      <c r="G16" s="210"/>
      <c r="H16" s="16"/>
      <c r="I16" s="75">
        <f t="shared" si="1"/>
        <v>0.86111110800000012</v>
      </c>
      <c r="J16" s="208"/>
      <c r="K16" s="210"/>
    </row>
    <row r="17" spans="1:11" ht="11.25" customHeight="1" x14ac:dyDescent="0.2">
      <c r="A17" s="76">
        <f>A16+($F$2*0.0006944444)</f>
        <v>0.86458333000000009</v>
      </c>
      <c r="B17" s="211" t="s">
        <v>43</v>
      </c>
      <c r="C17" s="209"/>
      <c r="D17" s="16"/>
      <c r="E17" s="76">
        <f t="shared" si="0"/>
        <v>0.86458333000000009</v>
      </c>
      <c r="F17" s="211"/>
      <c r="G17" s="209"/>
      <c r="H17" s="16"/>
      <c r="I17" s="76">
        <f t="shared" si="1"/>
        <v>0.86458333000000009</v>
      </c>
      <c r="J17" s="207"/>
      <c r="K17" s="209"/>
    </row>
    <row r="18" spans="1:11" ht="11.25" customHeight="1" thickBot="1" x14ac:dyDescent="0.25">
      <c r="A18" s="75">
        <f>IF(ISTEXT($B$2),"",(A17+($B$2*0.0006944444)))</f>
        <v>0.87152777400000014</v>
      </c>
      <c r="B18" s="212"/>
      <c r="C18" s="210"/>
      <c r="D18" s="16"/>
      <c r="E18" s="75">
        <f t="shared" si="0"/>
        <v>0.87152777400000014</v>
      </c>
      <c r="F18" s="212"/>
      <c r="G18" s="210"/>
      <c r="H18" s="16"/>
      <c r="I18" s="75">
        <f t="shared" si="1"/>
        <v>0.87152777400000014</v>
      </c>
      <c r="J18" s="208"/>
      <c r="K18" s="210"/>
    </row>
    <row r="19" spans="1:11" ht="11.25" customHeight="1" x14ac:dyDescent="0.2">
      <c r="A19" s="76">
        <f>A18+($F$2*0.0006944444)</f>
        <v>0.87499999600000011</v>
      </c>
      <c r="B19" s="211" t="s">
        <v>44</v>
      </c>
      <c r="C19" s="209"/>
      <c r="D19" s="16"/>
      <c r="E19" s="76">
        <f t="shared" si="0"/>
        <v>0.87499999600000011</v>
      </c>
      <c r="F19" s="211"/>
      <c r="G19" s="209"/>
      <c r="H19" s="16"/>
      <c r="I19" s="76">
        <f t="shared" si="1"/>
        <v>0.87499999600000011</v>
      </c>
      <c r="J19" s="207"/>
      <c r="K19" s="209"/>
    </row>
    <row r="20" spans="1:11" ht="11.25" customHeight="1" thickBot="1" x14ac:dyDescent="0.25">
      <c r="A20" s="75">
        <f>IF(ISTEXT($B$2),"",(A19+($B$2*0.0006944444)))</f>
        <v>0.88194444000000016</v>
      </c>
      <c r="B20" s="212"/>
      <c r="C20" s="210"/>
      <c r="D20" s="16"/>
      <c r="E20" s="75">
        <f t="shared" si="0"/>
        <v>0.88194444000000016</v>
      </c>
      <c r="F20" s="212"/>
      <c r="G20" s="210"/>
      <c r="H20" s="16"/>
      <c r="I20" s="75">
        <f t="shared" si="1"/>
        <v>0.88194444000000016</v>
      </c>
      <c r="J20" s="208"/>
      <c r="K20" s="210"/>
    </row>
    <row r="21" spans="1:11" ht="11.25" customHeight="1" x14ac:dyDescent="0.2">
      <c r="A21" s="76">
        <f>A20+($F$2*0.0006944444)</f>
        <v>0.88541666200000013</v>
      </c>
      <c r="B21" s="211" t="s">
        <v>45</v>
      </c>
      <c r="C21" s="209"/>
      <c r="D21" s="16"/>
      <c r="E21" s="76">
        <f t="shared" si="0"/>
        <v>0.88541666200000013</v>
      </c>
      <c r="F21" s="211"/>
      <c r="G21" s="209"/>
      <c r="H21" s="16"/>
      <c r="I21" s="76">
        <f t="shared" si="1"/>
        <v>0.88541666200000013</v>
      </c>
      <c r="J21" s="207"/>
      <c r="K21" s="209"/>
    </row>
    <row r="22" spans="1:11" ht="11.25" customHeight="1" thickBot="1" x14ac:dyDescent="0.25">
      <c r="A22" s="75">
        <f>IF(ISTEXT($B$2),"",(A21+($B$2*0.0006944444)))</f>
        <v>0.89236110600000018</v>
      </c>
      <c r="B22" s="212"/>
      <c r="C22" s="210"/>
      <c r="D22" s="16"/>
      <c r="E22" s="75">
        <f t="shared" si="0"/>
        <v>0.89236110600000018</v>
      </c>
      <c r="F22" s="212"/>
      <c r="G22" s="210"/>
      <c r="H22" s="16"/>
      <c r="I22" s="75">
        <f t="shared" si="1"/>
        <v>0.89236110600000018</v>
      </c>
      <c r="J22" s="208"/>
      <c r="K22" s="210"/>
    </row>
    <row r="23" spans="1:11" ht="11.25" customHeight="1" x14ac:dyDescent="0.2">
      <c r="A23" s="76">
        <f>A22+($F$2*0.0006944444)</f>
        <v>0.89583332800000015</v>
      </c>
      <c r="B23" s="211" t="s">
        <v>46</v>
      </c>
      <c r="C23" s="209"/>
      <c r="D23" s="16"/>
      <c r="E23" s="76">
        <f t="shared" si="0"/>
        <v>0.89583332800000015</v>
      </c>
      <c r="F23" s="211"/>
      <c r="G23" s="209"/>
      <c r="H23" s="16"/>
      <c r="I23" s="76">
        <f t="shared" si="1"/>
        <v>0.89583332800000015</v>
      </c>
      <c r="J23" s="207"/>
      <c r="K23" s="209"/>
    </row>
    <row r="24" spans="1:11" ht="11.25" customHeight="1" thickBot="1" x14ac:dyDescent="0.25">
      <c r="A24" s="75">
        <f>IF(ISTEXT($B$2),"",(A23+($B$2*0.0006944444)))</f>
        <v>0.9027777720000002</v>
      </c>
      <c r="B24" s="212"/>
      <c r="C24" s="210"/>
      <c r="D24" s="16"/>
      <c r="E24" s="75">
        <f t="shared" si="0"/>
        <v>0.9027777720000002</v>
      </c>
      <c r="F24" s="212"/>
      <c r="G24" s="210"/>
      <c r="H24" s="16"/>
      <c r="I24" s="75">
        <f t="shared" si="1"/>
        <v>0.9027777720000002</v>
      </c>
      <c r="J24" s="208"/>
      <c r="K24" s="210"/>
    </row>
    <row r="25" spans="1:11" ht="11.25" customHeight="1" x14ac:dyDescent="0.2">
      <c r="A25" s="76">
        <f>A24+($F$2*0.0006944444)</f>
        <v>0.90624999400000017</v>
      </c>
      <c r="B25" s="211" t="s">
        <v>47</v>
      </c>
      <c r="C25" s="209"/>
      <c r="D25" s="16"/>
      <c r="E25" s="76">
        <f t="shared" si="0"/>
        <v>0.90624999400000017</v>
      </c>
      <c r="F25" s="211"/>
      <c r="G25" s="209"/>
      <c r="H25" s="16"/>
      <c r="I25" s="76">
        <f t="shared" si="1"/>
        <v>0.90624999400000017</v>
      </c>
      <c r="J25" s="207"/>
      <c r="K25" s="209"/>
    </row>
    <row r="26" spans="1:11" ht="11.25" customHeight="1" thickBot="1" x14ac:dyDescent="0.25">
      <c r="A26" s="75">
        <f>IF(ISTEXT($B$2),"",(A25+($B$2*0.0006944444)))</f>
        <v>0.91319443800000022</v>
      </c>
      <c r="B26" s="212"/>
      <c r="C26" s="210"/>
      <c r="D26" s="16"/>
      <c r="E26" s="75">
        <f t="shared" si="0"/>
        <v>0.91319443800000022</v>
      </c>
      <c r="F26" s="212"/>
      <c r="G26" s="210"/>
      <c r="H26" s="16"/>
      <c r="I26" s="75">
        <f t="shared" si="1"/>
        <v>0.91319443800000022</v>
      </c>
      <c r="J26" s="208"/>
      <c r="K26" s="210"/>
    </row>
    <row r="27" spans="1:11" ht="11.25" customHeight="1" x14ac:dyDescent="0.2">
      <c r="A27" s="76">
        <f>A26+($F$2*0.0006944444)</f>
        <v>0.91666666000000019</v>
      </c>
      <c r="B27" s="211" t="s">
        <v>48</v>
      </c>
      <c r="C27" s="209"/>
      <c r="D27" s="16"/>
      <c r="E27" s="76">
        <f t="shared" si="0"/>
        <v>0.91666666000000019</v>
      </c>
      <c r="F27" s="211"/>
      <c r="G27" s="209"/>
      <c r="H27" s="16"/>
      <c r="I27" s="76">
        <f t="shared" si="1"/>
        <v>0.91666666000000019</v>
      </c>
      <c r="J27" s="211"/>
      <c r="K27" s="209"/>
    </row>
    <row r="28" spans="1:11" ht="11.25" customHeight="1" thickBot="1" x14ac:dyDescent="0.25">
      <c r="A28" s="75">
        <f>IF(ISTEXT($B$2),"",(A27+($B$2*0.0006944444)))</f>
        <v>0.92361110400000024</v>
      </c>
      <c r="B28" s="212"/>
      <c r="C28" s="210"/>
      <c r="D28" s="16"/>
      <c r="E28" s="75">
        <f t="shared" si="0"/>
        <v>0.92361110400000024</v>
      </c>
      <c r="F28" s="212"/>
      <c r="G28" s="210"/>
      <c r="H28" s="16"/>
      <c r="I28" s="75">
        <f t="shared" si="1"/>
        <v>0.92361110400000024</v>
      </c>
      <c r="J28" s="212"/>
      <c r="K28" s="210"/>
    </row>
    <row r="29" spans="1:11" ht="11.25" customHeight="1" x14ac:dyDescent="0.2">
      <c r="A29" s="76">
        <f>A28+($F$2*0.0006944444)</f>
        <v>0.92708332600000021</v>
      </c>
      <c r="B29" s="211" t="s">
        <v>49</v>
      </c>
      <c r="C29" s="209"/>
      <c r="D29" s="16"/>
      <c r="E29" s="76">
        <f t="shared" si="0"/>
        <v>0.92708332600000021</v>
      </c>
      <c r="F29" s="211"/>
      <c r="G29" s="209"/>
      <c r="H29" s="16"/>
      <c r="I29" s="76">
        <f t="shared" si="1"/>
        <v>0.92708332600000021</v>
      </c>
      <c r="J29" s="211"/>
      <c r="K29" s="209"/>
    </row>
    <row r="30" spans="1:11" ht="11.25" customHeight="1" thickBot="1" x14ac:dyDescent="0.25">
      <c r="A30" s="75">
        <f>IF(ISTEXT($B$2),"",(A29+($B$2*0.0006944444)))</f>
        <v>0.93402777000000026</v>
      </c>
      <c r="B30" s="212"/>
      <c r="C30" s="210"/>
      <c r="D30" s="16"/>
      <c r="E30" s="75">
        <f t="shared" si="0"/>
        <v>0.93402777000000026</v>
      </c>
      <c r="F30" s="212"/>
      <c r="G30" s="210"/>
      <c r="H30" s="16"/>
      <c r="I30" s="75">
        <f t="shared" si="1"/>
        <v>0.93402777000000026</v>
      </c>
      <c r="J30" s="212"/>
      <c r="K30" s="210"/>
    </row>
    <row r="31" spans="1:11" ht="11.25" customHeight="1" x14ac:dyDescent="0.2">
      <c r="A31" s="76">
        <f>A30+($F$2*0.0006944444)</f>
        <v>0.93749999200000023</v>
      </c>
      <c r="B31" s="211" t="s">
        <v>50</v>
      </c>
      <c r="C31" s="209"/>
      <c r="D31" s="16"/>
      <c r="E31" s="76">
        <f t="shared" si="0"/>
        <v>0.93749999200000023</v>
      </c>
      <c r="F31" s="211"/>
      <c r="G31" s="209"/>
      <c r="H31" s="16"/>
      <c r="I31" s="76">
        <f t="shared" si="1"/>
        <v>0.93749999200000023</v>
      </c>
      <c r="J31" s="211"/>
      <c r="K31" s="209"/>
    </row>
    <row r="32" spans="1:11" ht="11.25" customHeight="1" thickBot="1" x14ac:dyDescent="0.25">
      <c r="A32" s="75">
        <f>IF(ISTEXT($B$2),"",(A31+($B$2*0.0006944444)))</f>
        <v>0.94444443600000028</v>
      </c>
      <c r="B32" s="212"/>
      <c r="C32" s="210"/>
      <c r="D32" s="16"/>
      <c r="E32" s="75">
        <f t="shared" si="0"/>
        <v>0.94444443600000028</v>
      </c>
      <c r="F32" s="212"/>
      <c r="G32" s="210"/>
      <c r="H32" s="16"/>
      <c r="I32" s="75">
        <f t="shared" si="1"/>
        <v>0.94444443600000028</v>
      </c>
      <c r="J32" s="212"/>
      <c r="K32" s="210"/>
    </row>
    <row r="33" spans="1:11" ht="11.25" customHeight="1" x14ac:dyDescent="0.2">
      <c r="A33" s="76">
        <f>A32+($F$2*0.0006944444)</f>
        <v>0.94791665800000025</v>
      </c>
      <c r="B33" s="211" t="s">
        <v>51</v>
      </c>
      <c r="C33" s="209"/>
      <c r="D33" s="16"/>
      <c r="E33" s="76">
        <f t="shared" si="0"/>
        <v>0.94791665800000025</v>
      </c>
      <c r="F33" s="211"/>
      <c r="G33" s="209"/>
      <c r="H33" s="16"/>
      <c r="I33" s="76">
        <f t="shared" si="1"/>
        <v>0.94791665800000025</v>
      </c>
      <c r="J33" s="211"/>
      <c r="K33" s="209"/>
    </row>
    <row r="34" spans="1:11" ht="11.25" customHeight="1" thickBot="1" x14ac:dyDescent="0.25">
      <c r="A34" s="75">
        <f>IF(ISTEXT($B$2),"",(A33+($B$2*0.0006944444)))</f>
        <v>0.95486110200000029</v>
      </c>
      <c r="B34" s="212"/>
      <c r="C34" s="210"/>
      <c r="D34" s="16"/>
      <c r="E34" s="75">
        <f t="shared" si="0"/>
        <v>0.95486110200000029</v>
      </c>
      <c r="F34" s="212"/>
      <c r="G34" s="210"/>
      <c r="H34" s="16"/>
      <c r="I34" s="75">
        <f t="shared" si="1"/>
        <v>0.95486110200000029</v>
      </c>
      <c r="J34" s="212"/>
      <c r="K34" s="210"/>
    </row>
    <row r="35" spans="1:11" ht="11.25" customHeight="1" x14ac:dyDescent="0.2">
      <c r="A35" s="76">
        <f>A34+($F$2*0.0006944444)</f>
        <v>0.95833332400000026</v>
      </c>
      <c r="B35" s="211" t="s">
        <v>52</v>
      </c>
      <c r="C35" s="209"/>
      <c r="D35" s="16"/>
      <c r="E35" s="76">
        <f t="shared" si="0"/>
        <v>0.95833332400000026</v>
      </c>
      <c r="F35" s="211"/>
      <c r="G35" s="209"/>
      <c r="H35" s="16"/>
      <c r="I35" s="76">
        <f t="shared" si="1"/>
        <v>0.95833332400000026</v>
      </c>
      <c r="J35" s="211"/>
      <c r="K35" s="209"/>
    </row>
    <row r="36" spans="1:11" ht="11.25" customHeight="1" thickBot="1" x14ac:dyDescent="0.25">
      <c r="A36" s="75">
        <f>IF(ISTEXT($B$2),"",(A35+($B$2*0.0006944444)))</f>
        <v>0.96527776800000031</v>
      </c>
      <c r="B36" s="212"/>
      <c r="C36" s="210"/>
      <c r="D36" s="16"/>
      <c r="E36" s="75">
        <f t="shared" si="0"/>
        <v>0.96527776800000031</v>
      </c>
      <c r="F36" s="212"/>
      <c r="G36" s="210"/>
      <c r="H36" s="16"/>
      <c r="I36" s="75">
        <f t="shared" si="1"/>
        <v>0.96527776800000031</v>
      </c>
      <c r="J36" s="212"/>
      <c r="K36" s="210"/>
    </row>
    <row r="37" spans="1:11" ht="11.25" customHeight="1" x14ac:dyDescent="0.2">
      <c r="A37" s="76">
        <f>A36+($F$2*0.0006944444)</f>
        <v>0.96874999000000028</v>
      </c>
      <c r="B37" s="211" t="s">
        <v>53</v>
      </c>
      <c r="C37" s="209"/>
      <c r="D37" s="16"/>
      <c r="E37" s="76">
        <f t="shared" si="0"/>
        <v>0.96874999000000028</v>
      </c>
      <c r="F37" s="211"/>
      <c r="G37" s="209"/>
      <c r="H37" s="16"/>
      <c r="I37" s="76">
        <f t="shared" si="1"/>
        <v>0.96874999000000028</v>
      </c>
      <c r="J37" s="211"/>
      <c r="K37" s="209"/>
    </row>
    <row r="38" spans="1:11" ht="11.25" customHeight="1" thickBot="1" x14ac:dyDescent="0.25">
      <c r="A38" s="75">
        <f>IF(ISTEXT($B$2),"",(A37+($B$2*0.0006944444)))</f>
        <v>0.97569443400000033</v>
      </c>
      <c r="B38" s="212"/>
      <c r="C38" s="210"/>
      <c r="D38" s="16"/>
      <c r="E38" s="75">
        <f t="shared" si="0"/>
        <v>0.97569443400000033</v>
      </c>
      <c r="F38" s="212"/>
      <c r="G38" s="210"/>
      <c r="H38" s="16"/>
      <c r="I38" s="75">
        <f t="shared" si="1"/>
        <v>0.97569443400000033</v>
      </c>
      <c r="J38" s="212"/>
      <c r="K38" s="210"/>
    </row>
    <row r="39" spans="1:11" ht="11.25" customHeight="1" x14ac:dyDescent="0.2">
      <c r="A39" s="76">
        <f>A38+($F$2*0.0006944444)</f>
        <v>0.9791666560000003</v>
      </c>
      <c r="B39" s="213" t="s">
        <v>54</v>
      </c>
      <c r="C39" s="209"/>
      <c r="D39" s="16"/>
      <c r="E39" s="76">
        <f t="shared" si="0"/>
        <v>0.9791666560000003</v>
      </c>
      <c r="F39" s="211"/>
      <c r="G39" s="209"/>
      <c r="H39" s="16"/>
      <c r="I39" s="76">
        <f t="shared" si="1"/>
        <v>0.9791666560000003</v>
      </c>
      <c r="J39" s="211"/>
      <c r="K39" s="209"/>
    </row>
    <row r="40" spans="1:11" ht="11.25" customHeight="1" thickBot="1" x14ac:dyDescent="0.25">
      <c r="A40" s="75">
        <f>IF(ISTEXT($B$2),"",(A39+($B$2*0.0006944444)))</f>
        <v>0.98611110000000035</v>
      </c>
      <c r="B40" s="214"/>
      <c r="C40" s="210"/>
      <c r="D40" s="16"/>
      <c r="E40" s="75">
        <f t="shared" si="0"/>
        <v>0.98611110000000035</v>
      </c>
      <c r="F40" s="212"/>
      <c r="G40" s="210"/>
      <c r="H40" s="16"/>
      <c r="I40" s="75">
        <f t="shared" si="1"/>
        <v>0.98611110000000035</v>
      </c>
      <c r="J40" s="212"/>
      <c r="K40" s="210"/>
    </row>
    <row r="41" spans="1:11" ht="11.25" customHeight="1" x14ac:dyDescent="0.2"/>
    <row r="42" spans="1:11" ht="11.25" customHeight="1" x14ac:dyDescent="0.2"/>
  </sheetData>
  <sheetProtection password="EE3E" sheet="1" objects="1" scenarios="1" selectLockedCells="1"/>
  <customSheetViews>
    <customSheetView guid="{D33CB1D3-18F3-4F29-8861-92217AB429AA}" showPageBreaks="1" view="pageBreakPreview">
      <selection activeCell="F2" activeCellId="2" sqref="A1:K42"/>
      <pageMargins left="0.78740157499999996" right="0.78740157499999996" top="0.984251969" bottom="0.984251969" header="0.4921259845" footer="0.4921259845"/>
      <pageSetup orientation="landscape" horizontalDpi="4294967293" r:id="rId1"/>
      <headerFooter alignWithMargins="0"/>
    </customSheetView>
  </customSheetViews>
  <mergeCells count="107">
    <mergeCell ref="B37:B38"/>
    <mergeCell ref="C37:C38"/>
    <mergeCell ref="F37:F38"/>
    <mergeCell ref="G37:G38"/>
    <mergeCell ref="J35:J36"/>
    <mergeCell ref="K35:K36"/>
    <mergeCell ref="J37:J38"/>
    <mergeCell ref="K37:K38"/>
    <mergeCell ref="C39:C40"/>
    <mergeCell ref="F39:F40"/>
    <mergeCell ref="G39:G40"/>
    <mergeCell ref="J39:J40"/>
    <mergeCell ref="K39:K40"/>
    <mergeCell ref="B39:B40"/>
    <mergeCell ref="J33:J34"/>
    <mergeCell ref="K33:K34"/>
    <mergeCell ref="B33:B34"/>
    <mergeCell ref="C33:C34"/>
    <mergeCell ref="B35:B36"/>
    <mergeCell ref="C35:C36"/>
    <mergeCell ref="F35:F36"/>
    <mergeCell ref="G35:G36"/>
    <mergeCell ref="F33:F34"/>
    <mergeCell ref="G33:G34"/>
    <mergeCell ref="F31:F32"/>
    <mergeCell ref="G31:G32"/>
    <mergeCell ref="B29:B30"/>
    <mergeCell ref="C29:C30"/>
    <mergeCell ref="F29:F30"/>
    <mergeCell ref="G29:G30"/>
    <mergeCell ref="J29:J30"/>
    <mergeCell ref="K29:K30"/>
    <mergeCell ref="J31:J32"/>
    <mergeCell ref="K31:K32"/>
    <mergeCell ref="B31:B32"/>
    <mergeCell ref="C31:C32"/>
    <mergeCell ref="J21:J22"/>
    <mergeCell ref="K21:K22"/>
    <mergeCell ref="J23:J24"/>
    <mergeCell ref="K23:K24"/>
    <mergeCell ref="J25:J26"/>
    <mergeCell ref="K25:K26"/>
    <mergeCell ref="J27:J28"/>
    <mergeCell ref="K27:K28"/>
    <mergeCell ref="B25:B26"/>
    <mergeCell ref="C25:C26"/>
    <mergeCell ref="B27:B28"/>
    <mergeCell ref="C27:C28"/>
    <mergeCell ref="F27:F28"/>
    <mergeCell ref="G27:G28"/>
    <mergeCell ref="F25:F26"/>
    <mergeCell ref="G25:G26"/>
    <mergeCell ref="B23:B24"/>
    <mergeCell ref="C23:C24"/>
    <mergeCell ref="F23:F24"/>
    <mergeCell ref="G23:G24"/>
    <mergeCell ref="B21:B22"/>
    <mergeCell ref="C21:C22"/>
    <mergeCell ref="F21:F22"/>
    <mergeCell ref="G21:G22"/>
    <mergeCell ref="J19:J20"/>
    <mergeCell ref="K19:K20"/>
    <mergeCell ref="B17:B18"/>
    <mergeCell ref="C17:C18"/>
    <mergeCell ref="B19:B20"/>
    <mergeCell ref="C19:C20"/>
    <mergeCell ref="F19:F20"/>
    <mergeCell ref="G19:G20"/>
    <mergeCell ref="F17:F18"/>
    <mergeCell ref="G17:G18"/>
    <mergeCell ref="J11:J12"/>
    <mergeCell ref="K11:K12"/>
    <mergeCell ref="B9:B10"/>
    <mergeCell ref="C9:C10"/>
    <mergeCell ref="J17:J18"/>
    <mergeCell ref="K17:K18"/>
    <mergeCell ref="G13:G14"/>
    <mergeCell ref="B15:B16"/>
    <mergeCell ref="C15:C16"/>
    <mergeCell ref="F15:F16"/>
    <mergeCell ref="G15:G16"/>
    <mergeCell ref="J13:J14"/>
    <mergeCell ref="K13:K14"/>
    <mergeCell ref="J15:J16"/>
    <mergeCell ref="K15:K16"/>
    <mergeCell ref="J4:K4"/>
    <mergeCell ref="B7:B8"/>
    <mergeCell ref="C7:C8"/>
    <mergeCell ref="F7:F8"/>
    <mergeCell ref="G7:G8"/>
    <mergeCell ref="J7:J8"/>
    <mergeCell ref="K7:K8"/>
    <mergeCell ref="J9:J10"/>
    <mergeCell ref="K9:K10"/>
    <mergeCell ref="B1:C1"/>
    <mergeCell ref="F1:G1"/>
    <mergeCell ref="B4:C4"/>
    <mergeCell ref="F4:G4"/>
    <mergeCell ref="F9:F10"/>
    <mergeCell ref="G9:G10"/>
    <mergeCell ref="B13:B14"/>
    <mergeCell ref="C13:C14"/>
    <mergeCell ref="F13:F14"/>
    <mergeCell ref="B11:B12"/>
    <mergeCell ref="C11:C12"/>
    <mergeCell ref="F11:F12"/>
    <mergeCell ref="G11:G12"/>
  </mergeCells>
  <phoneticPr fontId="10" type="noConversion"/>
  <pageMargins left="0.78740157499999996" right="0.78740157499999996" top="0.984251969" bottom="0.984251969" header="0.4921259845" footer="0.4921259845"/>
  <pageSetup orientation="landscape" horizontalDpi="4294967293" r:id="rId2"/>
  <headerFooter alignWithMargins="0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Saisie des équipes</vt:lpstr>
      <vt:lpstr>Saisie des résultats</vt:lpstr>
      <vt:lpstr>Résultats non classés</vt:lpstr>
      <vt:lpstr>Résultats classés</vt:lpstr>
      <vt:lpstr>Phases Finales (1&amp;2)</vt:lpstr>
      <vt:lpstr>Planning</vt:lpstr>
    </vt:vector>
  </TitlesOfParts>
  <Company>*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Nicko</dc:creator>
  <cp:lastModifiedBy>Kevin De Geyter</cp:lastModifiedBy>
  <cp:lastPrinted>2007-05-19T21:39:34Z</cp:lastPrinted>
  <dcterms:created xsi:type="dcterms:W3CDTF">2007-05-19T11:45:30Z</dcterms:created>
  <dcterms:modified xsi:type="dcterms:W3CDTF">2015-02-19T14:35:31Z</dcterms:modified>
</cp:coreProperties>
</file>