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480" yWindow="105" windowWidth="27795" windowHeight="12600"/>
  </bookViews>
  <sheets>
    <sheet name="Characters" sheetId="2" r:id="rId1"/>
    <sheet name="Iso Tables" sheetId="1" r:id="rId2"/>
    <sheet name="Stars" sheetId="3" r:id="rId3"/>
    <sheet name="Maxlevel" sheetId="4" r:id="rId4"/>
    <sheet name="Level Cap" sheetId="5" r:id="rId5"/>
    <sheet name="Max Covers" sheetId="6" r:id="rId6"/>
    <sheet name="Health" sheetId="8" r:id="rId7"/>
  </sheets>
  <definedNames>
    <definedName name="char_list">'Max Covers'!$A$3:$C$64</definedName>
    <definedName name="Hpcol">Health!$A$1:$AG$1</definedName>
    <definedName name="HPL">Health!$A$1:$AG$273</definedName>
    <definedName name="Hprow">Health!$A$1:$A$273</definedName>
    <definedName name="iso_range">'Iso Tables'!$A$3:$I$272</definedName>
    <definedName name="level_cap_col">'Level Cap'!$A$2:$A$9</definedName>
    <definedName name="level_cap_line">'Level Cap'!$A$2:$E$2</definedName>
    <definedName name="level_cap_table">'Level Cap'!$A$2:$E$9</definedName>
    <definedName name="max_level">Maxlevel!$A$3:$E$4</definedName>
    <definedName name="star_range">Stars!$A$2:$B$5</definedName>
  </definedNames>
  <calcPr calcId="145621"/>
</workbook>
</file>

<file path=xl/calcChain.xml><?xml version="1.0" encoding="utf-8"?>
<calcChain xmlns="http://schemas.openxmlformats.org/spreadsheetml/2006/main">
  <c r="D10" i="2" l="1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9" i="2"/>
  <c r="V30" i="2"/>
  <c r="V18" i="2" s="1"/>
  <c r="R4" i="2" l="1"/>
  <c r="A10" i="2"/>
  <c r="B10" i="2"/>
  <c r="C10" i="2"/>
  <c r="A11" i="2"/>
  <c r="B11" i="2"/>
  <c r="C11" i="2"/>
  <c r="A12" i="2"/>
  <c r="B12" i="2"/>
  <c r="C12" i="2"/>
  <c r="A13" i="2"/>
  <c r="B13" i="2"/>
  <c r="Q13" i="2" s="1"/>
  <c r="C13" i="2"/>
  <c r="A14" i="2"/>
  <c r="B14" i="2"/>
  <c r="C14" i="2"/>
  <c r="A15" i="2"/>
  <c r="B15" i="2"/>
  <c r="C15" i="2"/>
  <c r="A16" i="2"/>
  <c r="B16" i="2"/>
  <c r="C16" i="2"/>
  <c r="A17" i="2"/>
  <c r="B17" i="2"/>
  <c r="C17" i="2"/>
  <c r="A18" i="2"/>
  <c r="B18" i="2"/>
  <c r="C18" i="2"/>
  <c r="A19" i="2"/>
  <c r="B19" i="2"/>
  <c r="C19" i="2"/>
  <c r="A20" i="2"/>
  <c r="B20" i="2"/>
  <c r="C20" i="2"/>
  <c r="A21" i="2"/>
  <c r="B21" i="2"/>
  <c r="Q21" i="2" s="1"/>
  <c r="C21" i="2"/>
  <c r="A22" i="2"/>
  <c r="B22" i="2"/>
  <c r="C22" i="2"/>
  <c r="A23" i="2"/>
  <c r="B23" i="2"/>
  <c r="C23" i="2"/>
  <c r="A24" i="2"/>
  <c r="B24" i="2"/>
  <c r="C24" i="2"/>
  <c r="A25" i="2"/>
  <c r="B25" i="2"/>
  <c r="C25" i="2"/>
  <c r="A26" i="2"/>
  <c r="B26" i="2"/>
  <c r="C26" i="2"/>
  <c r="A27" i="2"/>
  <c r="B27" i="2"/>
  <c r="C27" i="2"/>
  <c r="A28" i="2"/>
  <c r="B28" i="2"/>
  <c r="C28" i="2"/>
  <c r="A29" i="2"/>
  <c r="B29" i="2"/>
  <c r="Q29" i="2" s="1"/>
  <c r="C29" i="2"/>
  <c r="A30" i="2"/>
  <c r="B30" i="2"/>
  <c r="C30" i="2"/>
  <c r="A31" i="2"/>
  <c r="B31" i="2"/>
  <c r="C31" i="2"/>
  <c r="A32" i="2"/>
  <c r="B32" i="2"/>
  <c r="C32" i="2"/>
  <c r="A33" i="2"/>
  <c r="B33" i="2"/>
  <c r="C33" i="2"/>
  <c r="A34" i="2"/>
  <c r="B34" i="2"/>
  <c r="C34" i="2"/>
  <c r="A35" i="2"/>
  <c r="B35" i="2"/>
  <c r="C35" i="2"/>
  <c r="A36" i="2"/>
  <c r="B36" i="2"/>
  <c r="C36" i="2"/>
  <c r="A37" i="2"/>
  <c r="B37" i="2"/>
  <c r="Q37" i="2" s="1"/>
  <c r="C37" i="2"/>
  <c r="A38" i="2"/>
  <c r="B38" i="2"/>
  <c r="C38" i="2"/>
  <c r="A39" i="2"/>
  <c r="B39" i="2"/>
  <c r="C39" i="2"/>
  <c r="A40" i="2"/>
  <c r="B40" i="2"/>
  <c r="C40" i="2"/>
  <c r="A41" i="2"/>
  <c r="B41" i="2"/>
  <c r="Q41" i="2" s="1"/>
  <c r="C41" i="2"/>
  <c r="A42" i="2"/>
  <c r="B42" i="2"/>
  <c r="C42" i="2"/>
  <c r="A43" i="2"/>
  <c r="B43" i="2"/>
  <c r="C43" i="2"/>
  <c r="A44" i="2"/>
  <c r="B44" i="2"/>
  <c r="C44" i="2"/>
  <c r="A45" i="2"/>
  <c r="B45" i="2"/>
  <c r="Q45" i="2" s="1"/>
  <c r="C45" i="2"/>
  <c r="A46" i="2"/>
  <c r="B46" i="2"/>
  <c r="C46" i="2"/>
  <c r="A47" i="2"/>
  <c r="B47" i="2"/>
  <c r="C47" i="2"/>
  <c r="A48" i="2"/>
  <c r="B48" i="2"/>
  <c r="C48" i="2"/>
  <c r="A49" i="2"/>
  <c r="B49" i="2"/>
  <c r="C49" i="2"/>
  <c r="A50" i="2"/>
  <c r="B50" i="2"/>
  <c r="C50" i="2"/>
  <c r="A51" i="2"/>
  <c r="B51" i="2"/>
  <c r="C51" i="2"/>
  <c r="A52" i="2"/>
  <c r="B52" i="2"/>
  <c r="C52" i="2"/>
  <c r="A53" i="2"/>
  <c r="B53" i="2"/>
  <c r="Q53" i="2" s="1"/>
  <c r="C53" i="2"/>
  <c r="A54" i="2"/>
  <c r="B54" i="2"/>
  <c r="C54" i="2"/>
  <c r="A55" i="2"/>
  <c r="B55" i="2"/>
  <c r="C55" i="2"/>
  <c r="A56" i="2"/>
  <c r="B56" i="2"/>
  <c r="C56" i="2"/>
  <c r="A57" i="2"/>
  <c r="B57" i="2"/>
  <c r="C57" i="2"/>
  <c r="A58" i="2"/>
  <c r="B58" i="2"/>
  <c r="C58" i="2"/>
  <c r="A59" i="2"/>
  <c r="B59" i="2"/>
  <c r="C59" i="2"/>
  <c r="A60" i="2"/>
  <c r="B60" i="2"/>
  <c r="C60" i="2"/>
  <c r="A61" i="2"/>
  <c r="B61" i="2"/>
  <c r="Q61" i="2" s="1"/>
  <c r="C61" i="2"/>
  <c r="A62" i="2"/>
  <c r="B62" i="2"/>
  <c r="C62" i="2"/>
  <c r="A63" i="2"/>
  <c r="B63" i="2"/>
  <c r="C63" i="2"/>
  <c r="A64" i="2"/>
  <c r="B64" i="2"/>
  <c r="C64" i="2"/>
  <c r="A65" i="2"/>
  <c r="B65" i="2"/>
  <c r="C65" i="2"/>
  <c r="A66" i="2"/>
  <c r="B66" i="2"/>
  <c r="C66" i="2"/>
  <c r="A67" i="2"/>
  <c r="B67" i="2"/>
  <c r="C67" i="2"/>
  <c r="A68" i="2"/>
  <c r="B68" i="2"/>
  <c r="C68" i="2"/>
  <c r="A69" i="2"/>
  <c r="B69" i="2"/>
  <c r="Q69" i="2" s="1"/>
  <c r="P69" i="2" s="1"/>
  <c r="R69" i="2" s="1"/>
  <c r="C69" i="2"/>
  <c r="C9" i="2"/>
  <c r="B9" i="2"/>
  <c r="A9" i="2"/>
  <c r="B1" i="6"/>
  <c r="Q57" i="2" l="1"/>
  <c r="Q33" i="2"/>
  <c r="Q25" i="2"/>
  <c r="G25" i="2" s="1"/>
  <c r="Q17" i="2"/>
  <c r="Q65" i="2"/>
  <c r="Q62" i="2"/>
  <c r="P62" i="2" s="1"/>
  <c r="F62" i="2" s="1"/>
  <c r="Q54" i="2"/>
  <c r="Q46" i="2"/>
  <c r="P46" i="2" s="1"/>
  <c r="F46" i="2" s="1"/>
  <c r="Q38" i="2"/>
  <c r="Q30" i="2"/>
  <c r="Q22" i="2"/>
  <c r="Q14" i="2"/>
  <c r="Q49" i="2"/>
  <c r="Q67" i="2"/>
  <c r="G67" i="2" s="1"/>
  <c r="Q59" i="2"/>
  <c r="G59" i="2" s="1"/>
  <c r="Q51" i="2"/>
  <c r="P51" i="2" s="1"/>
  <c r="Q43" i="2"/>
  <c r="P43" i="2" s="1"/>
  <c r="Q35" i="2"/>
  <c r="P35" i="2" s="1"/>
  <c r="Q27" i="2"/>
  <c r="G27" i="2" s="1"/>
  <c r="Q19" i="2"/>
  <c r="P19" i="2" s="1"/>
  <c r="F69" i="2"/>
  <c r="Q66" i="2"/>
  <c r="P66" i="2" s="1"/>
  <c r="Q58" i="2"/>
  <c r="P58" i="2" s="1"/>
  <c r="Q50" i="2"/>
  <c r="P50" i="2" s="1"/>
  <c r="Q42" i="2"/>
  <c r="P42" i="2" s="1"/>
  <c r="Q34" i="2"/>
  <c r="P34" i="2" s="1"/>
  <c r="Q26" i="2"/>
  <c r="G26" i="2" s="1"/>
  <c r="I26" i="2" s="1"/>
  <c r="Q18" i="2"/>
  <c r="P18" i="2" s="1"/>
  <c r="Q10" i="2"/>
  <c r="G10" i="2" s="1"/>
  <c r="I10" i="2" s="1"/>
  <c r="P65" i="2"/>
  <c r="F65" i="2" s="1"/>
  <c r="G65" i="2"/>
  <c r="P25" i="2"/>
  <c r="P33" i="2"/>
  <c r="F33" i="2" s="1"/>
  <c r="G33" i="2"/>
  <c r="P38" i="2"/>
  <c r="F38" i="2" s="1"/>
  <c r="G38" i="2"/>
  <c r="P14" i="2"/>
  <c r="R14" i="2" s="1"/>
  <c r="G14" i="2"/>
  <c r="I14" i="2" s="1"/>
  <c r="P57" i="2"/>
  <c r="F57" i="2" s="1"/>
  <c r="G57" i="2"/>
  <c r="G46" i="2"/>
  <c r="P22" i="2"/>
  <c r="F22" i="2" s="1"/>
  <c r="G22" i="2"/>
  <c r="P30" i="2"/>
  <c r="F30" i="2" s="1"/>
  <c r="G30" i="2"/>
  <c r="P49" i="2"/>
  <c r="F49" i="2" s="1"/>
  <c r="G49" i="2"/>
  <c r="P53" i="2"/>
  <c r="F53" i="2" s="1"/>
  <c r="G53" i="2"/>
  <c r="P21" i="2"/>
  <c r="F21" i="2" s="1"/>
  <c r="G21" i="2"/>
  <c r="P13" i="2"/>
  <c r="G13" i="2"/>
  <c r="P41" i="2"/>
  <c r="F41" i="2" s="1"/>
  <c r="G41" i="2"/>
  <c r="P17" i="2"/>
  <c r="F17" i="2" s="1"/>
  <c r="G17" i="2"/>
  <c r="P45" i="2"/>
  <c r="F45" i="2" s="1"/>
  <c r="G45" i="2"/>
  <c r="P61" i="2"/>
  <c r="F61" i="2" s="1"/>
  <c r="G61" i="2"/>
  <c r="P29" i="2"/>
  <c r="F29" i="2" s="1"/>
  <c r="G29" i="2"/>
  <c r="R54" i="2"/>
  <c r="G54" i="2"/>
  <c r="P37" i="2"/>
  <c r="F37" i="2" s="1"/>
  <c r="G37" i="2"/>
  <c r="Q63" i="2"/>
  <c r="Q39" i="2"/>
  <c r="Q31" i="2"/>
  <c r="Q23" i="2"/>
  <c r="Q15" i="2"/>
  <c r="G15" i="2" s="1"/>
  <c r="I15" i="2" s="1"/>
  <c r="S69" i="2"/>
  <c r="G69" i="2"/>
  <c r="Q55" i="2"/>
  <c r="G55" i="2" s="1"/>
  <c r="Q60" i="2"/>
  <c r="Q52" i="2"/>
  <c r="Q44" i="2"/>
  <c r="Q36" i="2"/>
  <c r="Q28" i="2"/>
  <c r="Q20" i="2"/>
  <c r="Q12" i="2"/>
  <c r="G12" i="2" s="1"/>
  <c r="Q47" i="2"/>
  <c r="S43" i="2"/>
  <c r="S35" i="2"/>
  <c r="S19" i="2"/>
  <c r="G43" i="2"/>
  <c r="G35" i="2"/>
  <c r="G19" i="2"/>
  <c r="T19" i="2" s="1"/>
  <c r="Q68" i="2"/>
  <c r="S66" i="2"/>
  <c r="S58" i="2"/>
  <c r="S50" i="2"/>
  <c r="S42" i="2"/>
  <c r="S34" i="2"/>
  <c r="G66" i="2"/>
  <c r="G58" i="2"/>
  <c r="G50" i="2"/>
  <c r="T50" i="2" s="1"/>
  <c r="G42" i="2"/>
  <c r="G34" i="2"/>
  <c r="T34" i="2" s="1"/>
  <c r="Q11" i="2"/>
  <c r="G11" i="2" s="1"/>
  <c r="I11" i="2" s="1"/>
  <c r="Q64" i="2"/>
  <c r="Q56" i="2"/>
  <c r="Q48" i="2"/>
  <c r="Q40" i="2"/>
  <c r="Q32" i="2"/>
  <c r="Q24" i="2"/>
  <c r="Q16" i="2"/>
  <c r="P26" i="2"/>
  <c r="R26" i="2"/>
  <c r="P10" i="2"/>
  <c r="F10" i="2" s="1"/>
  <c r="P15" i="2"/>
  <c r="R15" i="2" s="1"/>
  <c r="P12" i="2"/>
  <c r="P67" i="2"/>
  <c r="F67" i="2" s="1"/>
  <c r="P59" i="2"/>
  <c r="P27" i="2"/>
  <c r="R25" i="2"/>
  <c r="R13" i="2"/>
  <c r="P54" i="2"/>
  <c r="T69" i="2"/>
  <c r="T45" i="2"/>
  <c r="T29" i="2"/>
  <c r="T38" i="2"/>
  <c r="T43" i="2"/>
  <c r="T21" i="2"/>
  <c r="T37" i="2"/>
  <c r="T17" i="2"/>
  <c r="R12" i="2" l="1"/>
  <c r="I67" i="2"/>
  <c r="S54" i="2"/>
  <c r="F54" i="2"/>
  <c r="G51" i="2"/>
  <c r="S12" i="2"/>
  <c r="F12" i="2"/>
  <c r="H29" i="2"/>
  <c r="I29" i="2"/>
  <c r="I41" i="2"/>
  <c r="I49" i="2"/>
  <c r="I46" i="2"/>
  <c r="I33" i="2"/>
  <c r="R43" i="2"/>
  <c r="F43" i="2"/>
  <c r="I50" i="2"/>
  <c r="H50" i="2"/>
  <c r="H61" i="2"/>
  <c r="I61" i="2"/>
  <c r="I13" i="2"/>
  <c r="H13" i="2"/>
  <c r="I30" i="2"/>
  <c r="I57" i="2"/>
  <c r="I42" i="2"/>
  <c r="H42" i="2"/>
  <c r="R18" i="2"/>
  <c r="F18" i="2"/>
  <c r="S15" i="2"/>
  <c r="F15" i="2"/>
  <c r="S13" i="2"/>
  <c r="F13" i="2"/>
  <c r="S25" i="2"/>
  <c r="T25" i="2" s="1"/>
  <c r="F25" i="2"/>
  <c r="I25" i="2" s="1"/>
  <c r="R34" i="2"/>
  <c r="F34" i="2"/>
  <c r="I34" i="2" s="1"/>
  <c r="R51" i="2"/>
  <c r="F51" i="2"/>
  <c r="H37" i="2"/>
  <c r="I37" i="2"/>
  <c r="H45" i="2"/>
  <c r="I45" i="2"/>
  <c r="H21" i="2"/>
  <c r="I21" i="2"/>
  <c r="G62" i="2"/>
  <c r="I65" i="2"/>
  <c r="R42" i="2"/>
  <c r="F42" i="2"/>
  <c r="I58" i="2"/>
  <c r="H58" i="2"/>
  <c r="S18" i="2"/>
  <c r="I12" i="2"/>
  <c r="H12" i="2"/>
  <c r="H69" i="2"/>
  <c r="I69" i="2"/>
  <c r="S14" i="2"/>
  <c r="F14" i="2"/>
  <c r="R50" i="2"/>
  <c r="F50" i="2"/>
  <c r="R19" i="2"/>
  <c r="F19" i="2"/>
  <c r="H19" i="2" s="1"/>
  <c r="S51" i="2"/>
  <c r="S27" i="2"/>
  <c r="F27" i="2"/>
  <c r="T42" i="2"/>
  <c r="S59" i="2"/>
  <c r="F59" i="2"/>
  <c r="H59" i="2" s="1"/>
  <c r="S26" i="2"/>
  <c r="F26" i="2"/>
  <c r="I43" i="2"/>
  <c r="H43" i="2"/>
  <c r="H54" i="2"/>
  <c r="I54" i="2"/>
  <c r="I17" i="2"/>
  <c r="H17" i="2"/>
  <c r="H53" i="2"/>
  <c r="I53" i="2"/>
  <c r="H22" i="2"/>
  <c r="I22" i="2"/>
  <c r="H38" i="2"/>
  <c r="I38" i="2"/>
  <c r="R58" i="2"/>
  <c r="F58" i="2"/>
  <c r="I27" i="2"/>
  <c r="H27" i="2"/>
  <c r="G18" i="2"/>
  <c r="R66" i="2"/>
  <c r="F66" i="2"/>
  <c r="H66" i="2" s="1"/>
  <c r="R35" i="2"/>
  <c r="F35" i="2"/>
  <c r="I35" i="2" s="1"/>
  <c r="P52" i="2"/>
  <c r="F52" i="2" s="1"/>
  <c r="G52" i="2"/>
  <c r="P31" i="2"/>
  <c r="F31" i="2" s="1"/>
  <c r="G31" i="2"/>
  <c r="P16" i="2"/>
  <c r="F16" i="2" s="1"/>
  <c r="G16" i="2"/>
  <c r="P47" i="2"/>
  <c r="F47" i="2" s="1"/>
  <c r="G47" i="2"/>
  <c r="P60" i="2"/>
  <c r="F60" i="2" s="1"/>
  <c r="G60" i="2"/>
  <c r="P39" i="2"/>
  <c r="F39" i="2" s="1"/>
  <c r="G39" i="2"/>
  <c r="R17" i="2"/>
  <c r="S17" i="2"/>
  <c r="R53" i="2"/>
  <c r="S53" i="2"/>
  <c r="R22" i="2"/>
  <c r="S22" i="2"/>
  <c r="T22" i="2" s="1"/>
  <c r="R38" i="2"/>
  <c r="S38" i="2"/>
  <c r="P63" i="2"/>
  <c r="F63" i="2" s="1"/>
  <c r="G63" i="2"/>
  <c r="P11" i="2"/>
  <c r="F11" i="2" s="1"/>
  <c r="P32" i="2"/>
  <c r="F32" i="2" s="1"/>
  <c r="G32" i="2"/>
  <c r="R29" i="2"/>
  <c r="S29" i="2"/>
  <c r="R41" i="2"/>
  <c r="S41" i="2"/>
  <c r="T41" i="2" s="1"/>
  <c r="R49" i="2"/>
  <c r="S49" i="2"/>
  <c r="T49" i="2" s="1"/>
  <c r="R46" i="2"/>
  <c r="S46" i="2"/>
  <c r="T46" i="2" s="1"/>
  <c r="R33" i="2"/>
  <c r="S33" i="2"/>
  <c r="T33" i="2" s="1"/>
  <c r="P24" i="2"/>
  <c r="F24" i="2" s="1"/>
  <c r="G24" i="2"/>
  <c r="P55" i="2"/>
  <c r="F55" i="2" s="1"/>
  <c r="P40" i="2"/>
  <c r="F40" i="2" s="1"/>
  <c r="G40" i="2"/>
  <c r="P20" i="2"/>
  <c r="F20" i="2" s="1"/>
  <c r="G20" i="2"/>
  <c r="P48" i="2"/>
  <c r="F48" i="2" s="1"/>
  <c r="G48" i="2"/>
  <c r="P28" i="2"/>
  <c r="F28" i="2" s="1"/>
  <c r="G28" i="2"/>
  <c r="R61" i="2"/>
  <c r="S61" i="2"/>
  <c r="R30" i="2"/>
  <c r="S30" i="2"/>
  <c r="H30" i="2" s="1"/>
  <c r="R57" i="2"/>
  <c r="S57" i="2"/>
  <c r="H57" i="2" s="1"/>
  <c r="R59" i="2"/>
  <c r="R10" i="2"/>
  <c r="S10" i="2"/>
  <c r="H10" i="2" s="1"/>
  <c r="P56" i="2"/>
  <c r="F56" i="2" s="1"/>
  <c r="G56" i="2"/>
  <c r="P36" i="2"/>
  <c r="F36" i="2" s="1"/>
  <c r="G36" i="2"/>
  <c r="R67" i="2"/>
  <c r="S67" i="2"/>
  <c r="H67" i="2" s="1"/>
  <c r="P64" i="2"/>
  <c r="F64" i="2" s="1"/>
  <c r="G64" i="2"/>
  <c r="P68" i="2"/>
  <c r="F68" i="2" s="1"/>
  <c r="G68" i="2"/>
  <c r="P44" i="2"/>
  <c r="F44" i="2" s="1"/>
  <c r="G44" i="2"/>
  <c r="P23" i="2"/>
  <c r="F23" i="2" s="1"/>
  <c r="G23" i="2"/>
  <c r="R37" i="2"/>
  <c r="S37" i="2"/>
  <c r="R45" i="2"/>
  <c r="S45" i="2"/>
  <c r="R21" i="2"/>
  <c r="S21" i="2"/>
  <c r="R62" i="2"/>
  <c r="S62" i="2"/>
  <c r="R65" i="2"/>
  <c r="S65" i="2"/>
  <c r="H65" i="2" s="1"/>
  <c r="R27" i="2"/>
  <c r="T27" i="2" s="1"/>
  <c r="T13" i="2"/>
  <c r="T31" i="2"/>
  <c r="T53" i="2"/>
  <c r="T58" i="2"/>
  <c r="T59" i="2"/>
  <c r="T62" i="2"/>
  <c r="T26" i="2"/>
  <c r="T67" i="2"/>
  <c r="T61" i="2"/>
  <c r="T66" i="2"/>
  <c r="T15" i="2"/>
  <c r="T57" i="2"/>
  <c r="T54" i="2"/>
  <c r="T65" i="2"/>
  <c r="T35" i="2"/>
  <c r="T16" i="2"/>
  <c r="Q9" i="2"/>
  <c r="G9" i="2" s="1"/>
  <c r="H34" i="2" l="1"/>
  <c r="H35" i="2"/>
  <c r="H25" i="2"/>
  <c r="I48" i="2"/>
  <c r="T39" i="2"/>
  <c r="H39" i="2"/>
  <c r="I39" i="2"/>
  <c r="H31" i="2"/>
  <c r="I31" i="2"/>
  <c r="I18" i="2"/>
  <c r="H18" i="2"/>
  <c r="T18" i="2"/>
  <c r="I66" i="2"/>
  <c r="I59" i="2"/>
  <c r="T36" i="2"/>
  <c r="H36" i="2"/>
  <c r="I36" i="2"/>
  <c r="I9" i="2"/>
  <c r="I20" i="2"/>
  <c r="I60" i="2"/>
  <c r="T52" i="2"/>
  <c r="H52" i="2"/>
  <c r="I52" i="2"/>
  <c r="H26" i="2"/>
  <c r="H15" i="2"/>
  <c r="H46" i="2"/>
  <c r="I32" i="2"/>
  <c r="I55" i="2"/>
  <c r="H49" i="2"/>
  <c r="I40" i="2"/>
  <c r="I47" i="2"/>
  <c r="H62" i="2"/>
  <c r="I62" i="2"/>
  <c r="T44" i="2"/>
  <c r="H44" i="2"/>
  <c r="I44" i="2"/>
  <c r="I64" i="2"/>
  <c r="I19" i="2"/>
  <c r="H41" i="2"/>
  <c r="I51" i="2"/>
  <c r="H51" i="2"/>
  <c r="T51" i="2"/>
  <c r="T28" i="2"/>
  <c r="H28" i="2"/>
  <c r="I28" i="2"/>
  <c r="I63" i="2"/>
  <c r="H16" i="2"/>
  <c r="I16" i="2"/>
  <c r="H14" i="2"/>
  <c r="T14" i="2"/>
  <c r="I68" i="2"/>
  <c r="H56" i="2"/>
  <c r="I56" i="2"/>
  <c r="T56" i="2"/>
  <c r="I23" i="2"/>
  <c r="T24" i="2"/>
  <c r="H24" i="2"/>
  <c r="I24" i="2"/>
  <c r="H33" i="2"/>
  <c r="R68" i="2"/>
  <c r="S68" i="2"/>
  <c r="T68" i="2" s="1"/>
  <c r="R56" i="2"/>
  <c r="S56" i="2"/>
  <c r="R32" i="2"/>
  <c r="S32" i="2"/>
  <c r="H32" i="2" s="1"/>
  <c r="R40" i="2"/>
  <c r="S40" i="2"/>
  <c r="T40" i="2" s="1"/>
  <c r="R11" i="2"/>
  <c r="S11" i="2"/>
  <c r="H11" i="2" s="1"/>
  <c r="R47" i="2"/>
  <c r="S47" i="2"/>
  <c r="H47" i="2" s="1"/>
  <c r="R64" i="2"/>
  <c r="S64" i="2"/>
  <c r="T64" i="2" s="1"/>
  <c r="T10" i="2"/>
  <c r="S55" i="2"/>
  <c r="T55" i="2" s="1"/>
  <c r="R55" i="2"/>
  <c r="R28" i="2"/>
  <c r="S28" i="2"/>
  <c r="R63" i="2"/>
  <c r="S63" i="2"/>
  <c r="H63" i="2" s="1"/>
  <c r="R16" i="2"/>
  <c r="S16" i="2"/>
  <c r="R23" i="2"/>
  <c r="S23" i="2"/>
  <c r="T23" i="2" s="1"/>
  <c r="R24" i="2"/>
  <c r="S24" i="2"/>
  <c r="R48" i="2"/>
  <c r="S48" i="2"/>
  <c r="T48" i="2" s="1"/>
  <c r="R39" i="2"/>
  <c r="S39" i="2"/>
  <c r="R31" i="2"/>
  <c r="U4" i="2" s="1"/>
  <c r="S31" i="2"/>
  <c r="R44" i="2"/>
  <c r="S44" i="2"/>
  <c r="R36" i="2"/>
  <c r="S36" i="2"/>
  <c r="T30" i="2"/>
  <c r="R20" i="2"/>
  <c r="S20" i="2"/>
  <c r="T20" i="2" s="1"/>
  <c r="G3" i="2" s="1"/>
  <c r="T32" i="2"/>
  <c r="R60" i="2"/>
  <c r="S60" i="2"/>
  <c r="T60" i="2" s="1"/>
  <c r="R52" i="2"/>
  <c r="S52" i="2"/>
  <c r="P9" i="2"/>
  <c r="T12" i="2"/>
  <c r="F4" i="2" l="1"/>
  <c r="H23" i="2"/>
  <c r="T11" i="2"/>
  <c r="H60" i="2"/>
  <c r="H68" i="2"/>
  <c r="R9" i="2"/>
  <c r="R7" i="2" s="1"/>
  <c r="L4" i="2"/>
  <c r="F9" i="2"/>
  <c r="H64" i="2"/>
  <c r="H20" i="2"/>
  <c r="H40" i="2"/>
  <c r="H48" i="2"/>
  <c r="H55" i="2"/>
  <c r="T47" i="2"/>
  <c r="G4" i="2" s="1"/>
  <c r="J4" i="2"/>
  <c r="S9" i="2"/>
  <c r="F3" i="2"/>
  <c r="H3" i="2" s="1"/>
  <c r="F5" i="2"/>
  <c r="T63" i="2"/>
  <c r="G5" i="2" s="1"/>
  <c r="H4" i="2" l="1"/>
  <c r="F2" i="2"/>
  <c r="F6" i="2" s="1"/>
  <c r="H9" i="2"/>
  <c r="H7" i="2" s="1"/>
  <c r="H5" i="2"/>
  <c r="T9" i="2"/>
  <c r="V21" i="2" l="1"/>
  <c r="V24" i="2"/>
  <c r="G2" i="2"/>
  <c r="G6" i="2" s="1"/>
  <c r="O4" i="2"/>
  <c r="H2" i="2" l="1"/>
</calcChain>
</file>

<file path=xl/sharedStrings.xml><?xml version="1.0" encoding="utf-8"?>
<sst xmlns="http://schemas.openxmlformats.org/spreadsheetml/2006/main" count="302" uniqueCount="158">
  <si>
    <t>One star</t>
  </si>
  <si>
    <t>Two star</t>
  </si>
  <si>
    <t>Three star</t>
  </si>
  <si>
    <t>Four star</t>
  </si>
  <si>
    <t>Level</t>
  </si>
  <si>
    <t>To level up</t>
  </si>
  <si>
    <t>Total</t>
  </si>
  <si>
    <t>Numerical Eq.</t>
  </si>
  <si>
    <t>*</t>
  </si>
  <si>
    <t>**</t>
  </si>
  <si>
    <t>***</t>
  </si>
  <si>
    <t>****</t>
  </si>
  <si>
    <t>Color Key:</t>
  </si>
  <si>
    <t>Iso Spent</t>
  </si>
  <si>
    <t>Iso to Max</t>
  </si>
  <si>
    <t>Complete</t>
  </si>
  <si>
    <t>Blue</t>
  </si>
  <si>
    <t>Max level/covers</t>
  </si>
  <si>
    <t>1 Stars</t>
  </si>
  <si>
    <t>Magenta</t>
  </si>
  <si>
    <t>Max covers</t>
  </si>
  <si>
    <t>2 Stars</t>
  </si>
  <si>
    <t>Roster Size</t>
  </si>
  <si>
    <t>Black</t>
  </si>
  <si>
    <t>Levels available</t>
  </si>
  <si>
    <t>3 Stars</t>
  </si>
  <si>
    <t>Orange</t>
  </si>
  <si>
    <t>Capped, no levels</t>
  </si>
  <si>
    <t>4 Stars</t>
  </si>
  <si>
    <t>Red</t>
  </si>
  <si>
    <t>No covers</t>
  </si>
  <si>
    <t>Stars</t>
  </si>
  <si>
    <t>Character</t>
  </si>
  <si>
    <t>Version</t>
  </si>
  <si>
    <t>Health</t>
  </si>
  <si>
    <t>Level (Current)</t>
  </si>
  <si>
    <t>Level (Cap)</t>
  </si>
  <si>
    <t>Level (Max)</t>
  </si>
  <si>
    <t>ISO to Cap</t>
  </si>
  <si>
    <t>Green</t>
  </si>
  <si>
    <t>Yellow</t>
  </si>
  <si>
    <t>Purple</t>
  </si>
  <si>
    <t># Covers</t>
  </si>
  <si>
    <t>Max</t>
  </si>
  <si>
    <t># Needed</t>
  </si>
  <si>
    <t>ISO Spent</t>
  </si>
  <si>
    <t>ISO to Max</t>
  </si>
  <si>
    <t>Max Level By Cover / Star Rating</t>
  </si>
  <si>
    <t>Covers</t>
  </si>
  <si>
    <t>Accumulated level cap increase by hero rarity</t>
  </si>
  <si>
    <t>Cover level</t>
  </si>
  <si>
    <t>Base level</t>
  </si>
  <si>
    <t>Total Characters</t>
  </si>
  <si>
    <t>Ares (Dark Avengers)</t>
  </si>
  <si>
    <t>Black Panther (T'Challa)</t>
  </si>
  <si>
    <t>Black Widow (Grey Suit)</t>
  </si>
  <si>
    <t>Black Widow (Modern)</t>
  </si>
  <si>
    <t>Black Widow (Original)</t>
  </si>
  <si>
    <t>Bullseye (Dark Avengers)</t>
  </si>
  <si>
    <t>Captain America (Modern)</t>
  </si>
  <si>
    <t>Captain America (Steve Rogers)</t>
  </si>
  <si>
    <t>Daken (Classic)</t>
  </si>
  <si>
    <t>Daken (Dark Avengers)</t>
  </si>
  <si>
    <t>Daredevil (Man w/o Fear)</t>
  </si>
  <si>
    <t>Doctor Doom (Classic)</t>
  </si>
  <si>
    <t>Falcon (Modern)</t>
  </si>
  <si>
    <t>Hawkeye (Classic)</t>
  </si>
  <si>
    <t>Hawkeye (Modern)</t>
  </si>
  <si>
    <t>Hulk (Indestructible)</t>
  </si>
  <si>
    <t>Human Torch (Classic)</t>
  </si>
  <si>
    <t>Invisible Woman (Classic)</t>
  </si>
  <si>
    <t>Iron Man (Model 35)</t>
  </si>
  <si>
    <t>Iron Man (Model 40)</t>
  </si>
  <si>
    <t>Juggernaut (Classic)</t>
  </si>
  <si>
    <t>Loki (Dark Reign)</t>
  </si>
  <si>
    <t>Magneto (Classic)</t>
  </si>
  <si>
    <t>Moonstone (Dark Avengers)</t>
  </si>
  <si>
    <t>Nick Fury (S.H.I.E.L.D.)</t>
  </si>
  <si>
    <t>Psylocke (Classic)</t>
  </si>
  <si>
    <t>Punisher (Dark Reign)</t>
  </si>
  <si>
    <t>Ragnarok (Dark Avengers)</t>
  </si>
  <si>
    <t>Sentry (Dark Avengers)</t>
  </si>
  <si>
    <t>She-Hulk (Modern)</t>
  </si>
  <si>
    <t>Spider-Man (Bag Man)</t>
  </si>
  <si>
    <t>Spider-Man (Classic)</t>
  </si>
  <si>
    <t>Storm (Classic)</t>
  </si>
  <si>
    <t>Storm (Modern)</t>
  </si>
  <si>
    <t>Storm (Mohawk)</t>
  </si>
  <si>
    <t>Thor (Modern)</t>
  </si>
  <si>
    <t>Venom (Dark Avengers)</t>
  </si>
  <si>
    <t>Wolverine (Patch)</t>
  </si>
  <si>
    <t>Wolverine (X-Force)</t>
  </si>
  <si>
    <t>Yelena Belova (Dark Avengers)</t>
  </si>
  <si>
    <t>Captain Marvel (Ms. Marvel)</t>
  </si>
  <si>
    <t>Human Torch (Johnny Storm)</t>
  </si>
  <si>
    <t>Beast (Classic)</t>
  </si>
  <si>
    <t>Thor (Marvel Now!)</t>
  </si>
  <si>
    <t>Magneto (Marvel Now!)</t>
  </si>
  <si>
    <t>Blade (Daywalker)</t>
  </si>
  <si>
    <t>Captain Marvel (Modern)</t>
  </si>
  <si>
    <t>Colossus (Classic)</t>
  </si>
  <si>
    <t>Deadpool (It's Me, Deadpool !)</t>
  </si>
  <si>
    <t>Doctor Octopus (Otto Octavius)</t>
  </si>
  <si>
    <t>Gamora (Guardians of the Galaxy)</t>
  </si>
  <si>
    <t>Hood (Classic)</t>
  </si>
  <si>
    <t>Luke Cage (Hero For Hire)</t>
  </si>
  <si>
    <t>Mystique (Raven Darkholme)</t>
  </si>
  <si>
    <t>Rocket&amp;Groot (Most Wanted)</t>
  </si>
  <si>
    <t>Squirrel Girl (Unbeatable)</t>
  </si>
  <si>
    <t>Devil Dinosaur (Gigantic Reptile)</t>
  </si>
  <si>
    <t>Elektra (Unkillable)</t>
  </si>
  <si>
    <t>Star-Lord (Legendary Outlaw)</t>
  </si>
  <si>
    <t>Thor (Goddess of Thunder)</t>
  </si>
  <si>
    <t>Wolverine (Astonishing XMen)</t>
  </si>
  <si>
    <t>Levels to gain</t>
  </si>
  <si>
    <t>Average Level</t>
  </si>
  <si>
    <t>ISO Maxed Heroes</t>
  </si>
  <si>
    <t>Cover Maxed Heroes</t>
  </si>
  <si>
    <t>Total missing covers (only *** and ****)</t>
  </si>
  <si>
    <t>HP Class</t>
  </si>
  <si>
    <t>*1</t>
  </si>
  <si>
    <t>*2</t>
  </si>
  <si>
    <t>*3</t>
  </si>
  <si>
    <t>*4</t>
  </si>
  <si>
    <t>*5</t>
  </si>
  <si>
    <t>*6</t>
  </si>
  <si>
    <t>*7</t>
  </si>
  <si>
    <t>*8</t>
  </si>
  <si>
    <t>**1</t>
  </si>
  <si>
    <t>**2</t>
  </si>
  <si>
    <t>**3</t>
  </si>
  <si>
    <t>**4</t>
  </si>
  <si>
    <t>**5</t>
  </si>
  <si>
    <t>**6</t>
  </si>
  <si>
    <t>**7</t>
  </si>
  <si>
    <t>**8</t>
  </si>
  <si>
    <t>***1</t>
  </si>
  <si>
    <t>***2</t>
  </si>
  <si>
    <t>***3</t>
  </si>
  <si>
    <t>***4</t>
  </si>
  <si>
    <t>***5</t>
  </si>
  <si>
    <t>***6</t>
  </si>
  <si>
    <t>***7</t>
  </si>
  <si>
    <t>***8</t>
  </si>
  <si>
    <t>****2</t>
  </si>
  <si>
    <t>****4</t>
  </si>
  <si>
    <t>****3</t>
  </si>
  <si>
    <t>****5</t>
  </si>
  <si>
    <t>****6</t>
  </si>
  <si>
    <t>****7</t>
  </si>
  <si>
    <t>****8</t>
  </si>
  <si>
    <t>missing covers :</t>
  </si>
  <si>
    <t>****1</t>
  </si>
  <si>
    <t>Number of days</t>
  </si>
  <si>
    <t>ISO per day</t>
  </si>
  <si>
    <t>Starting date</t>
  </si>
  <si>
    <t>Today</t>
  </si>
  <si>
    <t>Iso per week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</si>
</sst>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FFFFFF"/>
      <name val="Arial"/>
      <family val="2"/>
    </font>
    <font>
      <sz val="10"/>
      <color rgb="FF000000"/>
      <name val="Arial"/>
      <family val="2"/>
    </font>
    <font>
      <sz val="10"/>
      <color rgb="FF0000FF"/>
      <name val="Arial"/>
      <family val="2"/>
    </font>
    <font>
      <sz val="10"/>
      <color rgb="FFE06666"/>
      <name val="Arial"/>
      <family val="2"/>
    </font>
    <font>
      <b/>
      <sz val="10"/>
      <color rgb="FF000000"/>
      <name val="Arial"/>
      <family val="2"/>
    </font>
    <font>
      <sz val="10"/>
      <color theme="1"/>
      <name val="Arial"/>
      <family val="2"/>
    </font>
    <font>
      <b/>
      <sz val="10"/>
      <color rgb="FFBF9000"/>
      <name val="Arial"/>
      <family val="2"/>
    </font>
    <font>
      <b/>
      <sz val="10"/>
      <color rgb="FFCC0000"/>
      <name val="Arial"/>
      <family val="2"/>
    </font>
    <font>
      <b/>
      <sz val="10"/>
      <color rgb="FFFF00FF"/>
      <name val="Arial"/>
      <family val="2"/>
    </font>
    <font>
      <b/>
      <sz val="10"/>
      <color rgb="FF000000"/>
      <name val="Courier New"/>
      <family val="3"/>
    </font>
    <font>
      <b/>
      <sz val="10"/>
      <color rgb="FF0000FF"/>
      <name val="Arial"/>
      <family val="2"/>
    </font>
    <font>
      <b/>
      <sz val="10"/>
      <color rgb="FFF1C232"/>
      <name val="Courier New"/>
      <family val="3"/>
    </font>
    <font>
      <b/>
      <sz val="10"/>
      <color rgb="FFFF9900"/>
      <name val="Arial"/>
      <family val="2"/>
    </font>
    <font>
      <b/>
      <sz val="10"/>
      <color rgb="FFFF0000"/>
      <name val="Arial"/>
      <family val="2"/>
    </font>
    <font>
      <b/>
      <sz val="10"/>
      <color rgb="FF2CC554"/>
      <name val="Arial"/>
      <family val="2"/>
    </font>
    <font>
      <b/>
      <sz val="10"/>
      <color rgb="FF38761D"/>
      <name val="Arial"/>
      <family val="2"/>
    </font>
    <font>
      <b/>
      <sz val="10"/>
      <color rgb="FFB45F06"/>
      <name val="Arial"/>
      <family val="2"/>
    </font>
    <font>
      <b/>
      <sz val="10"/>
      <color rgb="FF990000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1"/>
      <color rgb="FF000000"/>
      <name val="Calibri"/>
      <family val="2"/>
      <scheme val="minor"/>
    </font>
    <font>
      <b/>
      <sz val="1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7.5"/>
      <color theme="1"/>
      <name val="Calibri"/>
      <family val="2"/>
      <scheme val="minor"/>
    </font>
    <font>
      <b/>
      <sz val="13.5"/>
      <color theme="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E06666"/>
        <bgColor indexed="64"/>
      </patternFill>
    </fill>
    <fill>
      <patternFill patternType="solid">
        <fgColor rgb="FFB6D7A8"/>
        <bgColor indexed="64"/>
      </patternFill>
    </fill>
    <fill>
      <patternFill patternType="solid">
        <fgColor rgb="FFF3F3F3"/>
        <bgColor indexed="64"/>
      </patternFill>
    </fill>
    <fill>
      <patternFill patternType="solid">
        <fgColor rgb="FF93C47D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9EAD3"/>
        <bgColor indexed="64"/>
      </patternFill>
    </fill>
    <fill>
      <patternFill patternType="solid">
        <fgColor rgb="FFCFE2F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4CCCC"/>
        <bgColor indexed="64"/>
      </patternFill>
    </fill>
    <fill>
      <patternFill patternType="solid">
        <fgColor rgb="FFEAD1DC"/>
        <bgColor indexed="64"/>
      </patternFill>
    </fill>
    <fill>
      <patternFill patternType="solid">
        <fgColor rgb="FFCCCCCC"/>
        <bgColor indexed="64"/>
      </patternFill>
    </fill>
    <fill>
      <patternFill patternType="solid">
        <fgColor rgb="FFEFEFEF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</fills>
  <borders count="71">
    <border>
      <left/>
      <right/>
      <top/>
      <bottom/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/>
      <right style="medium">
        <color rgb="FF000000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/>
      <diagonal/>
    </border>
    <border>
      <left style="medium">
        <color rgb="FFCCCCCC"/>
      </left>
      <right style="medium">
        <color rgb="FF000000"/>
      </right>
      <top/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/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 style="medium">
        <color rgb="FFCCCCCC"/>
      </right>
      <top style="medium">
        <color rgb="FFCCCCCC"/>
      </top>
      <bottom/>
      <diagonal/>
    </border>
    <border>
      <left style="medium">
        <color rgb="FF000000"/>
      </left>
      <right style="medium">
        <color rgb="FFCCCCCC"/>
      </right>
      <top/>
      <bottom style="medium">
        <color rgb="FFCCCCCC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CCCCCC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indexed="64"/>
      </right>
      <top style="medium">
        <color rgb="FFCCCCCC"/>
      </top>
      <bottom style="medium">
        <color rgb="FFCCCCCC"/>
      </bottom>
      <diagonal/>
    </border>
    <border>
      <left style="medium">
        <color indexed="64"/>
      </left>
      <right style="medium">
        <color rgb="FF000000"/>
      </right>
      <top style="medium">
        <color rgb="FFCCCCCC"/>
      </top>
      <bottom style="medium">
        <color indexed="64"/>
      </bottom>
      <diagonal/>
    </border>
    <border>
      <left style="medium">
        <color rgb="FFCCCCCC"/>
      </left>
      <right style="medium">
        <color indexed="64"/>
      </right>
      <top style="medium">
        <color rgb="FFCCCCCC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999999"/>
      </right>
      <top/>
      <bottom style="medium">
        <color rgb="FF999999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/>
      <bottom style="medium">
        <color rgb="FFB7B7B7"/>
      </bottom>
      <diagonal/>
    </border>
    <border>
      <left/>
      <right style="medium">
        <color rgb="FF000000"/>
      </right>
      <top/>
      <bottom style="medium">
        <color rgb="FFB7B7B7"/>
      </bottom>
      <diagonal/>
    </border>
    <border>
      <left style="medium">
        <color rgb="FFB7B7B7"/>
      </left>
      <right style="medium">
        <color rgb="FFB7B7B7"/>
      </right>
      <top/>
      <bottom style="medium">
        <color rgb="FF999999"/>
      </bottom>
      <diagonal/>
    </border>
    <border>
      <left/>
      <right style="medium">
        <color rgb="FFB7B7B7"/>
      </right>
      <top/>
      <bottom style="medium">
        <color rgb="FF999999"/>
      </bottom>
      <diagonal/>
    </border>
    <border>
      <left/>
      <right style="medium">
        <color rgb="FFB7B7B7"/>
      </right>
      <top/>
      <bottom/>
      <diagonal/>
    </border>
    <border>
      <left style="medium">
        <color rgb="FF999999"/>
      </left>
      <right style="medium">
        <color rgb="FF999999"/>
      </right>
      <top/>
      <bottom style="medium">
        <color rgb="FFD9D9D9"/>
      </bottom>
      <diagonal/>
    </border>
    <border>
      <left/>
      <right style="medium">
        <color rgb="FF999999"/>
      </right>
      <top/>
      <bottom style="medium">
        <color rgb="FFD9D9D9"/>
      </bottom>
      <diagonal/>
    </border>
    <border>
      <left/>
      <right/>
      <top/>
      <bottom style="medium">
        <color rgb="FFD9D9D9"/>
      </bottom>
      <diagonal/>
    </border>
    <border>
      <left/>
      <right/>
      <top/>
      <bottom style="medium">
        <color rgb="FF999999"/>
      </bottom>
      <diagonal/>
    </border>
    <border>
      <left/>
      <right/>
      <top style="medium">
        <color rgb="FF00000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rgb="FFCCCCCC"/>
      </top>
      <bottom style="medium">
        <color rgb="FFCCCCCC"/>
      </bottom>
      <diagonal/>
    </border>
    <border>
      <left style="medium">
        <color theme="0" tint="-0.24994659260841701"/>
      </left>
      <right style="medium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rgb="FF999999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999999"/>
      </left>
      <right style="medium">
        <color rgb="FF999999"/>
      </right>
      <top/>
      <bottom style="medium">
        <color rgb="FF999999"/>
      </bottom>
      <diagonal/>
    </border>
    <border>
      <left style="medium">
        <color rgb="FFB7B7B7"/>
      </left>
      <right style="medium">
        <color rgb="FFB7B7B7"/>
      </right>
      <top style="medium">
        <color rgb="FFB7B7B7"/>
      </top>
      <bottom style="medium">
        <color rgb="FF999999"/>
      </bottom>
      <diagonal/>
    </border>
    <border>
      <left style="medium">
        <color rgb="FF999999"/>
      </left>
      <right style="medium">
        <color rgb="FF999999"/>
      </right>
      <top style="medium">
        <color rgb="FF999999"/>
      </top>
      <bottom style="medium">
        <color rgb="FFD9D9D9"/>
      </bottom>
      <diagonal/>
    </border>
    <border>
      <left style="medium">
        <color rgb="FF999999"/>
      </left>
      <right style="medium">
        <color rgb="FFB7B7B7"/>
      </right>
      <top/>
      <bottom style="medium">
        <color rgb="FFD9D9D9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rgb="FFB7B7B7"/>
      </left>
      <right style="medium">
        <color rgb="FFB7B7B7"/>
      </right>
      <top style="medium">
        <color rgb="FFB7B7B7"/>
      </top>
      <bottom style="medium">
        <color rgb="FFB7B7B7"/>
      </bottom>
      <diagonal/>
    </border>
    <border>
      <left style="medium">
        <color rgb="FF999999"/>
      </left>
      <right style="medium">
        <color rgb="FF999999"/>
      </right>
      <top style="medium">
        <color rgb="FFD9D9D9"/>
      </top>
      <bottom style="medium">
        <color rgb="FF999999"/>
      </bottom>
      <diagonal/>
    </border>
    <border>
      <left/>
      <right style="medium">
        <color rgb="FF999999"/>
      </right>
      <top style="medium">
        <color rgb="FFD9D9D9"/>
      </top>
      <bottom style="medium">
        <color rgb="FF999999"/>
      </bottom>
      <diagonal/>
    </border>
    <border>
      <left style="medium">
        <color rgb="FF999999"/>
      </left>
      <right/>
      <top/>
      <bottom style="medium">
        <color rgb="FF999999"/>
      </bottom>
      <diagonal/>
    </border>
    <border>
      <left style="medium">
        <color rgb="FF999999"/>
      </left>
      <right style="medium">
        <color rgb="FF999999"/>
      </right>
      <top/>
      <bottom/>
      <diagonal/>
    </border>
    <border>
      <left style="medium">
        <color theme="0" tint="-0.34998626667073579"/>
      </left>
      <right style="medium">
        <color rgb="FF999999"/>
      </right>
      <top style="medium">
        <color rgb="FFD9D9D9"/>
      </top>
      <bottom style="medium">
        <color rgb="FF999999"/>
      </bottom>
      <diagonal/>
    </border>
    <border>
      <left style="medium">
        <color rgb="FF999999"/>
      </left>
      <right style="medium">
        <color rgb="FF999999"/>
      </right>
      <top style="medium">
        <color rgb="FF999999"/>
      </top>
      <bottom/>
      <diagonal/>
    </border>
    <border>
      <left style="medium">
        <color rgb="FF999999"/>
      </left>
      <right style="medium">
        <color rgb="FFB7B7B7"/>
      </right>
      <top style="medium">
        <color rgb="FFD9D9D9"/>
      </top>
      <bottom style="medium">
        <color rgb="FF999999"/>
      </bottom>
      <diagonal/>
    </border>
    <border>
      <left/>
      <right/>
      <top style="medium">
        <color rgb="FF000000"/>
      </top>
      <bottom style="medium">
        <color rgb="FFB7B7B7"/>
      </bottom>
      <diagonal/>
    </border>
    <border>
      <left/>
      <right/>
      <top style="medium">
        <color indexed="64"/>
      </top>
      <bottom style="medium">
        <color rgb="FFB7B7B7"/>
      </bottom>
      <diagonal/>
    </border>
    <border>
      <left style="medium">
        <color rgb="FF000000"/>
      </left>
      <right/>
      <top/>
      <bottom style="medium">
        <color rgb="FFB7B7B7"/>
      </bottom>
      <diagonal/>
    </border>
  </borders>
  <cellStyleXfs count="2">
    <xf numFmtId="0" fontId="0" fillId="0" borderId="0"/>
    <xf numFmtId="0" fontId="24" fillId="0" borderId="0" applyNumberFormat="0" applyFill="0" applyBorder="0" applyAlignment="0" applyProtection="0"/>
  </cellStyleXfs>
  <cellXfs count="212">
    <xf numFmtId="0" fontId="0" fillId="0" borderId="0" xfId="0"/>
    <xf numFmtId="0" fontId="3" fillId="0" borderId="6" xfId="0" applyFont="1" applyBorder="1" applyAlignment="1">
      <alignment horizontal="center" readingOrder="1"/>
    </xf>
    <xf numFmtId="0" fontId="3" fillId="0" borderId="7" xfId="0" applyFont="1" applyBorder="1" applyAlignment="1">
      <alignment horizontal="center" readingOrder="1"/>
    </xf>
    <xf numFmtId="0" fontId="3" fillId="0" borderId="8" xfId="0" applyFont="1" applyBorder="1" applyAlignment="1">
      <alignment horizontal="right"/>
    </xf>
    <xf numFmtId="0" fontId="3" fillId="0" borderId="1" xfId="0" applyFont="1" applyBorder="1" applyAlignment="1">
      <alignment horizontal="right"/>
    </xf>
    <xf numFmtId="0" fontId="3" fillId="2" borderId="8" xfId="0" applyFont="1" applyFill="1" applyBorder="1"/>
    <xf numFmtId="0" fontId="3" fillId="2" borderId="1" xfId="0" applyFont="1" applyFill="1" applyBorder="1"/>
    <xf numFmtId="0" fontId="3" fillId="2" borderId="8" xfId="0" applyFont="1" applyFill="1" applyBorder="1" applyAlignment="1">
      <alignment wrapText="1"/>
    </xf>
    <xf numFmtId="0" fontId="3" fillId="2" borderId="1" xfId="0" applyFont="1" applyFill="1" applyBorder="1" applyAlignment="1">
      <alignment wrapText="1"/>
    </xf>
    <xf numFmtId="0" fontId="3" fillId="0" borderId="6" xfId="0" applyFont="1" applyBorder="1" applyAlignment="1">
      <alignment horizontal="right"/>
    </xf>
    <xf numFmtId="0" fontId="3" fillId="0" borderId="7" xfId="0" applyFont="1" applyBorder="1" applyAlignment="1">
      <alignment horizontal="right"/>
    </xf>
    <xf numFmtId="0" fontId="3" fillId="2" borderId="6" xfId="0" applyFont="1" applyFill="1" applyBorder="1" applyAlignment="1">
      <alignment wrapText="1"/>
    </xf>
    <xf numFmtId="0" fontId="3" fillId="2" borderId="7" xfId="0" applyFont="1" applyFill="1" applyBorder="1" applyAlignment="1">
      <alignment wrapText="1"/>
    </xf>
    <xf numFmtId="0" fontId="3" fillId="2" borderId="6" xfId="0" applyFont="1" applyFill="1" applyBorder="1"/>
    <xf numFmtId="0" fontId="3" fillId="2" borderId="7" xfId="0" applyFont="1" applyFill="1" applyBorder="1"/>
    <xf numFmtId="0" fontId="5" fillId="2" borderId="1" xfId="0" applyFont="1" applyFill="1" applyBorder="1" applyAlignment="1">
      <alignment horizontal="right"/>
    </xf>
    <xf numFmtId="0" fontId="4" fillId="0" borderId="1" xfId="0" applyFont="1" applyBorder="1" applyAlignment="1">
      <alignment horizontal="right"/>
    </xf>
    <xf numFmtId="0" fontId="4" fillId="0" borderId="8" xfId="0" applyFont="1" applyBorder="1" applyAlignment="1">
      <alignment horizontal="left"/>
    </xf>
    <xf numFmtId="0" fontId="4" fillId="0" borderId="7" xfId="0" applyFont="1" applyBorder="1" applyAlignment="1">
      <alignment horizontal="right"/>
    </xf>
    <xf numFmtId="0" fontId="4" fillId="0" borderId="6" xfId="0" applyFont="1" applyBorder="1" applyAlignment="1">
      <alignment horizontal="left"/>
    </xf>
    <xf numFmtId="0" fontId="3" fillId="0" borderId="8" xfId="0" applyFont="1" applyBorder="1" applyAlignment="1">
      <alignment wrapText="1"/>
    </xf>
    <xf numFmtId="0" fontId="3" fillId="0" borderId="0" xfId="0" applyFont="1" applyBorder="1" applyAlignment="1">
      <alignment wrapText="1"/>
    </xf>
    <xf numFmtId="0" fontId="7" fillId="0" borderId="0" xfId="0" applyFont="1" applyBorder="1" applyAlignment="1">
      <alignment vertical="center" wrapText="1"/>
    </xf>
    <xf numFmtId="0" fontId="6" fillId="3" borderId="15" xfId="0" applyFont="1" applyFill="1" applyBorder="1" applyAlignment="1">
      <alignment horizontal="left" wrapText="1" readingOrder="1"/>
    </xf>
    <xf numFmtId="0" fontId="6" fillId="3" borderId="16" xfId="0" applyFont="1" applyFill="1" applyBorder="1" applyAlignment="1">
      <alignment horizontal="left" wrapText="1" readingOrder="1"/>
    </xf>
    <xf numFmtId="0" fontId="6" fillId="0" borderId="17" xfId="0" applyFont="1" applyBorder="1" applyAlignment="1">
      <alignment horizontal="left" wrapText="1"/>
    </xf>
    <xf numFmtId="0" fontId="6" fillId="0" borderId="18" xfId="0" applyFont="1" applyBorder="1" applyAlignment="1">
      <alignment horizontal="right" wrapText="1"/>
    </xf>
    <xf numFmtId="0" fontId="6" fillId="0" borderId="19" xfId="0" applyFont="1" applyBorder="1" applyAlignment="1">
      <alignment horizontal="left" wrapText="1"/>
    </xf>
    <xf numFmtId="0" fontId="6" fillId="0" borderId="20" xfId="0" applyFont="1" applyBorder="1" applyAlignment="1">
      <alignment horizontal="right" wrapText="1"/>
    </xf>
    <xf numFmtId="0" fontId="3" fillId="0" borderId="21" xfId="0" applyFont="1" applyBorder="1" applyAlignment="1">
      <alignment wrapText="1"/>
    </xf>
    <xf numFmtId="0" fontId="6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10" fillId="0" borderId="0" xfId="0" applyFont="1" applyAlignment="1">
      <alignment wrapText="1"/>
    </xf>
    <xf numFmtId="0" fontId="3" fillId="4" borderId="23" xfId="0" applyFont="1" applyFill="1" applyBorder="1" applyAlignment="1">
      <alignment horizontal="left" wrapText="1" readingOrder="1"/>
    </xf>
    <xf numFmtId="0" fontId="7" fillId="0" borderId="0" xfId="0" applyFont="1" applyAlignment="1">
      <alignment vertical="center" wrapText="1"/>
    </xf>
    <xf numFmtId="0" fontId="6" fillId="0" borderId="25" xfId="0" applyFont="1" applyBorder="1" applyAlignment="1">
      <alignment wrapText="1"/>
    </xf>
    <xf numFmtId="0" fontId="13" fillId="0" borderId="0" xfId="0" applyFont="1" applyAlignment="1">
      <alignment wrapText="1"/>
    </xf>
    <xf numFmtId="0" fontId="3" fillId="0" borderId="25" xfId="0" applyFont="1" applyBorder="1" applyAlignment="1">
      <alignment wrapText="1"/>
    </xf>
    <xf numFmtId="0" fontId="13" fillId="0" borderId="27" xfId="0" applyFont="1" applyBorder="1" applyAlignment="1">
      <alignment wrapText="1"/>
    </xf>
    <xf numFmtId="0" fontId="3" fillId="4" borderId="24" xfId="0" applyFont="1" applyFill="1" applyBorder="1" applyAlignment="1">
      <alignment horizontal="left" wrapText="1" readingOrder="1"/>
    </xf>
    <xf numFmtId="0" fontId="8" fillId="0" borderId="25" xfId="0" applyFont="1" applyBorder="1" applyAlignment="1">
      <alignment wrapText="1"/>
    </xf>
    <xf numFmtId="0" fontId="9" fillId="0" borderId="25" xfId="0" applyFont="1" applyBorder="1" applyAlignment="1">
      <alignment wrapText="1"/>
    </xf>
    <xf numFmtId="0" fontId="10" fillId="0" borderId="25" xfId="0" applyFont="1" applyBorder="1" applyAlignment="1">
      <alignment wrapText="1"/>
    </xf>
    <xf numFmtId="0" fontId="15" fillId="0" borderId="0" xfId="0" applyFont="1" applyAlignment="1">
      <alignment wrapText="1"/>
    </xf>
    <xf numFmtId="0" fontId="6" fillId="0" borderId="28" xfId="0" applyFont="1" applyBorder="1" applyAlignment="1">
      <alignment wrapText="1"/>
    </xf>
    <xf numFmtId="0" fontId="3" fillId="0" borderId="28" xfId="0" applyFont="1" applyBorder="1" applyAlignment="1">
      <alignment wrapText="1"/>
    </xf>
    <xf numFmtId="0" fontId="6" fillId="0" borderId="29" xfId="0" applyFont="1" applyBorder="1" applyAlignment="1">
      <alignment wrapText="1"/>
    </xf>
    <xf numFmtId="3" fontId="10" fillId="0" borderId="28" xfId="0" applyNumberFormat="1" applyFont="1" applyBorder="1" applyAlignment="1">
      <alignment horizontal="right" wrapText="1"/>
    </xf>
    <xf numFmtId="0" fontId="16" fillId="0" borderId="0" xfId="0" applyFont="1" applyAlignment="1">
      <alignment wrapText="1"/>
    </xf>
    <xf numFmtId="0" fontId="12" fillId="0" borderId="28" xfId="0" applyFont="1" applyBorder="1" applyAlignment="1">
      <alignment wrapText="1"/>
    </xf>
    <xf numFmtId="0" fontId="8" fillId="0" borderId="28" xfId="0" applyFont="1" applyBorder="1" applyAlignment="1">
      <alignment wrapText="1"/>
    </xf>
    <xf numFmtId="0" fontId="9" fillId="0" borderId="28" xfId="0" applyFont="1" applyBorder="1" applyAlignment="1">
      <alignment wrapText="1"/>
    </xf>
    <xf numFmtId="0" fontId="10" fillId="0" borderId="28" xfId="0" applyFont="1" applyBorder="1" applyAlignment="1">
      <alignment wrapText="1"/>
    </xf>
    <xf numFmtId="0" fontId="9" fillId="0" borderId="29" xfId="0" applyFont="1" applyBorder="1" applyAlignment="1">
      <alignment horizontal="right" wrapText="1"/>
    </xf>
    <xf numFmtId="0" fontId="15" fillId="0" borderId="28" xfId="0" applyFont="1" applyBorder="1" applyAlignment="1">
      <alignment wrapText="1"/>
    </xf>
    <xf numFmtId="0" fontId="6" fillId="0" borderId="34" xfId="0" applyFont="1" applyBorder="1" applyAlignment="1">
      <alignment horizontal="left" wrapText="1" readingOrder="1"/>
    </xf>
    <xf numFmtId="0" fontId="6" fillId="0" borderId="34" xfId="0" applyFont="1" applyBorder="1" applyAlignment="1">
      <alignment horizontal="right" wrapText="1"/>
    </xf>
    <xf numFmtId="3" fontId="6" fillId="14" borderId="34" xfId="0" applyNumberFormat="1" applyFont="1" applyFill="1" applyBorder="1" applyAlignment="1">
      <alignment horizontal="right" wrapText="1"/>
    </xf>
    <xf numFmtId="0" fontId="9" fillId="0" borderId="34" xfId="0" applyFont="1" applyBorder="1" applyAlignment="1">
      <alignment horizontal="right" wrapText="1"/>
    </xf>
    <xf numFmtId="0" fontId="6" fillId="0" borderId="35" xfId="0" applyFont="1" applyBorder="1" applyAlignment="1">
      <alignment horizontal="right" wrapText="1"/>
    </xf>
    <xf numFmtId="0" fontId="6" fillId="3" borderId="0" xfId="0" applyFont="1" applyFill="1" applyBorder="1" applyAlignment="1">
      <alignment horizontal="right" wrapText="1"/>
    </xf>
    <xf numFmtId="0" fontId="6" fillId="0" borderId="0" xfId="0" applyFont="1" applyBorder="1" applyAlignment="1">
      <alignment horizontal="right" wrapText="1"/>
    </xf>
    <xf numFmtId="0" fontId="3" fillId="0" borderId="38" xfId="0" applyFont="1" applyBorder="1" applyAlignment="1">
      <alignment wrapText="1"/>
    </xf>
    <xf numFmtId="0" fontId="6" fillId="3" borderId="41" xfId="0" applyFont="1" applyFill="1" applyBorder="1" applyAlignment="1">
      <alignment horizontal="left" wrapText="1" readingOrder="1"/>
    </xf>
    <xf numFmtId="0" fontId="6" fillId="3" borderId="42" xfId="0" applyFont="1" applyFill="1" applyBorder="1" applyAlignment="1">
      <alignment horizontal="right" wrapText="1"/>
    </xf>
    <xf numFmtId="0" fontId="19" fillId="13" borderId="41" xfId="0" applyFont="1" applyFill="1" applyBorder="1" applyAlignment="1">
      <alignment horizontal="right" wrapText="1"/>
    </xf>
    <xf numFmtId="0" fontId="6" fillId="0" borderId="42" xfId="0" applyFont="1" applyBorder="1" applyAlignment="1">
      <alignment horizontal="right" wrapText="1"/>
    </xf>
    <xf numFmtId="0" fontId="19" fillId="13" borderId="43" xfId="0" applyFont="1" applyFill="1" applyBorder="1" applyAlignment="1">
      <alignment horizontal="right" wrapText="1"/>
    </xf>
    <xf numFmtId="0" fontId="6" fillId="0" borderId="44" xfId="0" applyFont="1" applyBorder="1" applyAlignment="1">
      <alignment horizontal="right" wrapText="1"/>
    </xf>
    <xf numFmtId="0" fontId="6" fillId="0" borderId="45" xfId="0" applyFont="1" applyBorder="1" applyAlignment="1">
      <alignment horizontal="right" wrapText="1"/>
    </xf>
    <xf numFmtId="0" fontId="3" fillId="14" borderId="8" xfId="0" applyFont="1" applyFill="1" applyBorder="1" applyAlignment="1">
      <alignment horizontal="left" readingOrder="1"/>
    </xf>
    <xf numFmtId="0" fontId="3" fillId="14" borderId="8" xfId="0" applyFont="1" applyFill="1" applyBorder="1" applyAlignment="1">
      <alignment horizontal="center"/>
    </xf>
    <xf numFmtId="0" fontId="3" fillId="15" borderId="8" xfId="0" applyFont="1" applyFill="1" applyBorder="1" applyAlignment="1">
      <alignment horizontal="center"/>
    </xf>
    <xf numFmtId="0" fontId="3" fillId="7" borderId="8" xfId="0" applyFont="1" applyFill="1" applyBorder="1" applyAlignment="1">
      <alignment horizontal="left" readingOrder="1"/>
    </xf>
    <xf numFmtId="0" fontId="3" fillId="7" borderId="8" xfId="0" applyFont="1" applyFill="1" applyBorder="1" applyAlignment="1">
      <alignment horizontal="center"/>
    </xf>
    <xf numFmtId="0" fontId="6" fillId="6" borderId="12" xfId="0" applyFont="1" applyFill="1" applyBorder="1" applyAlignment="1">
      <alignment horizontal="left" wrapText="1" readingOrder="1"/>
    </xf>
    <xf numFmtId="0" fontId="3" fillId="4" borderId="22" xfId="0" applyFont="1" applyFill="1" applyBorder="1" applyAlignment="1">
      <alignment horizontal="right" wrapText="1"/>
    </xf>
    <xf numFmtId="4" fontId="6" fillId="0" borderId="47" xfId="0" applyNumberFormat="1" applyFont="1" applyBorder="1" applyAlignment="1">
      <alignment horizontal="left" wrapText="1" readingOrder="1"/>
    </xf>
    <xf numFmtId="4" fontId="6" fillId="4" borderId="47" xfId="0" applyNumberFormat="1" applyFont="1" applyFill="1" applyBorder="1" applyAlignment="1">
      <alignment horizontal="left" wrapText="1" readingOrder="1"/>
    </xf>
    <xf numFmtId="4" fontId="11" fillId="0" borderId="47" xfId="0" applyNumberFormat="1" applyFont="1" applyBorder="1" applyAlignment="1">
      <alignment horizontal="center" wrapText="1"/>
    </xf>
    <xf numFmtId="3" fontId="6" fillId="0" borderId="47" xfId="0" applyNumberFormat="1" applyFont="1" applyBorder="1" applyAlignment="1">
      <alignment horizontal="center" wrapText="1"/>
    </xf>
    <xf numFmtId="0" fontId="6" fillId="0" borderId="0" xfId="0" applyFont="1" applyBorder="1" applyAlignment="1">
      <alignment wrapText="1"/>
    </xf>
    <xf numFmtId="0" fontId="3" fillId="0" borderId="52" xfId="0" applyFont="1" applyBorder="1" applyAlignment="1">
      <alignment wrapText="1"/>
    </xf>
    <xf numFmtId="0" fontId="6" fillId="0" borderId="38" xfId="0" applyFont="1" applyBorder="1" applyAlignment="1">
      <alignment horizontal="left" wrapText="1" readingOrder="1"/>
    </xf>
    <xf numFmtId="0" fontId="6" fillId="0" borderId="41" xfId="0" applyFont="1" applyBorder="1" applyAlignment="1">
      <alignment horizontal="left" wrapText="1" readingOrder="1"/>
    </xf>
    <xf numFmtId="0" fontId="6" fillId="5" borderId="48" xfId="0" applyFont="1" applyFill="1" applyBorder="1" applyAlignment="1">
      <alignment horizontal="left" wrapText="1" readingOrder="1"/>
    </xf>
    <xf numFmtId="0" fontId="6" fillId="0" borderId="53" xfId="0" applyFont="1" applyBorder="1" applyAlignment="1">
      <alignment horizontal="left" wrapText="1" readingOrder="1"/>
    </xf>
    <xf numFmtId="3" fontId="6" fillId="0" borderId="14" xfId="0" applyNumberFormat="1" applyFont="1" applyBorder="1" applyAlignment="1">
      <alignment horizontal="right" wrapText="1"/>
    </xf>
    <xf numFmtId="0" fontId="6" fillId="4" borderId="37" xfId="0" applyFont="1" applyFill="1" applyBorder="1" applyAlignment="1">
      <alignment horizontal="left" wrapText="1" readingOrder="1"/>
    </xf>
    <xf numFmtId="0" fontId="12" fillId="4" borderId="50" xfId="0" applyFont="1" applyFill="1" applyBorder="1" applyAlignment="1">
      <alignment horizontal="left" wrapText="1" readingOrder="1"/>
    </xf>
    <xf numFmtId="0" fontId="10" fillId="4" borderId="51" xfId="0" applyFont="1" applyFill="1" applyBorder="1" applyAlignment="1">
      <alignment horizontal="left" wrapText="1" readingOrder="1"/>
    </xf>
    <xf numFmtId="0" fontId="6" fillId="4" borderId="51" xfId="0" applyFont="1" applyFill="1" applyBorder="1" applyAlignment="1">
      <alignment horizontal="left" wrapText="1" readingOrder="1"/>
    </xf>
    <xf numFmtId="0" fontId="14" fillId="4" borderId="51" xfId="0" applyFont="1" applyFill="1" applyBorder="1" applyAlignment="1">
      <alignment horizontal="left" wrapText="1" readingOrder="1"/>
    </xf>
    <xf numFmtId="0" fontId="15" fillId="4" borderId="49" xfId="0" applyFont="1" applyFill="1" applyBorder="1" applyAlignment="1">
      <alignment horizontal="left" wrapText="1" readingOrder="1"/>
    </xf>
    <xf numFmtId="4" fontId="11" fillId="0" borderId="33" xfId="0" applyNumberFormat="1" applyFont="1" applyBorder="1" applyAlignment="1">
      <alignment horizontal="left" wrapText="1"/>
    </xf>
    <xf numFmtId="4" fontId="6" fillId="4" borderId="34" xfId="0" applyNumberFormat="1" applyFont="1" applyFill="1" applyBorder="1" applyAlignment="1">
      <alignment horizontal="left" wrapText="1" readingOrder="1"/>
    </xf>
    <xf numFmtId="4" fontId="9" fillId="0" borderId="0" xfId="0" applyNumberFormat="1" applyFont="1" applyAlignment="1">
      <alignment wrapText="1"/>
    </xf>
    <xf numFmtId="4" fontId="11" fillId="0" borderId="54" xfId="0" applyNumberFormat="1" applyFont="1" applyBorder="1" applyAlignment="1">
      <alignment horizontal="left" wrapText="1"/>
    </xf>
    <xf numFmtId="4" fontId="6" fillId="4" borderId="26" xfId="0" applyNumberFormat="1" applyFont="1" applyFill="1" applyBorder="1" applyAlignment="1">
      <alignment horizontal="left" wrapText="1" readingOrder="1"/>
    </xf>
    <xf numFmtId="0" fontId="6" fillId="0" borderId="26" xfId="0" applyFont="1" applyBorder="1" applyAlignment="1">
      <alignment horizontal="left" wrapText="1" readingOrder="1"/>
    </xf>
    <xf numFmtId="0" fontId="6" fillId="0" borderId="26" xfId="0" applyFont="1" applyBorder="1" applyAlignment="1">
      <alignment horizontal="right" wrapText="1"/>
    </xf>
    <xf numFmtId="0" fontId="6" fillId="4" borderId="56" xfId="0" applyFont="1" applyFill="1" applyBorder="1" applyAlignment="1">
      <alignment horizontal="right" wrapText="1"/>
    </xf>
    <xf numFmtId="0" fontId="6" fillId="4" borderId="33" xfId="0" applyFont="1" applyFill="1" applyBorder="1" applyAlignment="1">
      <alignment horizontal="right" wrapText="1"/>
    </xf>
    <xf numFmtId="0" fontId="6" fillId="13" borderId="33" xfId="0" applyFont="1" applyFill="1" applyBorder="1" applyAlignment="1">
      <alignment horizontal="right" wrapText="1"/>
    </xf>
    <xf numFmtId="0" fontId="14" fillId="0" borderId="54" xfId="0" applyFont="1" applyBorder="1" applyAlignment="1">
      <alignment horizontal="right" wrapText="1"/>
    </xf>
    <xf numFmtId="0" fontId="17" fillId="7" borderId="36" xfId="0" applyFont="1" applyFill="1" applyBorder="1" applyAlignment="1">
      <alignment horizontal="center" wrapText="1"/>
    </xf>
    <xf numFmtId="0" fontId="12" fillId="8" borderId="36" xfId="0" applyFont="1" applyFill="1" applyBorder="1" applyAlignment="1">
      <alignment horizontal="center" wrapText="1"/>
    </xf>
    <xf numFmtId="0" fontId="18" fillId="9" borderId="36" xfId="0" applyFont="1" applyFill="1" applyBorder="1" applyAlignment="1">
      <alignment horizontal="center" wrapText="1"/>
    </xf>
    <xf numFmtId="0" fontId="15" fillId="10" borderId="36" xfId="0" applyFont="1" applyFill="1" applyBorder="1" applyAlignment="1">
      <alignment horizontal="center" wrapText="1"/>
    </xf>
    <xf numFmtId="0" fontId="10" fillId="11" borderId="36" xfId="0" applyFont="1" applyFill="1" applyBorder="1" applyAlignment="1">
      <alignment horizontal="center" wrapText="1"/>
    </xf>
    <xf numFmtId="0" fontId="6" fillId="12" borderId="26" xfId="0" applyFont="1" applyFill="1" applyBorder="1" applyAlignment="1">
      <alignment horizontal="center" wrapText="1"/>
    </xf>
    <xf numFmtId="0" fontId="7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6" fillId="6" borderId="48" xfId="0" applyFont="1" applyFill="1" applyBorder="1" applyAlignment="1">
      <alignment horizontal="center" wrapText="1" readingOrder="1"/>
    </xf>
    <xf numFmtId="0" fontId="6" fillId="0" borderId="49" xfId="0" applyFont="1" applyBorder="1" applyAlignment="1">
      <alignment horizontal="center" wrapText="1"/>
    </xf>
    <xf numFmtId="4" fontId="0" fillId="0" borderId="0" xfId="0" applyNumberFormat="1"/>
    <xf numFmtId="0" fontId="6" fillId="0" borderId="30" xfId="0" applyFont="1" applyBorder="1" applyAlignment="1">
      <alignment horizontal="left" vertical="center" wrapText="1" readingOrder="1"/>
    </xf>
    <xf numFmtId="0" fontId="6" fillId="0" borderId="31" xfId="0" applyFont="1" applyBorder="1" applyAlignment="1">
      <alignment horizontal="center" vertical="center" wrapText="1" readingOrder="1"/>
    </xf>
    <xf numFmtId="0" fontId="6" fillId="0" borderId="60" xfId="0" applyFont="1" applyBorder="1" applyAlignment="1">
      <alignment horizontal="center" vertical="center" wrapText="1" readingOrder="1"/>
    </xf>
    <xf numFmtId="0" fontId="6" fillId="0" borderId="32" xfId="0" applyFont="1" applyBorder="1" applyAlignment="1">
      <alignment horizontal="center" vertical="center" wrapText="1" readingOrder="1"/>
    </xf>
    <xf numFmtId="0" fontId="17" fillId="7" borderId="31" xfId="0" applyFont="1" applyFill="1" applyBorder="1" applyAlignment="1">
      <alignment horizontal="left" vertical="center" wrapText="1" readingOrder="1"/>
    </xf>
    <xf numFmtId="0" fontId="12" fillId="8" borderId="55" xfId="0" applyFont="1" applyFill="1" applyBorder="1" applyAlignment="1">
      <alignment horizontal="left" vertical="center" wrapText="1" readingOrder="1"/>
    </xf>
    <xf numFmtId="0" fontId="18" fillId="9" borderId="31" xfId="0" applyFont="1" applyFill="1" applyBorder="1" applyAlignment="1">
      <alignment horizontal="left" vertical="center" wrapText="1" readingOrder="1"/>
    </xf>
    <xf numFmtId="0" fontId="15" fillId="10" borderId="31" xfId="0" applyFont="1" applyFill="1" applyBorder="1" applyAlignment="1">
      <alignment horizontal="left" vertical="center" wrapText="1" readingOrder="1"/>
    </xf>
    <xf numFmtId="0" fontId="10" fillId="11" borderId="31" xfId="0" applyFont="1" applyFill="1" applyBorder="1" applyAlignment="1">
      <alignment horizontal="left" vertical="center" wrapText="1" readingOrder="1"/>
    </xf>
    <xf numFmtId="0" fontId="6" fillId="12" borderId="31" xfId="0" applyFont="1" applyFill="1" applyBorder="1" applyAlignment="1">
      <alignment horizontal="left" vertical="center" wrapText="1" readingOrder="1"/>
    </xf>
    <xf numFmtId="0" fontId="6" fillId="0" borderId="31" xfId="0" applyFont="1" applyBorder="1" applyAlignment="1">
      <alignment horizontal="left" vertical="center" wrapText="1" readingOrder="1"/>
    </xf>
    <xf numFmtId="0" fontId="6" fillId="0" borderId="60" xfId="0" applyFont="1" applyBorder="1" applyAlignment="1">
      <alignment horizontal="left" vertical="center" wrapText="1" readingOrder="1"/>
    </xf>
    <xf numFmtId="0" fontId="9" fillId="0" borderId="61" xfId="0" applyFont="1" applyBorder="1" applyAlignment="1">
      <alignment horizontal="right" wrapText="1"/>
    </xf>
    <xf numFmtId="3" fontId="6" fillId="14" borderId="62" xfId="0" applyNumberFormat="1" applyFont="1" applyFill="1" applyBorder="1" applyAlignment="1">
      <alignment horizontal="right" wrapText="1"/>
    </xf>
    <xf numFmtId="4" fontId="11" fillId="16" borderId="47" xfId="0" applyNumberFormat="1" applyFont="1" applyFill="1" applyBorder="1" applyAlignment="1">
      <alignment horizontal="center" wrapText="1"/>
    </xf>
    <xf numFmtId="0" fontId="6" fillId="13" borderId="63" xfId="0" applyFont="1" applyFill="1" applyBorder="1" applyAlignment="1">
      <alignment horizontal="right" wrapText="1"/>
    </xf>
    <xf numFmtId="0" fontId="6" fillId="13" borderId="62" xfId="0" applyFont="1" applyFill="1" applyBorder="1" applyAlignment="1">
      <alignment horizontal="right" wrapText="1"/>
    </xf>
    <xf numFmtId="0" fontId="6" fillId="13" borderId="65" xfId="0" applyFont="1" applyFill="1" applyBorder="1" applyAlignment="1">
      <alignment horizontal="right" wrapText="1"/>
    </xf>
    <xf numFmtId="0" fontId="14" fillId="0" borderId="66" xfId="0" applyFont="1" applyBorder="1" applyAlignment="1">
      <alignment horizontal="right" wrapText="1"/>
    </xf>
    <xf numFmtId="0" fontId="14" fillId="0" borderId="64" xfId="0" applyFont="1" applyBorder="1" applyAlignment="1">
      <alignment horizontal="right" wrapText="1"/>
    </xf>
    <xf numFmtId="0" fontId="0" fillId="0" borderId="41" xfId="0" applyBorder="1" applyAlignment="1"/>
    <xf numFmtId="0" fontId="0" fillId="0" borderId="0" xfId="0" applyAlignment="1"/>
    <xf numFmtId="0" fontId="22" fillId="0" borderId="8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wrapText="1"/>
    </xf>
    <xf numFmtId="0" fontId="6" fillId="0" borderId="28" xfId="0" applyFont="1" applyBorder="1" applyAlignment="1">
      <alignment horizontal="left" wrapText="1"/>
    </xf>
    <xf numFmtId="0" fontId="12" fillId="0" borderId="34" xfId="0" applyFont="1" applyBorder="1" applyAlignment="1">
      <alignment horizontal="right" wrapText="1" readingOrder="1"/>
    </xf>
    <xf numFmtId="0" fontId="12" fillId="0" borderId="26" xfId="0" applyFont="1" applyBorder="1" applyAlignment="1">
      <alignment horizontal="right" wrapText="1" readingOrder="1"/>
    </xf>
    <xf numFmtId="0" fontId="12" fillId="14" borderId="34" xfId="0" applyFont="1" applyFill="1" applyBorder="1" applyAlignment="1">
      <alignment horizontal="right" wrapText="1" readingOrder="1"/>
    </xf>
    <xf numFmtId="0" fontId="12" fillId="14" borderId="26" xfId="0" applyFont="1" applyFill="1" applyBorder="1" applyAlignment="1">
      <alignment horizontal="right" wrapText="1" readingOrder="1"/>
    </xf>
    <xf numFmtId="0" fontId="6" fillId="0" borderId="70" xfId="0" applyFont="1" applyBorder="1" applyAlignment="1">
      <alignment horizontal="left" wrapText="1"/>
    </xf>
    <xf numFmtId="0" fontId="6" fillId="0" borderId="69" xfId="0" applyFont="1" applyBorder="1" applyAlignment="1">
      <alignment wrapText="1"/>
    </xf>
    <xf numFmtId="0" fontId="3" fillId="0" borderId="0" xfId="0" applyFont="1" applyBorder="1" applyAlignment="1">
      <alignment horizontal="center" wrapText="1"/>
    </xf>
    <xf numFmtId="0" fontId="3" fillId="0" borderId="25" xfId="0" applyFont="1" applyBorder="1" applyAlignment="1">
      <alignment horizontal="center" wrapText="1"/>
    </xf>
    <xf numFmtId="0" fontId="6" fillId="0" borderId="57" xfId="0" applyFont="1" applyBorder="1" applyAlignment="1">
      <alignment horizontal="center" wrapText="1" readingOrder="1"/>
    </xf>
    <xf numFmtId="0" fontId="6" fillId="0" borderId="67" xfId="0" applyFont="1" applyBorder="1" applyAlignment="1">
      <alignment horizontal="center" wrapText="1" readingOrder="1"/>
    </xf>
    <xf numFmtId="0" fontId="6" fillId="0" borderId="41" xfId="0" applyFont="1" applyBorder="1" applyAlignment="1">
      <alignment horizontal="left" vertical="center" wrapText="1" readingOrder="1"/>
    </xf>
    <xf numFmtId="3" fontId="6" fillId="0" borderId="51" xfId="0" applyNumberFormat="1" applyFont="1" applyBorder="1" applyAlignment="1">
      <alignment horizontal="center" vertical="center" wrapText="1"/>
    </xf>
    <xf numFmtId="0" fontId="20" fillId="0" borderId="51" xfId="0" applyFont="1" applyBorder="1" applyAlignment="1">
      <alignment horizontal="center"/>
    </xf>
    <xf numFmtId="10" fontId="6" fillId="0" borderId="51" xfId="0" applyNumberFormat="1" applyFont="1" applyBorder="1" applyAlignment="1">
      <alignment horizontal="center" wrapText="1"/>
    </xf>
    <xf numFmtId="10" fontId="6" fillId="0" borderId="51" xfId="0" applyNumberFormat="1" applyFont="1" applyBorder="1" applyAlignment="1">
      <alignment horizontal="center" vertical="center" wrapText="1"/>
    </xf>
    <xf numFmtId="3" fontId="6" fillId="0" borderId="51" xfId="0" applyNumberFormat="1" applyFont="1" applyBorder="1" applyAlignment="1">
      <alignment horizontal="center" wrapText="1"/>
    </xf>
    <xf numFmtId="14" fontId="0" fillId="0" borderId="0" xfId="0" applyNumberFormat="1"/>
    <xf numFmtId="0" fontId="23" fillId="0" borderId="0" xfId="0" applyFont="1" applyAlignment="1">
      <alignment vertical="center"/>
    </xf>
    <xf numFmtId="0" fontId="24" fillId="0" borderId="0" xfId="1" applyAlignment="1">
      <alignment vertical="center"/>
    </xf>
    <xf numFmtId="0" fontId="24" fillId="0" borderId="0" xfId="1" applyAlignment="1">
      <alignment horizontal="left" vertical="center" indent="1"/>
    </xf>
    <xf numFmtId="0" fontId="1" fillId="0" borderId="0" xfId="0" applyFont="1" applyAlignment="1">
      <alignment horizontal="center" vertical="center" wrapText="1"/>
    </xf>
    <xf numFmtId="0" fontId="1" fillId="0" borderId="0" xfId="0" applyFont="1"/>
    <xf numFmtId="0" fontId="0" fillId="0" borderId="0" xfId="0" applyAlignment="1">
      <alignment vertical="center" wrapText="1"/>
    </xf>
    <xf numFmtId="0" fontId="0" fillId="0" borderId="8" xfId="0" applyFont="1" applyBorder="1" applyAlignment="1">
      <alignment horizontal="center" wrapText="1"/>
    </xf>
    <xf numFmtId="0" fontId="22" fillId="0" borderId="8" xfId="0" applyFont="1" applyBorder="1" applyAlignment="1">
      <alignment horizontal="center"/>
    </xf>
    <xf numFmtId="0" fontId="0" fillId="0" borderId="8" xfId="0" applyFont="1" applyBorder="1" applyAlignment="1">
      <alignment horizontal="center" vertical="center" wrapText="1"/>
    </xf>
    <xf numFmtId="0" fontId="24" fillId="0" borderId="0" xfId="1" applyAlignment="1">
      <alignment horizontal="left" vertical="center" indent="2"/>
    </xf>
    <xf numFmtId="0" fontId="24" fillId="0" borderId="0" xfId="1"/>
    <xf numFmtId="0" fontId="25" fillId="0" borderId="0" xfId="0" applyFont="1" applyAlignment="1">
      <alignment vertical="center"/>
    </xf>
    <xf numFmtId="0" fontId="26" fillId="0" borderId="0" xfId="0" applyFont="1"/>
    <xf numFmtId="0" fontId="28" fillId="0" borderId="0" xfId="0" applyFont="1" applyAlignment="1">
      <alignment vertical="center"/>
    </xf>
    <xf numFmtId="0" fontId="6" fillId="5" borderId="14" xfId="0" applyFont="1" applyFill="1" applyBorder="1" applyAlignment="1">
      <alignment horizontal="left" wrapText="1" readingOrder="1"/>
    </xf>
    <xf numFmtId="0" fontId="0" fillId="6" borderId="53" xfId="0" applyFill="1" applyBorder="1" applyAlignment="1">
      <alignment horizontal="center"/>
    </xf>
    <xf numFmtId="0" fontId="0" fillId="6" borderId="58" xfId="0" applyFill="1" applyBorder="1" applyAlignment="1">
      <alignment horizontal="center"/>
    </xf>
    <xf numFmtId="14" fontId="1" fillId="0" borderId="53" xfId="0" applyNumberFormat="1" applyFont="1" applyBorder="1" applyAlignment="1">
      <alignment horizontal="center"/>
    </xf>
    <xf numFmtId="14" fontId="1" fillId="0" borderId="58" xfId="0" applyNumberFormat="1" applyFont="1" applyBorder="1" applyAlignment="1">
      <alignment horizontal="center"/>
    </xf>
    <xf numFmtId="0" fontId="1" fillId="0" borderId="53" xfId="0" applyNumberFormat="1" applyFont="1" applyBorder="1" applyAlignment="1">
      <alignment horizontal="center"/>
    </xf>
    <xf numFmtId="0" fontId="1" fillId="0" borderId="58" xfId="0" applyNumberFormat="1" applyFont="1" applyBorder="1" applyAlignment="1">
      <alignment horizontal="center"/>
    </xf>
    <xf numFmtId="0" fontId="1" fillId="0" borderId="53" xfId="0" applyFont="1" applyBorder="1" applyAlignment="1">
      <alignment horizontal="center"/>
    </xf>
    <xf numFmtId="0" fontId="1" fillId="0" borderId="58" xfId="0" applyFont="1" applyBorder="1" applyAlignment="1">
      <alignment horizontal="center"/>
    </xf>
    <xf numFmtId="0" fontId="6" fillId="6" borderId="53" xfId="0" applyFont="1" applyFill="1" applyBorder="1" applyAlignment="1">
      <alignment horizontal="center" wrapText="1"/>
    </xf>
    <xf numFmtId="0" fontId="6" fillId="6" borderId="59" xfId="0" applyFont="1" applyFill="1" applyBorder="1" applyAlignment="1">
      <alignment horizontal="center" wrapText="1"/>
    </xf>
    <xf numFmtId="0" fontId="6" fillId="6" borderId="58" xfId="0" applyFont="1" applyFill="1" applyBorder="1" applyAlignment="1">
      <alignment horizontal="center" wrapText="1"/>
    </xf>
    <xf numFmtId="0" fontId="6" fillId="0" borderId="53" xfId="0" applyFont="1" applyBorder="1" applyAlignment="1">
      <alignment horizontal="center" wrapText="1"/>
    </xf>
    <xf numFmtId="0" fontId="6" fillId="0" borderId="59" xfId="0" applyFont="1" applyBorder="1" applyAlignment="1">
      <alignment horizontal="center" wrapText="1"/>
    </xf>
    <xf numFmtId="0" fontId="6" fillId="0" borderId="58" xfId="0" applyFont="1" applyBorder="1" applyAlignment="1">
      <alignment horizontal="center" wrapText="1"/>
    </xf>
    <xf numFmtId="0" fontId="6" fillId="0" borderId="68" xfId="0" applyFont="1" applyBorder="1" applyAlignment="1">
      <alignment horizontal="center" wrapText="1"/>
    </xf>
    <xf numFmtId="0" fontId="20" fillId="6" borderId="53" xfId="0" applyFont="1" applyFill="1" applyBorder="1" applyAlignment="1">
      <alignment horizontal="center" vertical="center" wrapText="1"/>
    </xf>
    <xf numFmtId="0" fontId="20" fillId="6" borderId="58" xfId="0" applyFont="1" applyFill="1" applyBorder="1" applyAlignment="1">
      <alignment horizontal="center" vertical="center" wrapText="1"/>
    </xf>
    <xf numFmtId="0" fontId="1" fillId="6" borderId="53" xfId="0" applyFont="1" applyFill="1" applyBorder="1" applyAlignment="1">
      <alignment horizontal="center" vertical="center"/>
    </xf>
    <xf numFmtId="0" fontId="1" fillId="6" borderId="58" xfId="0" applyFont="1" applyFill="1" applyBorder="1" applyAlignment="1">
      <alignment horizontal="center" vertical="center"/>
    </xf>
    <xf numFmtId="0" fontId="20" fillId="0" borderId="53" xfId="0" applyFont="1" applyBorder="1" applyAlignment="1">
      <alignment horizontal="center" vertical="center" wrapText="1"/>
    </xf>
    <xf numFmtId="0" fontId="20" fillId="0" borderId="58" xfId="0" applyFont="1" applyBorder="1" applyAlignment="1">
      <alignment horizontal="center" vertical="center" wrapText="1"/>
    </xf>
    <xf numFmtId="0" fontId="21" fillId="0" borderId="53" xfId="0" applyFont="1" applyBorder="1" applyAlignment="1">
      <alignment horizontal="center" wrapText="1"/>
    </xf>
    <xf numFmtId="0" fontId="21" fillId="0" borderId="58" xfId="0" applyFont="1" applyBorder="1" applyAlignment="1">
      <alignment horizontal="center" wrapText="1"/>
    </xf>
    <xf numFmtId="0" fontId="3" fillId="0" borderId="10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readingOrder="1"/>
    </xf>
    <xf numFmtId="0" fontId="3" fillId="0" borderId="3" xfId="0" applyFont="1" applyBorder="1" applyAlignment="1">
      <alignment horizontal="center" readingOrder="1"/>
    </xf>
    <xf numFmtId="0" fontId="6" fillId="4" borderId="39" xfId="0" applyFont="1" applyFill="1" applyBorder="1" applyAlignment="1">
      <alignment horizontal="center" wrapText="1" readingOrder="1"/>
    </xf>
    <xf numFmtId="0" fontId="6" fillId="4" borderId="40" xfId="0" applyFont="1" applyFill="1" applyBorder="1" applyAlignment="1">
      <alignment horizontal="center" wrapText="1" readingOrder="1"/>
    </xf>
    <xf numFmtId="0" fontId="3" fillId="12" borderId="2" xfId="0" applyFont="1" applyFill="1" applyBorder="1" applyAlignment="1">
      <alignment horizontal="center" vertical="center" readingOrder="1"/>
    </xf>
    <xf numFmtId="0" fontId="3" fillId="12" borderId="46" xfId="0" applyFont="1" applyFill="1" applyBorder="1" applyAlignment="1">
      <alignment horizontal="center" vertical="center" readingOrder="1"/>
    </xf>
    <xf numFmtId="0" fontId="3" fillId="12" borderId="13" xfId="0" applyFont="1" applyFill="1" applyBorder="1" applyAlignment="1">
      <alignment horizontal="center" vertical="center" readingOrder="1"/>
    </xf>
    <xf numFmtId="0" fontId="1" fillId="0" borderId="0" xfId="0" applyFont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</cellXfs>
  <cellStyles count="2">
    <cellStyle name="Hyperlink" xfId="1" builtinId="8"/>
    <cellStyle name="Normal" xfId="0" builtinId="0"/>
  </cellStyles>
  <dxfs count="9">
    <dxf>
      <font>
        <color theme="9"/>
      </font>
    </dxf>
    <dxf>
      <font>
        <color rgb="FF7030A0"/>
      </font>
    </dxf>
    <dxf>
      <font>
        <color rgb="FF0070C0"/>
      </font>
    </dxf>
    <dxf>
      <font>
        <color rgb="FFFF0000"/>
      </font>
    </dxf>
    <dxf>
      <font>
        <color theme="9"/>
      </font>
    </dxf>
    <dxf>
      <font>
        <color rgb="FF7030A0"/>
      </font>
    </dxf>
    <dxf>
      <font>
        <color rgb="FF0070C0"/>
      </font>
    </dxf>
    <dxf>
      <font>
        <color rgb="FFFF0000"/>
      </font>
    </dxf>
    <dxf>
      <font>
        <color rgb="FF00B05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69"/>
  <sheetViews>
    <sheetView tabSelected="1" workbookViewId="0">
      <selection activeCell="X1" sqref="X1"/>
    </sheetView>
  </sheetViews>
  <sheetFormatPr defaultRowHeight="15" x14ac:dyDescent="0.25"/>
  <cols>
    <col min="1" max="1" width="5.5703125" bestFit="1" customWidth="1"/>
    <col min="2" max="2" width="16.28515625" bestFit="1" customWidth="1"/>
    <col min="3" max="3" width="23.42578125" bestFit="1" customWidth="1"/>
    <col min="4" max="4" width="8.140625" customWidth="1"/>
    <col min="5" max="5" width="9.5703125" customWidth="1"/>
    <col min="6" max="6" width="11.28515625" customWidth="1"/>
    <col min="7" max="7" width="13.28515625" customWidth="1"/>
    <col min="8" max="8" width="11.140625" customWidth="1"/>
    <col min="9" max="9" width="13.7109375" style="114" customWidth="1"/>
    <col min="10" max="15" width="10.7109375" customWidth="1"/>
    <col min="18" max="18" width="10.85546875" customWidth="1"/>
    <col min="19" max="19" width="10.28515625" customWidth="1"/>
    <col min="20" max="20" width="11.5703125" customWidth="1"/>
    <col min="22" max="22" width="9.140625" customWidth="1"/>
  </cols>
  <sheetData>
    <row r="1" spans="1:25" ht="27" thickBot="1" x14ac:dyDescent="0.3">
      <c r="B1" s="90" t="s">
        <v>12</v>
      </c>
      <c r="C1" s="29"/>
      <c r="D1" s="30"/>
      <c r="E1" s="84"/>
      <c r="F1" s="174" t="s">
        <v>13</v>
      </c>
      <c r="G1" s="174" t="s">
        <v>14</v>
      </c>
      <c r="H1" s="87" t="s">
        <v>15</v>
      </c>
      <c r="K1" s="117"/>
      <c r="L1" s="31"/>
      <c r="M1" s="32"/>
      <c r="N1" s="33"/>
      <c r="O1" s="34"/>
      <c r="P1" s="30"/>
      <c r="Q1" s="30"/>
      <c r="R1" s="30"/>
      <c r="S1" s="30"/>
      <c r="T1" s="30"/>
      <c r="U1" s="31"/>
      <c r="V1" s="30"/>
      <c r="W1" s="31"/>
      <c r="X1" s="30"/>
      <c r="Y1" s="30"/>
    </row>
    <row r="2" spans="1:25" ht="24" customHeight="1" thickBot="1" x14ac:dyDescent="0.3">
      <c r="B2" s="91" t="s">
        <v>16</v>
      </c>
      <c r="C2" s="35" t="s">
        <v>17</v>
      </c>
      <c r="D2" s="83"/>
      <c r="E2" s="85" t="s">
        <v>18</v>
      </c>
      <c r="F2" s="154">
        <f>SUMIF(A9:A69, "~*", S9:S69)</f>
        <v>47140</v>
      </c>
      <c r="G2" s="155">
        <f>SUMIF(A9:A69, "~*", T9:T69)</f>
        <v>103300</v>
      </c>
      <c r="H2" s="156">
        <f xml:space="preserve"> F2 / (F2+G2)</f>
        <v>0.31334751395905347</v>
      </c>
      <c r="L2" s="36"/>
      <c r="M2" s="32"/>
      <c r="N2" s="98"/>
      <c r="O2" s="34"/>
      <c r="P2" s="30"/>
      <c r="Q2" s="30"/>
      <c r="R2" s="30"/>
      <c r="S2" s="30"/>
      <c r="T2" s="30"/>
      <c r="U2" s="30"/>
      <c r="V2" s="30"/>
    </row>
    <row r="3" spans="1:25" ht="27" thickBot="1" x14ac:dyDescent="0.3">
      <c r="B3" s="92" t="s">
        <v>19</v>
      </c>
      <c r="C3" s="35" t="s">
        <v>20</v>
      </c>
      <c r="D3" s="83"/>
      <c r="E3" s="153" t="s">
        <v>21</v>
      </c>
      <c r="F3" s="154">
        <f>SUMIF(A9:A69, "~*~*", S9:S69)</f>
        <v>708088</v>
      </c>
      <c r="G3" s="154">
        <f>SUMIF(A9:A69,  "~*~*", T9:T69)</f>
        <v>241094</v>
      </c>
      <c r="H3" s="157">
        <f t="shared" ref="H3:H5" si="0" xml:space="preserve"> F3 / (F3+G3)</f>
        <v>0.74599813312936825</v>
      </c>
      <c r="I3" s="149"/>
      <c r="J3" s="115" t="s">
        <v>22</v>
      </c>
      <c r="K3" s="36"/>
      <c r="L3" s="190" t="s">
        <v>117</v>
      </c>
      <c r="M3" s="191"/>
      <c r="O3" s="192" t="s">
        <v>116</v>
      </c>
      <c r="P3" s="193"/>
      <c r="Q3" s="30"/>
      <c r="R3" s="192" t="s">
        <v>115</v>
      </c>
      <c r="S3" s="193"/>
      <c r="T3" s="30"/>
      <c r="U3" s="183" t="s">
        <v>118</v>
      </c>
      <c r="V3" s="184"/>
      <c r="W3" s="185"/>
    </row>
    <row r="4" spans="1:25" ht="15.75" thickBot="1" x14ac:dyDescent="0.3">
      <c r="B4" s="93" t="s">
        <v>23</v>
      </c>
      <c r="C4" s="35" t="s">
        <v>24</v>
      </c>
      <c r="D4" s="83"/>
      <c r="E4" s="86" t="s">
        <v>25</v>
      </c>
      <c r="F4" s="154">
        <f>SUMIF(A9:A69, "~*~*~*", S9:S69)</f>
        <v>3640354</v>
      </c>
      <c r="G4" s="158">
        <f>SUMIF(A9:A55, "~*~*~*", T9:T69)</f>
        <v>1563537</v>
      </c>
      <c r="H4" s="156">
        <f t="shared" si="0"/>
        <v>0.69954462920149563</v>
      </c>
      <c r="I4" s="149"/>
      <c r="J4" s="116">
        <f>COUNTIFS(P9:P69,"&lt;&gt;0")</f>
        <v>55</v>
      </c>
      <c r="K4" s="36"/>
      <c r="L4" s="194">
        <f>COUNTIFS(P9:P69,"=MAX")</f>
        <v>38</v>
      </c>
      <c r="M4" s="195"/>
      <c r="O4" s="196">
        <f>COUNTIFS(T9:T69,"=MAX")</f>
        <v>26</v>
      </c>
      <c r="P4" s="197"/>
      <c r="Q4" s="30"/>
      <c r="R4" s="181">
        <f>AVERAGEIF(E9:E69,"&lt;&gt;0")</f>
        <v>111.18181818181819</v>
      </c>
      <c r="S4" s="182"/>
      <c r="T4" s="30"/>
      <c r="U4" s="186">
        <f>SUMIF(R30:R69, "&gt;=0")</f>
        <v>98</v>
      </c>
      <c r="V4" s="187"/>
      <c r="W4" s="188"/>
      <c r="X4" s="138"/>
      <c r="Y4" s="139"/>
    </row>
    <row r="5" spans="1:25" ht="15.75" thickBot="1" x14ac:dyDescent="0.3">
      <c r="A5" s="38"/>
      <c r="B5" s="94" t="s">
        <v>26</v>
      </c>
      <c r="C5" s="35" t="s">
        <v>27</v>
      </c>
      <c r="D5" s="83"/>
      <c r="E5" s="86" t="s">
        <v>28</v>
      </c>
      <c r="F5" s="154">
        <f>SUMIF(A9:A69, "~*~*~*~*", S9:S69)</f>
        <v>138450</v>
      </c>
      <c r="G5" s="158">
        <f>SUMIF(A9:A69,"~*~*~*~*", T9:T69)</f>
        <v>2874798</v>
      </c>
      <c r="H5" s="156">
        <f t="shared" si="0"/>
        <v>4.5947097616923664E-2</v>
      </c>
      <c r="I5" s="113"/>
      <c r="J5" s="36"/>
      <c r="K5" s="36"/>
      <c r="L5" s="36"/>
      <c r="M5" s="32"/>
      <c r="N5" s="33"/>
      <c r="O5" s="34"/>
      <c r="P5" s="30"/>
      <c r="Q5" s="30"/>
      <c r="R5" s="30"/>
      <c r="S5" s="30"/>
      <c r="T5" s="30"/>
      <c r="U5" s="30"/>
      <c r="V5" s="36"/>
    </row>
    <row r="6" spans="1:25" ht="15.75" customHeight="1" thickBot="1" x14ac:dyDescent="0.3">
      <c r="A6" s="40"/>
      <c r="B6" s="95" t="s">
        <v>29</v>
      </c>
      <c r="C6" s="41" t="s">
        <v>30</v>
      </c>
      <c r="D6" s="83"/>
      <c r="E6" s="88" t="s">
        <v>6</v>
      </c>
      <c r="F6" s="89">
        <f>SUM(F2:F5)</f>
        <v>4534032</v>
      </c>
      <c r="G6" s="89">
        <f t="shared" ref="G6" si="1">SUM(G2:G5)</f>
        <v>4782729</v>
      </c>
      <c r="H6" s="89"/>
      <c r="I6" s="150"/>
      <c r="J6" s="37"/>
      <c r="K6" s="39"/>
      <c r="L6" s="39"/>
      <c r="M6" s="42"/>
      <c r="N6" s="43"/>
      <c r="O6" s="44"/>
      <c r="P6" s="37"/>
      <c r="Q6" s="37"/>
      <c r="R6" s="37"/>
      <c r="S6" s="37"/>
      <c r="T6" s="45"/>
      <c r="U6" s="30"/>
      <c r="V6" s="30"/>
      <c r="X6" s="139"/>
      <c r="Y6" s="139"/>
    </row>
    <row r="7" spans="1:25" ht="15.75" thickBot="1" x14ac:dyDescent="0.3">
      <c r="A7" s="147"/>
      <c r="B7" s="148"/>
      <c r="C7" s="47"/>
      <c r="D7" s="46"/>
      <c r="E7" s="46"/>
      <c r="F7" s="46"/>
      <c r="G7" s="48"/>
      <c r="H7" s="49">
        <f>SUMIF(H9:H69,"&gt;0")</f>
        <v>1861551</v>
      </c>
      <c r="I7" s="141"/>
      <c r="J7" s="49"/>
      <c r="K7" s="50"/>
      <c r="L7" s="51"/>
      <c r="M7" s="52"/>
      <c r="N7" s="53"/>
      <c r="O7" s="54"/>
      <c r="P7" s="189" t="s">
        <v>151</v>
      </c>
      <c r="Q7" s="189"/>
      <c r="R7" s="142">
        <f>SUMIF(R9:R69, "&gt;=0")</f>
        <v>164</v>
      </c>
      <c r="S7" s="55"/>
      <c r="T7" s="56"/>
    </row>
    <row r="8" spans="1:25" ht="26.25" thickBot="1" x14ac:dyDescent="0.3">
      <c r="A8" s="118" t="s">
        <v>31</v>
      </c>
      <c r="B8" s="119" t="s">
        <v>32</v>
      </c>
      <c r="C8" s="119" t="s">
        <v>33</v>
      </c>
      <c r="D8" s="120" t="s">
        <v>34</v>
      </c>
      <c r="E8" s="121" t="s">
        <v>35</v>
      </c>
      <c r="F8" s="120" t="s">
        <v>36</v>
      </c>
      <c r="G8" s="120" t="s">
        <v>37</v>
      </c>
      <c r="H8" s="121" t="s">
        <v>38</v>
      </c>
      <c r="I8" s="120" t="s">
        <v>114</v>
      </c>
      <c r="J8" s="122" t="s">
        <v>39</v>
      </c>
      <c r="K8" s="123" t="s">
        <v>16</v>
      </c>
      <c r="L8" s="124" t="s">
        <v>40</v>
      </c>
      <c r="M8" s="125" t="s">
        <v>29</v>
      </c>
      <c r="N8" s="126" t="s">
        <v>41</v>
      </c>
      <c r="O8" s="127" t="s">
        <v>23</v>
      </c>
      <c r="P8" s="128" t="s">
        <v>42</v>
      </c>
      <c r="Q8" s="128" t="s">
        <v>43</v>
      </c>
      <c r="R8" s="128" t="s">
        <v>44</v>
      </c>
      <c r="S8" s="129" t="s">
        <v>45</v>
      </c>
      <c r="T8" s="129" t="s">
        <v>46</v>
      </c>
    </row>
    <row r="9" spans="1:25" ht="15.75" customHeight="1" thickBot="1" x14ac:dyDescent="0.3">
      <c r="A9" s="96" t="str">
        <f>'Max Covers'!B4</f>
        <v>*</v>
      </c>
      <c r="B9" s="97" t="str">
        <f>LEFT('Max Covers'!A4,FIND("(",'Max Covers'!A4)-2)</f>
        <v>Black Widow</v>
      </c>
      <c r="C9" s="57" t="str">
        <f>SUBSTITUTE(RIGHT('Max Covers'!A4,LEN('Max Covers'!A4)-FIND("(",'Max Covers'!A4)),")","")</f>
        <v>Modern</v>
      </c>
      <c r="D9" s="61">
        <f>IF(E9&gt;0,INDEX(HPL,MATCH(E9,Hprow,0),8*(VLOOKUP(A9,star_range, 2)-1)+'Max Covers'!D4+1),0)</f>
        <v>0</v>
      </c>
      <c r="E9" s="103">
        <v>0</v>
      </c>
      <c r="F9" s="105">
        <f t="shared" ref="F9:F40" si="2">IF(P9=0,0,MROUND(INDEX(level_cap_table,MATCH(J9,level_cap_col,0),VLOOKUP(A9,star_range, 2)+1)+INDEX(level_cap_table,MATCH(K9,level_cap_col,0),VLOOKUP(A9,star_range, 2)+1)+INDEX(level_cap_table,MATCH(L9,level_cap_col,0),VLOOKUP(A9,star_range, 2)+1)+INDEX(level_cap_table,MATCH(M9,level_cap_col,0),VLOOKUP(A9,star_range, 2)+1)+INDEX(level_cap_table,MATCH(N9,level_cap_col,0),VLOOKUP(A9,star_range, 2)+1)+INDEX(level_cap_table,MATCH(O9,level_cap_col,0),VLOOKUP(A9,star_range, 2)+1)+INDEX(level_cap_table,MATCH("Base level",level_cap_col,0),VLOOKUP(A9,star_range, 2)+1),1))</f>
        <v>0</v>
      </c>
      <c r="G9" s="105">
        <f t="shared" ref="G9:G40" si="3">VLOOKUP(Q9,max_level,( VLOOKUP(A9, star_range, 2)+1), FALSE)</f>
        <v>40</v>
      </c>
      <c r="H9" s="136">
        <f t="shared" ref="H9:H40" si="4">IFERROR( IF((E9&lt;&gt;G9),(VLOOKUP(F9,iso_range, ((VLOOKUP(A9, star_range, 2) *2) +1), FALSE)-S9), 0), 0)</f>
        <v>0</v>
      </c>
      <c r="I9" s="151">
        <f>IF(((G9 - E9) &gt; 0),IF(E9&lt;&gt;0,F9-E9,G9), 0)</f>
        <v>40</v>
      </c>
      <c r="J9" s="107"/>
      <c r="K9" s="108"/>
      <c r="L9" s="109"/>
      <c r="M9" s="110"/>
      <c r="N9" s="111"/>
      <c r="O9" s="112"/>
      <c r="P9" s="143">
        <f>IF(( (SUM(J9:O9)) = Q9), "MAX", SUM(J9:O9))</f>
        <v>0</v>
      </c>
      <c r="Q9" s="58">
        <f t="shared" ref="Q9:Q40" si="5">VLOOKUP((((B9&amp;" (")&amp;C9)&amp;")"),char_list, 3, FALSE)</f>
        <v>10</v>
      </c>
      <c r="R9" s="60">
        <f>IF(( SUM(J9:O9) &lt;&gt; Q9), Q9-P9, "MAX")</f>
        <v>10</v>
      </c>
      <c r="S9" s="59">
        <f t="shared" ref="S9:S40" si="6">IF(P9=0,0,VLOOKUP(E9,iso_range,((VLOOKUP(A9,star_range,2)*2)+1),0))</f>
        <v>0</v>
      </c>
      <c r="T9" s="145">
        <f t="shared" ref="T9:T40" si="7">IF((E9&lt;&gt;G9),(VLOOKUP(G9,iso_range, ((VLOOKUP(A9,star_range, 2) *2) +1), FALSE)-S9), "MAX")</f>
        <v>18720</v>
      </c>
    </row>
    <row r="10" spans="1:25" ht="15.75" thickBot="1" x14ac:dyDescent="0.3">
      <c r="A10" s="96" t="str">
        <f>'Max Covers'!B5</f>
        <v>*</v>
      </c>
      <c r="B10" s="97" t="str">
        <f>LEFT('Max Covers'!A5,FIND("(",'Max Covers'!A5)-2)</f>
        <v>Hawkeye</v>
      </c>
      <c r="C10" s="57" t="str">
        <f>SUBSTITUTE(RIGHT('Max Covers'!A5,LEN('Max Covers'!A5)-FIND("(",'Max Covers'!A5)),")","")</f>
        <v>Classic</v>
      </c>
      <c r="D10" s="61">
        <f>IF(E10&gt;0,INDEX(HPL,MATCH(E10,Hprow,0),8*(VLOOKUP(A10,star_range, 2)-1)+'Max Covers'!D5+1),0)</f>
        <v>0</v>
      </c>
      <c r="E10" s="104">
        <v>0</v>
      </c>
      <c r="F10" s="105">
        <f t="shared" si="2"/>
        <v>0</v>
      </c>
      <c r="G10" s="105">
        <f t="shared" si="3"/>
        <v>40</v>
      </c>
      <c r="H10" s="137">
        <f t="shared" si="4"/>
        <v>0</v>
      </c>
      <c r="I10" s="151">
        <f t="shared" ref="I10:I69" si="8">IF(((G10 - E10) &gt; 0),IF(E10&lt;&gt;0,F10-E10,G10), 0)</f>
        <v>40</v>
      </c>
      <c r="J10" s="107"/>
      <c r="K10" s="108"/>
      <c r="L10" s="109"/>
      <c r="M10" s="110"/>
      <c r="N10" s="111"/>
      <c r="O10" s="112"/>
      <c r="P10" s="143">
        <f t="shared" ref="P10:P68" si="9">IF(( (SUM(J10:O10)) = Q10), "MAX", SUM(J10:O10))</f>
        <v>0</v>
      </c>
      <c r="Q10" s="58">
        <f t="shared" si="5"/>
        <v>10</v>
      </c>
      <c r="R10" s="60">
        <f t="shared" ref="R10:R69" si="10">IF(( SUM(J10:O10) &lt;&gt; Q10), Q10-P10, "MAX")</f>
        <v>10</v>
      </c>
      <c r="S10" s="59">
        <f t="shared" si="6"/>
        <v>0</v>
      </c>
      <c r="T10" s="145">
        <f t="shared" si="7"/>
        <v>18720</v>
      </c>
    </row>
    <row r="11" spans="1:25" ht="15.75" thickBot="1" x14ac:dyDescent="0.3">
      <c r="A11" s="96" t="str">
        <f>'Max Covers'!B6</f>
        <v>*</v>
      </c>
      <c r="B11" s="97" t="str">
        <f>LEFT('Max Covers'!A6,FIND("(",'Max Covers'!A6)-2)</f>
        <v>Iron Man</v>
      </c>
      <c r="C11" s="57" t="str">
        <f>SUBSTITUTE(RIGHT('Max Covers'!A6,LEN('Max Covers'!A6)-FIND("(",'Max Covers'!A6)),")","")</f>
        <v>Model 35</v>
      </c>
      <c r="D11" s="61">
        <f>IF(E11&gt;0,INDEX(HPL,MATCH(E11,Hprow,0),8*(VLOOKUP(A11,star_range, 2)-1)+'Max Covers'!D6+1),0)</f>
        <v>0</v>
      </c>
      <c r="E11" s="104">
        <v>0</v>
      </c>
      <c r="F11" s="105">
        <f t="shared" si="2"/>
        <v>0</v>
      </c>
      <c r="G11" s="105">
        <f t="shared" si="3"/>
        <v>50</v>
      </c>
      <c r="H11" s="137">
        <f t="shared" si="4"/>
        <v>0</v>
      </c>
      <c r="I11" s="151">
        <f t="shared" si="8"/>
        <v>50</v>
      </c>
      <c r="J11" s="107"/>
      <c r="K11" s="108"/>
      <c r="L11" s="109"/>
      <c r="M11" s="110"/>
      <c r="N11" s="111"/>
      <c r="O11" s="112"/>
      <c r="P11" s="143">
        <f t="shared" si="9"/>
        <v>0</v>
      </c>
      <c r="Q11" s="58">
        <f t="shared" si="5"/>
        <v>13</v>
      </c>
      <c r="R11" s="60">
        <f t="shared" si="10"/>
        <v>13</v>
      </c>
      <c r="S11" s="59">
        <f t="shared" si="6"/>
        <v>0</v>
      </c>
      <c r="T11" s="145">
        <f t="shared" si="7"/>
        <v>28420</v>
      </c>
    </row>
    <row r="12" spans="1:25" ht="15.75" thickBot="1" x14ac:dyDescent="0.3">
      <c r="A12" s="96" t="str">
        <f>'Max Covers'!B7</f>
        <v>*</v>
      </c>
      <c r="B12" s="97" t="str">
        <f>LEFT('Max Covers'!A7,FIND("(",'Max Covers'!A7)-2)</f>
        <v>Juggernaut</v>
      </c>
      <c r="C12" s="57" t="str">
        <f>SUBSTITUTE(RIGHT('Max Covers'!A7,LEN('Max Covers'!A7)-FIND("(",'Max Covers'!A7)),")","")</f>
        <v>Classic</v>
      </c>
      <c r="D12" s="61">
        <f>IF(E12&gt;0,INDEX(HPL,MATCH(E12,Hprow,0),8*(VLOOKUP(A12,star_range, 2)-1)+'Max Covers'!D7+1),0)</f>
        <v>3520</v>
      </c>
      <c r="E12" s="104">
        <v>40</v>
      </c>
      <c r="F12" s="105">
        <f t="shared" si="2"/>
        <v>40</v>
      </c>
      <c r="G12" s="105">
        <f t="shared" si="3"/>
        <v>40</v>
      </c>
      <c r="H12" s="137">
        <f t="shared" si="4"/>
        <v>0</v>
      </c>
      <c r="I12" s="151">
        <f t="shared" si="8"/>
        <v>0</v>
      </c>
      <c r="J12" s="107">
        <v>5</v>
      </c>
      <c r="K12" s="108"/>
      <c r="L12" s="109"/>
      <c r="M12" s="110">
        <v>5</v>
      </c>
      <c r="N12" s="111"/>
      <c r="O12" s="112"/>
      <c r="P12" s="143" t="str">
        <f t="shared" si="9"/>
        <v>MAX</v>
      </c>
      <c r="Q12" s="58">
        <f t="shared" si="5"/>
        <v>10</v>
      </c>
      <c r="R12" s="60" t="str">
        <f t="shared" si="10"/>
        <v>MAX</v>
      </c>
      <c r="S12" s="59">
        <f t="shared" si="6"/>
        <v>18720</v>
      </c>
      <c r="T12" s="145" t="str">
        <f t="shared" si="7"/>
        <v>MAX</v>
      </c>
    </row>
    <row r="13" spans="1:25" ht="15.75" thickBot="1" x14ac:dyDescent="0.3">
      <c r="A13" s="96" t="str">
        <f>'Max Covers'!B8</f>
        <v>*</v>
      </c>
      <c r="B13" s="97" t="str">
        <f>LEFT('Max Covers'!A8,FIND("(",'Max Covers'!A8)-2)</f>
        <v>Storm</v>
      </c>
      <c r="C13" s="57" t="str">
        <f>SUBSTITUTE(RIGHT('Max Covers'!A8,LEN('Max Covers'!A8)-FIND("(",'Max Covers'!A8)),")","")</f>
        <v>Modern</v>
      </c>
      <c r="D13" s="61">
        <f>IF(E13&gt;0,INDEX(HPL,MATCH(E13,Hprow,0),8*(VLOOKUP(A13,star_range, 2)-1)+'Max Covers'!D8+1),0)</f>
        <v>1620</v>
      </c>
      <c r="E13" s="104">
        <v>50</v>
      </c>
      <c r="F13" s="105">
        <f t="shared" si="2"/>
        <v>50</v>
      </c>
      <c r="G13" s="105">
        <f t="shared" si="3"/>
        <v>50</v>
      </c>
      <c r="H13" s="137">
        <f t="shared" si="4"/>
        <v>0</v>
      </c>
      <c r="I13" s="151">
        <f t="shared" si="8"/>
        <v>0</v>
      </c>
      <c r="J13" s="107">
        <v>5</v>
      </c>
      <c r="K13" s="108"/>
      <c r="L13" s="109">
        <v>5</v>
      </c>
      <c r="M13" s="110"/>
      <c r="N13" s="111"/>
      <c r="O13" s="112">
        <v>3</v>
      </c>
      <c r="P13" s="143" t="str">
        <f t="shared" si="9"/>
        <v>MAX</v>
      </c>
      <c r="Q13" s="58">
        <f t="shared" si="5"/>
        <v>13</v>
      </c>
      <c r="R13" s="60" t="str">
        <f t="shared" si="10"/>
        <v>MAX</v>
      </c>
      <c r="S13" s="59">
        <f t="shared" si="6"/>
        <v>28420</v>
      </c>
      <c r="T13" s="145" t="str">
        <f t="shared" si="7"/>
        <v>MAX</v>
      </c>
    </row>
    <row r="14" spans="1:25" ht="15.75" thickBot="1" x14ac:dyDescent="0.3">
      <c r="A14" s="96" t="str">
        <f>'Max Covers'!B9</f>
        <v>*</v>
      </c>
      <c r="B14" s="97" t="str">
        <f>LEFT('Max Covers'!A9,FIND("(",'Max Covers'!A9)-2)</f>
        <v>Venom</v>
      </c>
      <c r="C14" s="57" t="str">
        <f>SUBSTITUTE(RIGHT('Max Covers'!A9,LEN('Max Covers'!A9)-FIND("(",'Max Covers'!A9)),")","")</f>
        <v>Dark Avengers</v>
      </c>
      <c r="D14" s="61">
        <f>IF(E14&gt;0,INDEX(HPL,MATCH(E14,Hprow,0),8*(VLOOKUP(A14,star_range, 2)-1)+'Max Covers'!D9+1),0)</f>
        <v>0</v>
      </c>
      <c r="E14" s="104">
        <v>0</v>
      </c>
      <c r="F14" s="105">
        <f t="shared" si="2"/>
        <v>0</v>
      </c>
      <c r="G14" s="105">
        <f t="shared" si="3"/>
        <v>40</v>
      </c>
      <c r="H14" s="137">
        <f t="shared" si="4"/>
        <v>0</v>
      </c>
      <c r="I14" s="151">
        <f t="shared" si="8"/>
        <v>40</v>
      </c>
      <c r="J14" s="107"/>
      <c r="K14" s="108"/>
      <c r="L14" s="109"/>
      <c r="M14" s="110"/>
      <c r="N14" s="111"/>
      <c r="O14" s="112"/>
      <c r="P14" s="143">
        <f t="shared" si="9"/>
        <v>0</v>
      </c>
      <c r="Q14" s="58">
        <f t="shared" si="5"/>
        <v>10</v>
      </c>
      <c r="R14" s="60">
        <f t="shared" si="10"/>
        <v>10</v>
      </c>
      <c r="S14" s="59">
        <f t="shared" si="6"/>
        <v>0</v>
      </c>
      <c r="T14" s="145">
        <f t="shared" si="7"/>
        <v>18720</v>
      </c>
    </row>
    <row r="15" spans="1:25" ht="15.75" thickBot="1" x14ac:dyDescent="0.3">
      <c r="A15" s="96" t="str">
        <f>'Max Covers'!B10</f>
        <v>*</v>
      </c>
      <c r="B15" s="97" t="str">
        <f>LEFT('Max Covers'!A10,FIND("(",'Max Covers'!A10)-2)</f>
        <v>Yelena Belova</v>
      </c>
      <c r="C15" s="57" t="str">
        <f>SUBSTITUTE(RIGHT('Max Covers'!A10,LEN('Max Covers'!A10)-FIND("(",'Max Covers'!A10)),")","")</f>
        <v>Dark Avengers</v>
      </c>
      <c r="D15" s="61">
        <f>IF(E15&gt;0,INDEX(HPL,MATCH(E15,Hprow,0),8*(VLOOKUP(A15,star_range, 2)-1)+'Max Covers'!D10+1),0)</f>
        <v>0</v>
      </c>
      <c r="E15" s="104">
        <v>0</v>
      </c>
      <c r="F15" s="105">
        <f t="shared" si="2"/>
        <v>0</v>
      </c>
      <c r="G15" s="105">
        <f t="shared" si="3"/>
        <v>40</v>
      </c>
      <c r="H15" s="137">
        <f t="shared" si="4"/>
        <v>0</v>
      </c>
      <c r="I15" s="151">
        <f t="shared" si="8"/>
        <v>40</v>
      </c>
      <c r="J15" s="107"/>
      <c r="K15" s="108"/>
      <c r="L15" s="109"/>
      <c r="M15" s="110"/>
      <c r="N15" s="111"/>
      <c r="O15" s="112"/>
      <c r="P15" s="143">
        <f t="shared" si="9"/>
        <v>0</v>
      </c>
      <c r="Q15" s="58">
        <f t="shared" si="5"/>
        <v>10</v>
      </c>
      <c r="R15" s="60">
        <f t="shared" si="10"/>
        <v>10</v>
      </c>
      <c r="S15" s="59">
        <f t="shared" si="6"/>
        <v>0</v>
      </c>
      <c r="T15" s="145">
        <f t="shared" si="7"/>
        <v>18720</v>
      </c>
    </row>
    <row r="16" spans="1:25" ht="15.75" thickBot="1" x14ac:dyDescent="0.3">
      <c r="A16" s="96" t="str">
        <f>'Max Covers'!B11</f>
        <v>**</v>
      </c>
      <c r="B16" s="97" t="str">
        <f>LEFT('Max Covers'!A11,FIND("(",'Max Covers'!A11)-2)</f>
        <v>Ares</v>
      </c>
      <c r="C16" s="57" t="str">
        <f>SUBSTITUTE(RIGHT('Max Covers'!A11,LEN('Max Covers'!A11)-FIND("(",'Max Covers'!A11)),")","")</f>
        <v>Dark Avengers</v>
      </c>
      <c r="D16" s="61">
        <f>IF(E16&gt;0,INDEX(HPL,MATCH(E16,Hprow,0),8*(VLOOKUP(A16,star_range, 2)-1)+'Max Covers'!D11+1),0)</f>
        <v>5880</v>
      </c>
      <c r="E16" s="104">
        <v>94</v>
      </c>
      <c r="F16" s="105">
        <f t="shared" si="2"/>
        <v>94</v>
      </c>
      <c r="G16" s="105">
        <f t="shared" si="3"/>
        <v>94</v>
      </c>
      <c r="H16" s="137">
        <f t="shared" si="4"/>
        <v>0</v>
      </c>
      <c r="I16" s="151">
        <f t="shared" si="8"/>
        <v>0</v>
      </c>
      <c r="J16" s="107">
        <v>4</v>
      </c>
      <c r="K16" s="108"/>
      <c r="L16" s="109">
        <v>5</v>
      </c>
      <c r="M16" s="110">
        <v>4</v>
      </c>
      <c r="N16" s="111"/>
      <c r="O16" s="112"/>
      <c r="P16" s="143" t="str">
        <f t="shared" si="9"/>
        <v>MAX</v>
      </c>
      <c r="Q16" s="58">
        <f t="shared" si="5"/>
        <v>13</v>
      </c>
      <c r="R16" s="60" t="str">
        <f t="shared" si="10"/>
        <v>MAX</v>
      </c>
      <c r="S16" s="59">
        <f t="shared" si="6"/>
        <v>69524</v>
      </c>
      <c r="T16" s="145" t="str">
        <f t="shared" si="7"/>
        <v>MAX</v>
      </c>
    </row>
    <row r="17" spans="1:23" ht="15.75" thickBot="1" x14ac:dyDescent="0.3">
      <c r="A17" s="96" t="str">
        <f>'Max Covers'!B12</f>
        <v>**</v>
      </c>
      <c r="B17" s="97" t="str">
        <f>LEFT('Max Covers'!A12,FIND("(",'Max Covers'!A12)-2)</f>
        <v>Black Widow</v>
      </c>
      <c r="C17" s="57" t="str">
        <f>SUBSTITUTE(RIGHT('Max Covers'!A12,LEN('Max Covers'!A12)-FIND("(",'Max Covers'!A12)),")","")</f>
        <v>Original</v>
      </c>
      <c r="D17" s="61">
        <f>IF(E17&gt;0,INDEX(HPL,MATCH(E17,Hprow,0),8*(VLOOKUP(A17,star_range, 2)-1)+'Max Covers'!D12+1),0)</f>
        <v>3430</v>
      </c>
      <c r="E17" s="104">
        <v>94</v>
      </c>
      <c r="F17" s="105">
        <f t="shared" si="2"/>
        <v>94</v>
      </c>
      <c r="G17" s="105">
        <f t="shared" si="3"/>
        <v>94</v>
      </c>
      <c r="H17" s="137">
        <f t="shared" si="4"/>
        <v>0</v>
      </c>
      <c r="I17" s="151">
        <f t="shared" si="8"/>
        <v>0</v>
      </c>
      <c r="J17" s="107"/>
      <c r="K17" s="108">
        <v>5</v>
      </c>
      <c r="L17" s="109"/>
      <c r="M17" s="110"/>
      <c r="N17" s="111">
        <v>3</v>
      </c>
      <c r="O17" s="112">
        <v>5</v>
      </c>
      <c r="P17" s="143" t="str">
        <f t="shared" si="9"/>
        <v>MAX</v>
      </c>
      <c r="Q17" s="58">
        <f t="shared" si="5"/>
        <v>13</v>
      </c>
      <c r="R17" s="60" t="str">
        <f t="shared" si="10"/>
        <v>MAX</v>
      </c>
      <c r="S17" s="59">
        <f t="shared" si="6"/>
        <v>69524</v>
      </c>
      <c r="T17" s="145" t="str">
        <f t="shared" si="7"/>
        <v>MAX</v>
      </c>
      <c r="V17" s="175" t="s">
        <v>153</v>
      </c>
      <c r="W17" s="176"/>
    </row>
    <row r="18" spans="1:23" ht="15.75" thickBot="1" x14ac:dyDescent="0.3">
      <c r="A18" s="96" t="str">
        <f>'Max Covers'!B13</f>
        <v>**</v>
      </c>
      <c r="B18" s="97" t="str">
        <f>LEFT('Max Covers'!A13,FIND("(",'Max Covers'!A13)-2)</f>
        <v>Bullseye</v>
      </c>
      <c r="C18" s="57" t="str">
        <f>SUBSTITUTE(RIGHT('Max Covers'!A13,LEN('Max Covers'!A13)-FIND("(",'Max Covers'!A13)),")","")</f>
        <v>Dark Avengers</v>
      </c>
      <c r="D18" s="61">
        <f>IF(E18&gt;0,INDEX(HPL,MATCH(E18,Hprow,0),8*(VLOOKUP(A18,star_range, 2)-1)+'Max Covers'!D13+1),0)</f>
        <v>2460</v>
      </c>
      <c r="E18" s="104">
        <v>78</v>
      </c>
      <c r="F18" s="105">
        <f t="shared" si="2"/>
        <v>78</v>
      </c>
      <c r="G18" s="105">
        <f t="shared" si="3"/>
        <v>78</v>
      </c>
      <c r="H18" s="137">
        <f t="shared" si="4"/>
        <v>0</v>
      </c>
      <c r="I18" s="151">
        <f t="shared" si="8"/>
        <v>0</v>
      </c>
      <c r="J18" s="107"/>
      <c r="K18" s="108"/>
      <c r="L18" s="109"/>
      <c r="M18" s="110"/>
      <c r="N18" s="111">
        <v>5</v>
      </c>
      <c r="O18" s="112">
        <v>5</v>
      </c>
      <c r="P18" s="143" t="str">
        <f t="shared" si="9"/>
        <v>MAX</v>
      </c>
      <c r="Q18" s="58">
        <f t="shared" si="5"/>
        <v>10</v>
      </c>
      <c r="R18" s="60" t="str">
        <f t="shared" si="10"/>
        <v>MAX</v>
      </c>
      <c r="S18" s="59">
        <f t="shared" si="6"/>
        <v>45370</v>
      </c>
      <c r="T18" s="145" t="str">
        <f t="shared" si="7"/>
        <v>MAX</v>
      </c>
      <c r="V18" s="179">
        <f ca="1">V30-V27</f>
        <v>423</v>
      </c>
      <c r="W18" s="180"/>
    </row>
    <row r="19" spans="1:23" ht="15.75" thickBot="1" x14ac:dyDescent="0.3">
      <c r="A19" s="96" t="str">
        <f>'Max Covers'!B14</f>
        <v>**</v>
      </c>
      <c r="B19" s="97" t="str">
        <f>LEFT('Max Covers'!A14,FIND("(",'Max Covers'!A14)-2)</f>
        <v>Captain America</v>
      </c>
      <c r="C19" s="57" t="str">
        <f>SUBSTITUTE(RIGHT('Max Covers'!A14,LEN('Max Covers'!A14)-FIND("(",'Max Covers'!A14)),")","")</f>
        <v>Modern</v>
      </c>
      <c r="D19" s="61">
        <f>IF(E19&gt;0,INDEX(HPL,MATCH(E19,Hprow,0),8*(VLOOKUP(A19,star_range, 2)-1)+'Max Covers'!D14+1),0)</f>
        <v>3700</v>
      </c>
      <c r="E19" s="104">
        <v>70</v>
      </c>
      <c r="F19" s="105">
        <f t="shared" si="2"/>
        <v>94</v>
      </c>
      <c r="G19" s="105">
        <f t="shared" si="3"/>
        <v>94</v>
      </c>
      <c r="H19" s="137">
        <f t="shared" si="4"/>
        <v>34314</v>
      </c>
      <c r="I19" s="151">
        <f t="shared" si="8"/>
        <v>24</v>
      </c>
      <c r="J19" s="107"/>
      <c r="K19" s="108">
        <v>5</v>
      </c>
      <c r="L19" s="109">
        <v>3</v>
      </c>
      <c r="M19" s="110">
        <v>5</v>
      </c>
      <c r="N19" s="111"/>
      <c r="O19" s="112"/>
      <c r="P19" s="143" t="str">
        <f t="shared" si="9"/>
        <v>MAX</v>
      </c>
      <c r="Q19" s="58">
        <f t="shared" si="5"/>
        <v>13</v>
      </c>
      <c r="R19" s="60" t="str">
        <f t="shared" si="10"/>
        <v>MAX</v>
      </c>
      <c r="S19" s="59">
        <f t="shared" si="6"/>
        <v>35210</v>
      </c>
      <c r="T19" s="145">
        <f t="shared" si="7"/>
        <v>34314</v>
      </c>
    </row>
    <row r="20" spans="1:23" ht="15.75" thickBot="1" x14ac:dyDescent="0.3">
      <c r="A20" s="96" t="str">
        <f>'Max Covers'!B15</f>
        <v>**</v>
      </c>
      <c r="B20" s="97" t="str">
        <f>LEFT('Max Covers'!A15,FIND("(",'Max Covers'!A15)-2)</f>
        <v>Captain Marvel</v>
      </c>
      <c r="C20" s="57" t="str">
        <f>SUBSTITUTE(RIGHT('Max Covers'!A15,LEN('Max Covers'!A15)-FIND("(",'Max Covers'!A15)),")","")</f>
        <v>Ms. Marvel</v>
      </c>
      <c r="D20" s="61">
        <f>IF(E20&gt;0,INDEX(HPL,MATCH(E20,Hprow,0),8*(VLOOKUP(A20,star_range, 2)-1)+'Max Covers'!D15+1),0)</f>
        <v>3700</v>
      </c>
      <c r="E20" s="104">
        <v>70</v>
      </c>
      <c r="F20" s="105">
        <f t="shared" si="2"/>
        <v>94</v>
      </c>
      <c r="G20" s="105">
        <f t="shared" si="3"/>
        <v>94</v>
      </c>
      <c r="H20" s="137">
        <f t="shared" si="4"/>
        <v>34314</v>
      </c>
      <c r="I20" s="151">
        <f t="shared" si="8"/>
        <v>24</v>
      </c>
      <c r="J20" s="107"/>
      <c r="K20" s="108"/>
      <c r="L20" s="109">
        <v>5</v>
      </c>
      <c r="M20" s="110">
        <v>5</v>
      </c>
      <c r="N20" s="111"/>
      <c r="O20" s="112">
        <v>3</v>
      </c>
      <c r="P20" s="143" t="str">
        <f t="shared" si="9"/>
        <v>MAX</v>
      </c>
      <c r="Q20" s="58">
        <f t="shared" si="5"/>
        <v>13</v>
      </c>
      <c r="R20" s="60" t="str">
        <f t="shared" si="10"/>
        <v>MAX</v>
      </c>
      <c r="S20" s="59">
        <f t="shared" si="6"/>
        <v>35210</v>
      </c>
      <c r="T20" s="145">
        <f t="shared" si="7"/>
        <v>34314</v>
      </c>
      <c r="V20" s="175" t="s">
        <v>154</v>
      </c>
      <c r="W20" s="176"/>
    </row>
    <row r="21" spans="1:23" ht="15.75" thickBot="1" x14ac:dyDescent="0.3">
      <c r="A21" s="96" t="str">
        <f>'Max Covers'!B16</f>
        <v>**</v>
      </c>
      <c r="B21" s="97" t="str">
        <f>LEFT('Max Covers'!A16,FIND("(",'Max Covers'!A16)-2)</f>
        <v>Daken</v>
      </c>
      <c r="C21" s="57" t="str">
        <f>SUBSTITUTE(RIGHT('Max Covers'!A16,LEN('Max Covers'!A16)-FIND("(",'Max Covers'!A16)),")","")</f>
        <v>Dark Avengers</v>
      </c>
      <c r="D21" s="61">
        <f>IF(E21&gt;0,INDEX(HPL,MATCH(E21,Hprow,0),8*(VLOOKUP(A21,star_range, 2)-1)+'Max Covers'!D16+1),0)</f>
        <v>3920</v>
      </c>
      <c r="E21" s="104">
        <v>94</v>
      </c>
      <c r="F21" s="105">
        <f t="shared" si="2"/>
        <v>94</v>
      </c>
      <c r="G21" s="105">
        <f t="shared" si="3"/>
        <v>94</v>
      </c>
      <c r="H21" s="137">
        <f t="shared" si="4"/>
        <v>0</v>
      </c>
      <c r="I21" s="151">
        <f t="shared" si="8"/>
        <v>0</v>
      </c>
      <c r="J21" s="107"/>
      <c r="K21" s="108">
        <v>3</v>
      </c>
      <c r="L21" s="109"/>
      <c r="M21" s="110"/>
      <c r="N21" s="111">
        <v>5</v>
      </c>
      <c r="O21" s="112">
        <v>5</v>
      </c>
      <c r="P21" s="143" t="str">
        <f t="shared" si="9"/>
        <v>MAX</v>
      </c>
      <c r="Q21" s="58">
        <f t="shared" si="5"/>
        <v>13</v>
      </c>
      <c r="R21" s="60" t="str">
        <f t="shared" si="10"/>
        <v>MAX</v>
      </c>
      <c r="S21" s="59">
        <f t="shared" si="6"/>
        <v>69524</v>
      </c>
      <c r="T21" s="145" t="str">
        <f t="shared" si="7"/>
        <v>MAX</v>
      </c>
      <c r="V21" s="181">
        <f ca="1">F6/V18</f>
        <v>10718.751773049646</v>
      </c>
      <c r="W21" s="182"/>
    </row>
    <row r="22" spans="1:23" ht="15.75" thickBot="1" x14ac:dyDescent="0.3">
      <c r="A22" s="96" t="str">
        <f>'Max Covers'!B17</f>
        <v>**</v>
      </c>
      <c r="B22" s="97" t="str">
        <f>LEFT('Max Covers'!A17,FIND("(",'Max Covers'!A17)-2)</f>
        <v>Hawkeye</v>
      </c>
      <c r="C22" s="57" t="str">
        <f>SUBSTITUTE(RIGHT('Max Covers'!A17,LEN('Max Covers'!A17)-FIND("(",'Max Covers'!A17)),")","")</f>
        <v>Modern</v>
      </c>
      <c r="D22" s="61">
        <f>IF(E22&gt;0,INDEX(HPL,MATCH(E22,Hprow,0),8*(VLOOKUP(A22,star_range, 2)-1)+'Max Covers'!D17+1),0)</f>
        <v>2590</v>
      </c>
      <c r="E22" s="104">
        <v>70</v>
      </c>
      <c r="F22" s="105">
        <f t="shared" si="2"/>
        <v>94</v>
      </c>
      <c r="G22" s="105">
        <f t="shared" si="3"/>
        <v>94</v>
      </c>
      <c r="H22" s="137">
        <f t="shared" si="4"/>
        <v>34314</v>
      </c>
      <c r="I22" s="151">
        <f t="shared" si="8"/>
        <v>24</v>
      </c>
      <c r="J22" s="107"/>
      <c r="K22" s="108">
        <v>3</v>
      </c>
      <c r="L22" s="109"/>
      <c r="M22" s="110">
        <v>5</v>
      </c>
      <c r="N22" s="111">
        <v>5</v>
      </c>
      <c r="O22" s="112"/>
      <c r="P22" s="143" t="str">
        <f t="shared" si="9"/>
        <v>MAX</v>
      </c>
      <c r="Q22" s="58">
        <f t="shared" si="5"/>
        <v>13</v>
      </c>
      <c r="R22" s="60" t="str">
        <f t="shared" si="10"/>
        <v>MAX</v>
      </c>
      <c r="S22" s="59">
        <f t="shared" si="6"/>
        <v>35210</v>
      </c>
      <c r="T22" s="145">
        <f t="shared" si="7"/>
        <v>34314</v>
      </c>
    </row>
    <row r="23" spans="1:23" ht="15.75" thickBot="1" x14ac:dyDescent="0.3">
      <c r="A23" s="96" t="str">
        <f>'Max Covers'!B18</f>
        <v>**</v>
      </c>
      <c r="B23" s="97" t="str">
        <f>LEFT('Max Covers'!A18,FIND("(",'Max Covers'!A18)-2)</f>
        <v>Human Torch</v>
      </c>
      <c r="C23" s="57" t="str">
        <f>SUBSTITUTE(RIGHT('Max Covers'!A18,LEN('Max Covers'!A18)-FIND("(",'Max Covers'!A18)),")","")</f>
        <v>Johnny Storm</v>
      </c>
      <c r="D23" s="61">
        <f>IF(E23&gt;0,INDEX(HPL,MATCH(E23,Hprow,0),8*(VLOOKUP(A23,star_range, 2)-1)+'Max Covers'!D18+1),0)</f>
        <v>2590</v>
      </c>
      <c r="E23" s="104">
        <v>70</v>
      </c>
      <c r="F23" s="105">
        <f t="shared" si="2"/>
        <v>94</v>
      </c>
      <c r="G23" s="105">
        <f t="shared" si="3"/>
        <v>94</v>
      </c>
      <c r="H23" s="137">
        <f t="shared" si="4"/>
        <v>34314</v>
      </c>
      <c r="I23" s="151">
        <f t="shared" si="8"/>
        <v>24</v>
      </c>
      <c r="J23" s="107">
        <v>5</v>
      </c>
      <c r="K23" s="108"/>
      <c r="L23" s="109"/>
      <c r="M23" s="110">
        <v>5</v>
      </c>
      <c r="N23" s="111"/>
      <c r="O23" s="112">
        <v>3</v>
      </c>
      <c r="P23" s="143" t="str">
        <f t="shared" si="9"/>
        <v>MAX</v>
      </c>
      <c r="Q23" s="58">
        <f t="shared" si="5"/>
        <v>13</v>
      </c>
      <c r="R23" s="60" t="str">
        <f t="shared" si="10"/>
        <v>MAX</v>
      </c>
      <c r="S23" s="59">
        <f t="shared" si="6"/>
        <v>35210</v>
      </c>
      <c r="T23" s="145">
        <f t="shared" si="7"/>
        <v>34314</v>
      </c>
      <c r="V23" s="175" t="s">
        <v>157</v>
      </c>
      <c r="W23" s="176"/>
    </row>
    <row r="24" spans="1:23" ht="15.75" thickBot="1" x14ac:dyDescent="0.3">
      <c r="A24" s="96" t="str">
        <f>'Max Covers'!B19</f>
        <v>**</v>
      </c>
      <c r="B24" s="97" t="str">
        <f>LEFT('Max Covers'!A19,FIND("(",'Max Covers'!A19)-2)</f>
        <v>Magneto</v>
      </c>
      <c r="C24" s="57" t="str">
        <f>SUBSTITUTE(RIGHT('Max Covers'!A19,LEN('Max Covers'!A19)-FIND("(",'Max Covers'!A19)),")","")</f>
        <v>Marvel Now!</v>
      </c>
      <c r="D24" s="61">
        <f>IF(E24&gt;0,INDEX(HPL,MATCH(E24,Hprow,0),8*(VLOOKUP(A24,star_range, 2)-1)+'Max Covers'!D19+1),0)</f>
        <v>3920</v>
      </c>
      <c r="E24" s="104">
        <v>94</v>
      </c>
      <c r="F24" s="105">
        <f t="shared" si="2"/>
        <v>94</v>
      </c>
      <c r="G24" s="105">
        <f t="shared" si="3"/>
        <v>94</v>
      </c>
      <c r="H24" s="137">
        <f t="shared" si="4"/>
        <v>0</v>
      </c>
      <c r="I24" s="151">
        <f t="shared" si="8"/>
        <v>0</v>
      </c>
      <c r="J24" s="107"/>
      <c r="K24" s="108">
        <v>3</v>
      </c>
      <c r="L24" s="109"/>
      <c r="M24" s="110">
        <v>5</v>
      </c>
      <c r="N24" s="111">
        <v>5</v>
      </c>
      <c r="O24" s="112"/>
      <c r="P24" s="143" t="str">
        <f t="shared" si="9"/>
        <v>MAX</v>
      </c>
      <c r="Q24" s="58">
        <f t="shared" si="5"/>
        <v>13</v>
      </c>
      <c r="R24" s="60" t="str">
        <f t="shared" si="10"/>
        <v>MAX</v>
      </c>
      <c r="S24" s="59">
        <f t="shared" si="6"/>
        <v>69524</v>
      </c>
      <c r="T24" s="145" t="str">
        <f t="shared" si="7"/>
        <v>MAX</v>
      </c>
      <c r="V24" s="181">
        <f ca="1">F6/V18*7</f>
        <v>75031.262411347518</v>
      </c>
      <c r="W24" s="182"/>
    </row>
    <row r="25" spans="1:23" ht="15.75" thickBot="1" x14ac:dyDescent="0.3">
      <c r="A25" s="96" t="str">
        <f>'Max Covers'!B20</f>
        <v>**</v>
      </c>
      <c r="B25" s="97" t="str">
        <f>LEFT('Max Covers'!A20,FIND("(",'Max Covers'!A20)-2)</f>
        <v>Moonstone</v>
      </c>
      <c r="C25" s="57" t="str">
        <f>SUBSTITUTE(RIGHT('Max Covers'!A20,LEN('Max Covers'!A20)-FIND("(",'Max Covers'!A20)),")","")</f>
        <v>Dark Avengers</v>
      </c>
      <c r="D25" s="61">
        <f>IF(E25&gt;0,INDEX(HPL,MATCH(E25,Hprow,0),8*(VLOOKUP(A25,star_range, 2)-1)+'Max Covers'!D20+1),0)</f>
        <v>3700</v>
      </c>
      <c r="E25" s="104">
        <v>70</v>
      </c>
      <c r="F25" s="105">
        <f t="shared" si="2"/>
        <v>94</v>
      </c>
      <c r="G25" s="105">
        <f t="shared" si="3"/>
        <v>94</v>
      </c>
      <c r="H25" s="137">
        <f t="shared" si="4"/>
        <v>34314</v>
      </c>
      <c r="I25" s="151">
        <f t="shared" si="8"/>
        <v>24</v>
      </c>
      <c r="J25" s="107"/>
      <c r="K25" s="108"/>
      <c r="L25" s="109"/>
      <c r="M25" s="110">
        <v>5</v>
      </c>
      <c r="N25" s="111">
        <v>5</v>
      </c>
      <c r="O25" s="112">
        <v>3</v>
      </c>
      <c r="P25" s="143" t="str">
        <f t="shared" si="9"/>
        <v>MAX</v>
      </c>
      <c r="Q25" s="58">
        <f t="shared" si="5"/>
        <v>13</v>
      </c>
      <c r="R25" s="60" t="str">
        <f t="shared" si="10"/>
        <v>MAX</v>
      </c>
      <c r="S25" s="59">
        <f t="shared" si="6"/>
        <v>35210</v>
      </c>
      <c r="T25" s="145">
        <f t="shared" si="7"/>
        <v>34314</v>
      </c>
    </row>
    <row r="26" spans="1:23" ht="15.75" thickBot="1" x14ac:dyDescent="0.3">
      <c r="A26" s="96" t="str">
        <f>'Max Covers'!B21</f>
        <v>**</v>
      </c>
      <c r="B26" s="97" t="str">
        <f>LEFT('Max Covers'!A21,FIND("(",'Max Covers'!A21)-2)</f>
        <v>Spider-Man</v>
      </c>
      <c r="C26" s="57" t="str">
        <f>SUBSTITUTE(RIGHT('Max Covers'!A21,LEN('Max Covers'!A21)-FIND("(",'Max Covers'!A21)),")","")</f>
        <v>Bag Man</v>
      </c>
      <c r="D26" s="61">
        <f>IF(E26&gt;0,INDEX(HPL,MATCH(E26,Hprow,0),8*(VLOOKUP(A26,star_range, 2)-1)+'Max Covers'!D21+1),0)</f>
        <v>0</v>
      </c>
      <c r="E26" s="104">
        <v>0</v>
      </c>
      <c r="F26" s="105">
        <f t="shared" si="2"/>
        <v>0</v>
      </c>
      <c r="G26" s="105">
        <f t="shared" si="3"/>
        <v>94</v>
      </c>
      <c r="H26" s="137">
        <f t="shared" si="4"/>
        <v>0</v>
      </c>
      <c r="I26" s="151">
        <f t="shared" si="8"/>
        <v>94</v>
      </c>
      <c r="J26" s="107"/>
      <c r="K26" s="108"/>
      <c r="L26" s="109"/>
      <c r="M26" s="110"/>
      <c r="N26" s="111"/>
      <c r="O26" s="112"/>
      <c r="P26" s="143">
        <f t="shared" si="9"/>
        <v>0</v>
      </c>
      <c r="Q26" s="58">
        <f t="shared" si="5"/>
        <v>13</v>
      </c>
      <c r="R26" s="60">
        <f t="shared" si="10"/>
        <v>13</v>
      </c>
      <c r="S26" s="59">
        <f t="shared" si="6"/>
        <v>0</v>
      </c>
      <c r="T26" s="145">
        <f t="shared" si="7"/>
        <v>69524</v>
      </c>
      <c r="V26" s="175" t="s">
        <v>155</v>
      </c>
      <c r="W26" s="176"/>
    </row>
    <row r="27" spans="1:23" ht="15.75" thickBot="1" x14ac:dyDescent="0.3">
      <c r="A27" s="96" t="str">
        <f>'Max Covers'!B22</f>
        <v>**</v>
      </c>
      <c r="B27" s="97" t="str">
        <f>LEFT('Max Covers'!A22,FIND("(",'Max Covers'!A22)-2)</f>
        <v>Storm</v>
      </c>
      <c r="C27" s="57" t="str">
        <f>SUBSTITUTE(RIGHT('Max Covers'!A22,LEN('Max Covers'!A22)-FIND("(",'Max Covers'!A22)),")","")</f>
        <v>Classic</v>
      </c>
      <c r="D27" s="61">
        <f>IF(E27&gt;0,INDEX(HPL,MATCH(E27,Hprow,0),8*(VLOOKUP(A27,star_range, 2)-1)+'Max Covers'!D22+1),0)</f>
        <v>2940</v>
      </c>
      <c r="E27" s="104">
        <v>94</v>
      </c>
      <c r="F27" s="105">
        <f t="shared" si="2"/>
        <v>94</v>
      </c>
      <c r="G27" s="105">
        <f t="shared" si="3"/>
        <v>94</v>
      </c>
      <c r="H27" s="137">
        <f t="shared" si="4"/>
        <v>0</v>
      </c>
      <c r="I27" s="151">
        <f t="shared" si="8"/>
        <v>0</v>
      </c>
      <c r="J27" s="107">
        <v>5</v>
      </c>
      <c r="K27" s="108">
        <v>5</v>
      </c>
      <c r="L27" s="109">
        <v>3</v>
      </c>
      <c r="M27" s="110"/>
      <c r="N27" s="111"/>
      <c r="O27" s="112"/>
      <c r="P27" s="143" t="str">
        <f t="shared" si="9"/>
        <v>MAX</v>
      </c>
      <c r="Q27" s="58">
        <f t="shared" si="5"/>
        <v>13</v>
      </c>
      <c r="R27" s="60" t="str">
        <f t="shared" si="10"/>
        <v>MAX</v>
      </c>
      <c r="S27" s="59">
        <f t="shared" si="6"/>
        <v>69524</v>
      </c>
      <c r="T27" s="145" t="str">
        <f t="shared" si="7"/>
        <v>MAX</v>
      </c>
      <c r="V27" s="177">
        <v>41621</v>
      </c>
      <c r="W27" s="178"/>
    </row>
    <row r="28" spans="1:23" ht="15.75" thickBot="1" x14ac:dyDescent="0.3">
      <c r="A28" s="96" t="str">
        <f>'Max Covers'!B23</f>
        <v>**</v>
      </c>
      <c r="B28" s="97" t="str">
        <f>LEFT('Max Covers'!A23,FIND("(",'Max Covers'!A23)-2)</f>
        <v>Thor</v>
      </c>
      <c r="C28" s="57" t="str">
        <f>SUBSTITUTE(RIGHT('Max Covers'!A23,LEN('Max Covers'!A23)-FIND("(",'Max Covers'!A23)),")","")</f>
        <v>Marvel Now!</v>
      </c>
      <c r="D28" s="61">
        <f>IF(E28&gt;0,INDEX(HPL,MATCH(E28,Hprow,0),8*(VLOOKUP(A28,star_range, 2)-1)+'Max Covers'!D23+1),0)</f>
        <v>5880</v>
      </c>
      <c r="E28" s="104">
        <v>94</v>
      </c>
      <c r="F28" s="105">
        <f t="shared" si="2"/>
        <v>94</v>
      </c>
      <c r="G28" s="105">
        <f t="shared" si="3"/>
        <v>94</v>
      </c>
      <c r="H28" s="137">
        <f t="shared" si="4"/>
        <v>0</v>
      </c>
      <c r="I28" s="151">
        <f t="shared" si="8"/>
        <v>0</v>
      </c>
      <c r="J28" s="107">
        <v>5</v>
      </c>
      <c r="K28" s="108"/>
      <c r="L28" s="109">
        <v>5</v>
      </c>
      <c r="M28" s="110">
        <v>3</v>
      </c>
      <c r="N28" s="111"/>
      <c r="O28" s="112"/>
      <c r="P28" s="143" t="str">
        <f t="shared" si="9"/>
        <v>MAX</v>
      </c>
      <c r="Q28" s="58">
        <f t="shared" si="5"/>
        <v>13</v>
      </c>
      <c r="R28" s="60" t="str">
        <f t="shared" si="10"/>
        <v>MAX</v>
      </c>
      <c r="S28" s="59">
        <f t="shared" si="6"/>
        <v>69524</v>
      </c>
      <c r="T28" s="145" t="str">
        <f t="shared" si="7"/>
        <v>MAX</v>
      </c>
    </row>
    <row r="29" spans="1:23" ht="15.75" thickBot="1" x14ac:dyDescent="0.3">
      <c r="A29" s="96" t="str">
        <f>'Max Covers'!B24</f>
        <v>**</v>
      </c>
      <c r="B29" s="97" t="str">
        <f>LEFT('Max Covers'!A24,FIND("(",'Max Covers'!A24)-2)</f>
        <v>Wolverine</v>
      </c>
      <c r="C29" s="57" t="str">
        <f>SUBSTITUTE(RIGHT('Max Covers'!A24,LEN('Max Covers'!A24)-FIND("(",'Max Covers'!A24)),")","")</f>
        <v>Astonishing XMen</v>
      </c>
      <c r="D29" s="61">
        <f>IF(E29&gt;0,INDEX(HPL,MATCH(E29,Hprow,0),8*(VLOOKUP(A29,star_range, 2)-1)+'Max Covers'!D24+1),0)</f>
        <v>3920</v>
      </c>
      <c r="E29" s="104">
        <v>94</v>
      </c>
      <c r="F29" s="105">
        <f t="shared" si="2"/>
        <v>94</v>
      </c>
      <c r="G29" s="105">
        <f t="shared" si="3"/>
        <v>94</v>
      </c>
      <c r="H29" s="137">
        <f t="shared" si="4"/>
        <v>0</v>
      </c>
      <c r="I29" s="151">
        <f t="shared" si="8"/>
        <v>0</v>
      </c>
      <c r="J29" s="107">
        <v>5</v>
      </c>
      <c r="K29" s="108"/>
      <c r="L29" s="109">
        <v>3</v>
      </c>
      <c r="M29" s="110">
        <v>5</v>
      </c>
      <c r="N29" s="111"/>
      <c r="O29" s="112"/>
      <c r="P29" s="143" t="str">
        <f t="shared" si="9"/>
        <v>MAX</v>
      </c>
      <c r="Q29" s="58">
        <f t="shared" si="5"/>
        <v>13</v>
      </c>
      <c r="R29" s="60" t="str">
        <f t="shared" si="10"/>
        <v>MAX</v>
      </c>
      <c r="S29" s="59">
        <f t="shared" si="6"/>
        <v>69524</v>
      </c>
      <c r="T29" s="145" t="str">
        <f t="shared" si="7"/>
        <v>MAX</v>
      </c>
      <c r="V29" s="175" t="s">
        <v>156</v>
      </c>
      <c r="W29" s="176"/>
    </row>
    <row r="30" spans="1:23" ht="15.75" thickBot="1" x14ac:dyDescent="0.3">
      <c r="A30" s="96" t="str">
        <f>'Max Covers'!B25</f>
        <v>***</v>
      </c>
      <c r="B30" s="97" t="str">
        <f>LEFT('Max Covers'!A25,FIND("(",'Max Covers'!A25)-2)</f>
        <v>Beast</v>
      </c>
      <c r="C30" s="57" t="str">
        <f>SUBSTITUTE(RIGHT('Max Covers'!A25,LEN('Max Covers'!A25)-FIND("(",'Max Covers'!A25)),")","")</f>
        <v>Classic</v>
      </c>
      <c r="D30" s="61">
        <f>IF(E30&gt;0,INDEX(HPL,MATCH(E30,Hprow,0),8*(VLOOKUP(A30,star_range, 2)-1)+'Max Covers'!D25+1),0)</f>
        <v>2331</v>
      </c>
      <c r="E30" s="104">
        <v>55</v>
      </c>
      <c r="F30" s="105">
        <f t="shared" si="2"/>
        <v>104</v>
      </c>
      <c r="G30" s="105">
        <f t="shared" si="3"/>
        <v>166</v>
      </c>
      <c r="H30" s="137">
        <f t="shared" si="4"/>
        <v>44097</v>
      </c>
      <c r="I30" s="151">
        <f t="shared" si="8"/>
        <v>49</v>
      </c>
      <c r="J30" s="107">
        <v>2</v>
      </c>
      <c r="K30" s="108">
        <v>5</v>
      </c>
      <c r="L30" s="109">
        <v>1</v>
      </c>
      <c r="M30" s="110"/>
      <c r="N30" s="111"/>
      <c r="O30" s="112"/>
      <c r="P30" s="143">
        <f t="shared" si="9"/>
        <v>8</v>
      </c>
      <c r="Q30" s="58">
        <f t="shared" si="5"/>
        <v>13</v>
      </c>
      <c r="R30" s="60">
        <f t="shared" si="10"/>
        <v>5</v>
      </c>
      <c r="S30" s="59">
        <f t="shared" si="6"/>
        <v>4060</v>
      </c>
      <c r="T30" s="145">
        <f t="shared" si="7"/>
        <v>168704</v>
      </c>
      <c r="V30" s="177">
        <f ca="1">TODAY()</f>
        <v>42044</v>
      </c>
      <c r="W30" s="178"/>
    </row>
    <row r="31" spans="1:23" ht="15.75" thickBot="1" x14ac:dyDescent="0.3">
      <c r="A31" s="96" t="str">
        <f>'Max Covers'!B26</f>
        <v>***</v>
      </c>
      <c r="B31" s="97" t="str">
        <f>LEFT('Max Covers'!A26,FIND("(",'Max Covers'!A26)-2)</f>
        <v>Black Panther</v>
      </c>
      <c r="C31" s="57" t="str">
        <f>SUBSTITUTE(RIGHT('Max Covers'!A26,LEN('Max Covers'!A26)-FIND("(",'Max Covers'!A26)),")","")</f>
        <v>T'Challa</v>
      </c>
      <c r="D31" s="61">
        <f>IF(E31&gt;0,INDEX(HPL,MATCH(E31,Hprow,0),8*(VLOOKUP(A31,star_range, 2)-1)+'Max Covers'!D26+1),0)</f>
        <v>8500</v>
      </c>
      <c r="E31" s="104">
        <v>166</v>
      </c>
      <c r="F31" s="105">
        <f t="shared" si="2"/>
        <v>166</v>
      </c>
      <c r="G31" s="105">
        <f t="shared" si="3"/>
        <v>166</v>
      </c>
      <c r="H31" s="137">
        <f t="shared" si="4"/>
        <v>0</v>
      </c>
      <c r="I31" s="151">
        <f t="shared" si="8"/>
        <v>0</v>
      </c>
      <c r="J31" s="107"/>
      <c r="K31" s="108">
        <v>3</v>
      </c>
      <c r="L31" s="109">
        <v>5</v>
      </c>
      <c r="M31" s="110"/>
      <c r="N31" s="111"/>
      <c r="O31" s="112">
        <v>5</v>
      </c>
      <c r="P31" s="143" t="str">
        <f t="shared" si="9"/>
        <v>MAX</v>
      </c>
      <c r="Q31" s="58">
        <f t="shared" si="5"/>
        <v>13</v>
      </c>
      <c r="R31" s="60" t="str">
        <f t="shared" si="10"/>
        <v>MAX</v>
      </c>
      <c r="S31" s="59">
        <f t="shared" si="6"/>
        <v>172764</v>
      </c>
      <c r="T31" s="145" t="str">
        <f t="shared" si="7"/>
        <v>MAX</v>
      </c>
    </row>
    <row r="32" spans="1:23" ht="15.75" thickBot="1" x14ac:dyDescent="0.3">
      <c r="A32" s="96" t="str">
        <f>'Max Covers'!B27</f>
        <v>***</v>
      </c>
      <c r="B32" s="97" t="str">
        <f>LEFT('Max Covers'!A27,FIND("(",'Max Covers'!A27)-2)</f>
        <v>Black Widow</v>
      </c>
      <c r="C32" s="57" t="str">
        <f>SUBSTITUTE(RIGHT('Max Covers'!A27,LEN('Max Covers'!A27)-FIND("(",'Max Covers'!A27)),")","")</f>
        <v>Grey Suit</v>
      </c>
      <c r="D32" s="61">
        <f>IF(E32&gt;0,INDEX(HPL,MATCH(E32,Hprow,0),8*(VLOOKUP(A32,star_range, 2)-1)+'Max Covers'!D27+1),0)</f>
        <v>4349</v>
      </c>
      <c r="E32" s="104">
        <v>121</v>
      </c>
      <c r="F32" s="105">
        <f t="shared" si="2"/>
        <v>166</v>
      </c>
      <c r="G32" s="105">
        <f t="shared" si="3"/>
        <v>166</v>
      </c>
      <c r="H32" s="137">
        <f t="shared" si="4"/>
        <v>98083</v>
      </c>
      <c r="I32" s="151">
        <f t="shared" si="8"/>
        <v>45</v>
      </c>
      <c r="J32" s="107">
        <v>5</v>
      </c>
      <c r="K32" s="108"/>
      <c r="L32" s="109"/>
      <c r="M32" s="110">
        <v>3</v>
      </c>
      <c r="N32" s="111">
        <v>5</v>
      </c>
      <c r="O32" s="112"/>
      <c r="P32" s="143" t="str">
        <f t="shared" si="9"/>
        <v>MAX</v>
      </c>
      <c r="Q32" s="58">
        <f t="shared" si="5"/>
        <v>13</v>
      </c>
      <c r="R32" s="60" t="str">
        <f t="shared" si="10"/>
        <v>MAX</v>
      </c>
      <c r="S32" s="59">
        <f t="shared" si="6"/>
        <v>74681</v>
      </c>
      <c r="T32" s="145">
        <f t="shared" si="7"/>
        <v>98083</v>
      </c>
    </row>
    <row r="33" spans="1:20" ht="15.75" thickBot="1" x14ac:dyDescent="0.3">
      <c r="A33" s="96" t="str">
        <f>'Max Covers'!B28</f>
        <v>***</v>
      </c>
      <c r="B33" s="97" t="str">
        <f>LEFT('Max Covers'!A28,FIND("(",'Max Covers'!A28)-2)</f>
        <v>Blade</v>
      </c>
      <c r="C33" s="57" t="str">
        <f>SUBSTITUTE(RIGHT('Max Covers'!A28,LEN('Max Covers'!A28)-FIND("(",'Max Covers'!A28)),")","")</f>
        <v>Daywalker</v>
      </c>
      <c r="D33" s="61">
        <f>IF(E33&gt;0,INDEX(HPL,MATCH(E33,Hprow,0),8*(VLOOKUP(A33,star_range, 2)-1)+'Max Covers'!D28+1),0)</f>
        <v>4695</v>
      </c>
      <c r="E33" s="104">
        <v>114</v>
      </c>
      <c r="F33" s="105">
        <f t="shared" si="2"/>
        <v>114</v>
      </c>
      <c r="G33" s="105">
        <f t="shared" si="3"/>
        <v>166</v>
      </c>
      <c r="H33" s="137">
        <f t="shared" si="4"/>
        <v>0</v>
      </c>
      <c r="I33" s="151">
        <f t="shared" si="8"/>
        <v>0</v>
      </c>
      <c r="J33" s="107">
        <v>3</v>
      </c>
      <c r="K33" s="108"/>
      <c r="L33" s="109"/>
      <c r="M33" s="110"/>
      <c r="N33" s="111">
        <v>3</v>
      </c>
      <c r="O33" s="112">
        <v>3</v>
      </c>
      <c r="P33" s="143">
        <f t="shared" si="9"/>
        <v>9</v>
      </c>
      <c r="Q33" s="58">
        <f t="shared" si="5"/>
        <v>13</v>
      </c>
      <c r="R33" s="60">
        <f t="shared" si="10"/>
        <v>4</v>
      </c>
      <c r="S33" s="59">
        <f t="shared" si="6"/>
        <v>63059</v>
      </c>
      <c r="T33" s="145">
        <f t="shared" si="7"/>
        <v>109705</v>
      </c>
    </row>
    <row r="34" spans="1:20" ht="15.75" thickBot="1" x14ac:dyDescent="0.3">
      <c r="A34" s="96" t="str">
        <f>'Max Covers'!B29</f>
        <v>***</v>
      </c>
      <c r="B34" s="97" t="str">
        <f>LEFT('Max Covers'!A29,FIND("(",'Max Covers'!A29)-2)</f>
        <v>Captain Marvel</v>
      </c>
      <c r="C34" s="57" t="str">
        <f>SUBSTITUTE(RIGHT('Max Covers'!A29,LEN('Max Covers'!A29)-FIND("(",'Max Covers'!A29)),")","")</f>
        <v>Modern</v>
      </c>
      <c r="D34" s="61">
        <f>IF(E34&gt;0,INDEX(HPL,MATCH(E34,Hprow,0),8*(VLOOKUP(A34,star_range, 2)-1)+'Max Covers'!D29+1),0)</f>
        <v>4822</v>
      </c>
      <c r="E34" s="104">
        <v>93</v>
      </c>
      <c r="F34" s="105">
        <f t="shared" si="2"/>
        <v>127</v>
      </c>
      <c r="G34" s="105">
        <f t="shared" si="3"/>
        <v>166</v>
      </c>
      <c r="H34" s="137">
        <f t="shared" si="4"/>
        <v>51335</v>
      </c>
      <c r="I34" s="151">
        <f t="shared" si="8"/>
        <v>34</v>
      </c>
      <c r="J34" s="107"/>
      <c r="K34" s="108"/>
      <c r="L34" s="109">
        <v>2</v>
      </c>
      <c r="M34" s="110">
        <v>3</v>
      </c>
      <c r="N34" s="111"/>
      <c r="O34" s="112">
        <v>5</v>
      </c>
      <c r="P34" s="143">
        <f t="shared" si="9"/>
        <v>10</v>
      </c>
      <c r="Q34" s="58">
        <f t="shared" si="5"/>
        <v>13</v>
      </c>
      <c r="R34" s="60">
        <f t="shared" si="10"/>
        <v>3</v>
      </c>
      <c r="S34" s="59">
        <f t="shared" si="6"/>
        <v>34082</v>
      </c>
      <c r="T34" s="145">
        <f t="shared" si="7"/>
        <v>138682</v>
      </c>
    </row>
    <row r="35" spans="1:20" ht="15.75" thickBot="1" x14ac:dyDescent="0.3">
      <c r="A35" s="96" t="str">
        <f>'Max Covers'!B30</f>
        <v>***</v>
      </c>
      <c r="B35" s="97" t="str">
        <f>LEFT('Max Covers'!A30,FIND("(",'Max Covers'!A30)-2)</f>
        <v>Colossus</v>
      </c>
      <c r="C35" s="57" t="str">
        <f>SUBSTITUTE(RIGHT('Max Covers'!A30,LEN('Max Covers'!A30)-FIND("(",'Max Covers'!A30)),")","")</f>
        <v>Classic</v>
      </c>
      <c r="D35" s="61">
        <f>IF(E35&gt;0,INDEX(HPL,MATCH(E35,Hprow,0),8*(VLOOKUP(A35,star_range, 2)-1)+'Max Covers'!D30+1),0)</f>
        <v>3189</v>
      </c>
      <c r="E35" s="104">
        <v>60</v>
      </c>
      <c r="F35" s="105">
        <f t="shared" si="2"/>
        <v>140</v>
      </c>
      <c r="G35" s="105">
        <f t="shared" si="3"/>
        <v>166</v>
      </c>
      <c r="H35" s="137">
        <f t="shared" si="4"/>
        <v>104793</v>
      </c>
      <c r="I35" s="151">
        <f t="shared" si="8"/>
        <v>80</v>
      </c>
      <c r="J35" s="107"/>
      <c r="K35" s="108"/>
      <c r="L35" s="109">
        <v>4</v>
      </c>
      <c r="M35" s="110">
        <v>4</v>
      </c>
      <c r="N35" s="111"/>
      <c r="O35" s="112">
        <v>3</v>
      </c>
      <c r="P35" s="143">
        <f t="shared" si="9"/>
        <v>11</v>
      </c>
      <c r="Q35" s="58">
        <f t="shared" si="5"/>
        <v>13</v>
      </c>
      <c r="R35" s="60">
        <f t="shared" si="10"/>
        <v>2</v>
      </c>
      <c r="S35" s="59">
        <f t="shared" si="6"/>
        <v>6361</v>
      </c>
      <c r="T35" s="145">
        <f t="shared" si="7"/>
        <v>166403</v>
      </c>
    </row>
    <row r="36" spans="1:20" ht="15.75" thickBot="1" x14ac:dyDescent="0.3">
      <c r="A36" s="96" t="str">
        <f>'Max Covers'!B31</f>
        <v>***</v>
      </c>
      <c r="B36" s="97" t="str">
        <f>LEFT('Max Covers'!A31,FIND("(",'Max Covers'!A31)-2)</f>
        <v>Captain America</v>
      </c>
      <c r="C36" s="57" t="str">
        <f>SUBSTITUTE(RIGHT('Max Covers'!A31,LEN('Max Covers'!A31)-FIND("(",'Max Covers'!A31)),")","")</f>
        <v>Steve Rogers</v>
      </c>
      <c r="D36" s="61">
        <f>IF(E36&gt;0,INDEX(HPL,MATCH(E36,Hprow,0),8*(VLOOKUP(A36,star_range, 2)-1)+'Max Covers'!D31+1),0)</f>
        <v>10200</v>
      </c>
      <c r="E36" s="104">
        <v>166</v>
      </c>
      <c r="F36" s="105">
        <f t="shared" si="2"/>
        <v>166</v>
      </c>
      <c r="G36" s="105">
        <f t="shared" si="3"/>
        <v>166</v>
      </c>
      <c r="H36" s="137">
        <f t="shared" si="4"/>
        <v>0</v>
      </c>
      <c r="I36" s="151">
        <f t="shared" si="8"/>
        <v>0</v>
      </c>
      <c r="J36" s="107"/>
      <c r="K36" s="108">
        <v>5</v>
      </c>
      <c r="L36" s="109">
        <v>3</v>
      </c>
      <c r="M36" s="110">
        <v>5</v>
      </c>
      <c r="N36" s="111"/>
      <c r="O36" s="112"/>
      <c r="P36" s="143" t="str">
        <f t="shared" si="9"/>
        <v>MAX</v>
      </c>
      <c r="Q36" s="58">
        <f t="shared" si="5"/>
        <v>13</v>
      </c>
      <c r="R36" s="60" t="str">
        <f t="shared" si="10"/>
        <v>MAX</v>
      </c>
      <c r="S36" s="59">
        <f t="shared" si="6"/>
        <v>172764</v>
      </c>
      <c r="T36" s="145" t="str">
        <f t="shared" si="7"/>
        <v>MAX</v>
      </c>
    </row>
    <row r="37" spans="1:20" ht="15.75" thickBot="1" x14ac:dyDescent="0.3">
      <c r="A37" s="96" t="str">
        <f>'Max Covers'!B32</f>
        <v>***</v>
      </c>
      <c r="B37" s="97" t="str">
        <f>LEFT('Max Covers'!A32,FIND("(",'Max Covers'!A32)-2)</f>
        <v>Daken</v>
      </c>
      <c r="C37" s="57" t="str">
        <f>SUBSTITUTE(RIGHT('Max Covers'!A32,LEN('Max Covers'!A32)-FIND("(",'Max Covers'!A32)),")","")</f>
        <v>Classic</v>
      </c>
      <c r="D37" s="61">
        <f>IF(E37&gt;0,INDEX(HPL,MATCH(E37,Hprow,0),8*(VLOOKUP(A37,star_range, 2)-1)+'Max Covers'!D32+1),0)</f>
        <v>6800</v>
      </c>
      <c r="E37" s="104">
        <v>166</v>
      </c>
      <c r="F37" s="105">
        <f t="shared" si="2"/>
        <v>166</v>
      </c>
      <c r="G37" s="105">
        <f t="shared" si="3"/>
        <v>166</v>
      </c>
      <c r="H37" s="137">
        <f t="shared" si="4"/>
        <v>0</v>
      </c>
      <c r="I37" s="151">
        <f t="shared" si="8"/>
        <v>0</v>
      </c>
      <c r="J37" s="107"/>
      <c r="K37" s="108">
        <v>3</v>
      </c>
      <c r="L37" s="109"/>
      <c r="M37" s="110"/>
      <c r="N37" s="111">
        <v>5</v>
      </c>
      <c r="O37" s="112">
        <v>5</v>
      </c>
      <c r="P37" s="143" t="str">
        <f t="shared" si="9"/>
        <v>MAX</v>
      </c>
      <c r="Q37" s="58">
        <f t="shared" si="5"/>
        <v>13</v>
      </c>
      <c r="R37" s="60" t="str">
        <f t="shared" si="10"/>
        <v>MAX</v>
      </c>
      <c r="S37" s="59">
        <f t="shared" si="6"/>
        <v>172764</v>
      </c>
      <c r="T37" s="145" t="str">
        <f t="shared" si="7"/>
        <v>MAX</v>
      </c>
    </row>
    <row r="38" spans="1:20" ht="15.75" thickBot="1" x14ac:dyDescent="0.3">
      <c r="A38" s="96" t="str">
        <f>'Max Covers'!B33</f>
        <v>***</v>
      </c>
      <c r="B38" s="97" t="str">
        <f>LEFT('Max Covers'!A33,FIND("(",'Max Covers'!A33)-2)</f>
        <v>Daredevil</v>
      </c>
      <c r="C38" s="57" t="str">
        <f>SUBSTITUTE(RIGHT('Max Covers'!A33,LEN('Max Covers'!A33)-FIND("(",'Max Covers'!A33)),")","")</f>
        <v>Man w/o Fear</v>
      </c>
      <c r="D38" s="61">
        <f>IF(E38&gt;0,INDEX(HPL,MATCH(E38,Hprow,0),8*(VLOOKUP(A38,star_range, 2)-1)+'Max Covers'!D33+1),0)</f>
        <v>6800</v>
      </c>
      <c r="E38" s="104">
        <v>166</v>
      </c>
      <c r="F38" s="105">
        <f t="shared" si="2"/>
        <v>166</v>
      </c>
      <c r="G38" s="105">
        <f t="shared" si="3"/>
        <v>166</v>
      </c>
      <c r="H38" s="137">
        <f t="shared" si="4"/>
        <v>0</v>
      </c>
      <c r="I38" s="151">
        <f t="shared" si="8"/>
        <v>0</v>
      </c>
      <c r="J38" s="107"/>
      <c r="K38" s="108">
        <v>5</v>
      </c>
      <c r="L38" s="109"/>
      <c r="M38" s="110">
        <v>5</v>
      </c>
      <c r="N38" s="111">
        <v>3</v>
      </c>
      <c r="O38" s="112"/>
      <c r="P38" s="143" t="str">
        <f t="shared" si="9"/>
        <v>MAX</v>
      </c>
      <c r="Q38" s="58">
        <f t="shared" si="5"/>
        <v>13</v>
      </c>
      <c r="R38" s="60" t="str">
        <f t="shared" si="10"/>
        <v>MAX</v>
      </c>
      <c r="S38" s="59">
        <f t="shared" si="6"/>
        <v>172764</v>
      </c>
      <c r="T38" s="145" t="str">
        <f t="shared" si="7"/>
        <v>MAX</v>
      </c>
    </row>
    <row r="39" spans="1:20" ht="15.75" thickBot="1" x14ac:dyDescent="0.3">
      <c r="A39" s="96" t="str">
        <f>'Max Covers'!B34</f>
        <v>***</v>
      </c>
      <c r="B39" s="97" t="str">
        <f>LEFT('Max Covers'!A34,FIND("(",'Max Covers'!A34)-2)</f>
        <v>Deadpool</v>
      </c>
      <c r="C39" s="57" t="str">
        <f>SUBSTITUTE(RIGHT('Max Covers'!A34,LEN('Max Covers'!A34)-FIND("(",'Max Covers'!A34)),")","")</f>
        <v>It's Me, Deadpool !</v>
      </c>
      <c r="D39" s="61">
        <f>IF(E39&gt;0,INDEX(HPL,MATCH(E39,Hprow,0),8*(VLOOKUP(A39,star_range, 2)-1)+'Max Covers'!D34+1),0)</f>
        <v>6800</v>
      </c>
      <c r="E39" s="104">
        <v>166</v>
      </c>
      <c r="F39" s="105">
        <f t="shared" si="2"/>
        <v>166</v>
      </c>
      <c r="G39" s="105">
        <f t="shared" si="3"/>
        <v>166</v>
      </c>
      <c r="H39" s="137">
        <f t="shared" si="4"/>
        <v>0</v>
      </c>
      <c r="I39" s="151">
        <f t="shared" si="8"/>
        <v>0</v>
      </c>
      <c r="J39" s="107"/>
      <c r="K39" s="108"/>
      <c r="L39" s="109"/>
      <c r="M39" s="110">
        <v>5</v>
      </c>
      <c r="N39" s="111">
        <v>5</v>
      </c>
      <c r="O39" s="112">
        <v>3</v>
      </c>
      <c r="P39" s="143" t="str">
        <f t="shared" si="9"/>
        <v>MAX</v>
      </c>
      <c r="Q39" s="58">
        <f t="shared" si="5"/>
        <v>13</v>
      </c>
      <c r="R39" s="60" t="str">
        <f t="shared" si="10"/>
        <v>MAX</v>
      </c>
      <c r="S39" s="59">
        <f t="shared" si="6"/>
        <v>172764</v>
      </c>
      <c r="T39" s="145" t="str">
        <f t="shared" si="7"/>
        <v>MAX</v>
      </c>
    </row>
    <row r="40" spans="1:20" ht="15.75" thickBot="1" x14ac:dyDescent="0.3">
      <c r="A40" s="96" t="str">
        <f>'Max Covers'!B35</f>
        <v>***</v>
      </c>
      <c r="B40" s="97" t="str">
        <f>LEFT('Max Covers'!A35,FIND("(",'Max Covers'!A35)-2)</f>
        <v>Doctor Doom</v>
      </c>
      <c r="C40" s="57" t="str">
        <f>SUBSTITUTE(RIGHT('Max Covers'!A35,LEN('Max Covers'!A35)-FIND("(",'Max Covers'!A35)),")","")</f>
        <v>Classic</v>
      </c>
      <c r="D40" s="61">
        <f>IF(E40&gt;0,INDEX(HPL,MATCH(E40,Hprow,0),8*(VLOOKUP(A40,star_range, 2)-1)+'Max Covers'!D35+1),0)</f>
        <v>7262</v>
      </c>
      <c r="E40" s="104">
        <v>142</v>
      </c>
      <c r="F40" s="105">
        <f t="shared" si="2"/>
        <v>142</v>
      </c>
      <c r="G40" s="105">
        <f t="shared" si="3"/>
        <v>166</v>
      </c>
      <c r="H40" s="137">
        <f t="shared" si="4"/>
        <v>0</v>
      </c>
      <c r="I40" s="151">
        <f t="shared" si="8"/>
        <v>0</v>
      </c>
      <c r="J40" s="107"/>
      <c r="K40" s="108">
        <v>5</v>
      </c>
      <c r="L40" s="109"/>
      <c r="M40" s="110"/>
      <c r="N40" s="111">
        <v>1</v>
      </c>
      <c r="O40" s="112">
        <v>5</v>
      </c>
      <c r="P40" s="143">
        <f t="shared" si="9"/>
        <v>11</v>
      </c>
      <c r="Q40" s="58">
        <f t="shared" si="5"/>
        <v>13</v>
      </c>
      <c r="R40" s="60">
        <f t="shared" si="10"/>
        <v>2</v>
      </c>
      <c r="S40" s="59">
        <f t="shared" si="6"/>
        <v>115420</v>
      </c>
      <c r="T40" s="145">
        <f t="shared" si="7"/>
        <v>57344</v>
      </c>
    </row>
    <row r="41" spans="1:20" ht="15.75" thickBot="1" x14ac:dyDescent="0.3">
      <c r="A41" s="96" t="str">
        <f>'Max Covers'!B36</f>
        <v>***</v>
      </c>
      <c r="B41" s="97" t="str">
        <f>LEFT('Max Covers'!A36,FIND("(",'Max Covers'!A36)-2)</f>
        <v>Doctor Octopus</v>
      </c>
      <c r="C41" s="57" t="str">
        <f>SUBSTITUTE(RIGHT('Max Covers'!A36,LEN('Max Covers'!A36)-FIND("(",'Max Covers'!A36)),")","")</f>
        <v>Otto Octavius</v>
      </c>
      <c r="D41" s="61">
        <f>IF(E41&gt;0,INDEX(HPL,MATCH(E41,Hprow,0),8*(VLOOKUP(A41,star_range, 2)-1)+'Max Covers'!D36+1),0)</f>
        <v>2914</v>
      </c>
      <c r="E41" s="104">
        <v>55</v>
      </c>
      <c r="F41" s="105">
        <f t="shared" ref="F41:F69" si="11">IF(P41=0,0,MROUND(INDEX(level_cap_table,MATCH(J41,level_cap_col,0),VLOOKUP(A41,star_range, 2)+1)+INDEX(level_cap_table,MATCH(K41,level_cap_col,0),VLOOKUP(A41,star_range, 2)+1)+INDEX(level_cap_table,MATCH(L41,level_cap_col,0),VLOOKUP(A41,star_range, 2)+1)+INDEX(level_cap_table,MATCH(M41,level_cap_col,0),VLOOKUP(A41,star_range, 2)+1)+INDEX(level_cap_table,MATCH(N41,level_cap_col,0),VLOOKUP(A41,star_range, 2)+1)+INDEX(level_cap_table,MATCH(O41,level_cap_col,0),VLOOKUP(A41,star_range, 2)+1)+INDEX(level_cap_table,MATCH("Base level",level_cap_col,0),VLOOKUP(A41,star_range, 2)+1),1))</f>
        <v>89</v>
      </c>
      <c r="G41" s="105">
        <f t="shared" ref="G41:G69" si="12">VLOOKUP(Q41,max_level,( VLOOKUP(A41, star_range, 2)+1), FALSE)</f>
        <v>166</v>
      </c>
      <c r="H41" s="137">
        <f t="shared" ref="H41:H69" si="13">IFERROR( IF((E41&lt;&gt;G41),(VLOOKUP(F41,iso_range, ((VLOOKUP(A41, star_range, 2) *2) +1), FALSE)-S41), 0), 0)</f>
        <v>25490</v>
      </c>
      <c r="I41" s="151">
        <f t="shared" si="8"/>
        <v>34</v>
      </c>
      <c r="J41" s="107">
        <v>3</v>
      </c>
      <c r="K41" s="108">
        <v>2</v>
      </c>
      <c r="L41" s="109"/>
      <c r="M41" s="110"/>
      <c r="N41" s="111"/>
      <c r="O41" s="112">
        <v>2</v>
      </c>
      <c r="P41" s="143">
        <f t="shared" si="9"/>
        <v>7</v>
      </c>
      <c r="Q41" s="58">
        <f t="shared" ref="Q41:Q69" si="14">VLOOKUP((((B41&amp;" (")&amp;C41)&amp;")"),char_list, 3, FALSE)</f>
        <v>13</v>
      </c>
      <c r="R41" s="60">
        <f t="shared" si="10"/>
        <v>6</v>
      </c>
      <c r="S41" s="59">
        <f t="shared" ref="S41:S69" si="15">IF(P41=0,0,VLOOKUP(E41,iso_range,((VLOOKUP(A41,star_range,2)*2)+1),0))</f>
        <v>4060</v>
      </c>
      <c r="T41" s="145">
        <f t="shared" ref="T41:T69" si="16">IF((E41&lt;&gt;G41),(VLOOKUP(G41,iso_range, ((VLOOKUP(A41,star_range, 2) *2) +1), FALSE)-S41), "MAX")</f>
        <v>168704</v>
      </c>
    </row>
    <row r="42" spans="1:20" ht="15.75" thickBot="1" x14ac:dyDescent="0.3">
      <c r="A42" s="96" t="str">
        <f>'Max Covers'!B37</f>
        <v>***</v>
      </c>
      <c r="B42" s="97" t="str">
        <f>LEFT('Max Covers'!A37,FIND("(",'Max Covers'!A37)-2)</f>
        <v>Falcon</v>
      </c>
      <c r="C42" s="57" t="str">
        <f>SUBSTITUTE(RIGHT('Max Covers'!A37,LEN('Max Covers'!A37)-FIND("(",'Max Covers'!A37)),")","")</f>
        <v>Modern</v>
      </c>
      <c r="D42" s="61">
        <f>IF(E42&gt;0,INDEX(HPL,MATCH(E42,Hprow,0),8*(VLOOKUP(A42,star_range, 2)-1)+'Max Covers'!D37+1),0)</f>
        <v>5950</v>
      </c>
      <c r="E42" s="104">
        <v>166</v>
      </c>
      <c r="F42" s="105">
        <f t="shared" si="11"/>
        <v>166</v>
      </c>
      <c r="G42" s="105">
        <f t="shared" si="12"/>
        <v>166</v>
      </c>
      <c r="H42" s="137">
        <f t="shared" si="13"/>
        <v>0</v>
      </c>
      <c r="I42" s="151">
        <f t="shared" si="8"/>
        <v>0</v>
      </c>
      <c r="J42" s="107"/>
      <c r="K42" s="108">
        <v>5</v>
      </c>
      <c r="L42" s="109">
        <v>5</v>
      </c>
      <c r="M42" s="110"/>
      <c r="N42" s="111">
        <v>3</v>
      </c>
      <c r="O42" s="112"/>
      <c r="P42" s="143" t="str">
        <f t="shared" si="9"/>
        <v>MAX</v>
      </c>
      <c r="Q42" s="58">
        <f t="shared" si="14"/>
        <v>13</v>
      </c>
      <c r="R42" s="60" t="str">
        <f t="shared" si="10"/>
        <v>MAX</v>
      </c>
      <c r="S42" s="59">
        <f t="shared" si="15"/>
        <v>172764</v>
      </c>
      <c r="T42" s="145" t="str">
        <f t="shared" si="16"/>
        <v>MAX</v>
      </c>
    </row>
    <row r="43" spans="1:20" ht="15.75" thickBot="1" x14ac:dyDescent="0.3">
      <c r="A43" s="96" t="str">
        <f>'Max Covers'!B38</f>
        <v>***</v>
      </c>
      <c r="B43" s="97" t="str">
        <f>LEFT('Max Covers'!A38,FIND("(",'Max Covers'!A38)-2)</f>
        <v>Gamora</v>
      </c>
      <c r="C43" s="57" t="str">
        <f>SUBSTITUTE(RIGHT('Max Covers'!A38,LEN('Max Covers'!A38)-FIND("(",'Max Covers'!A38)),")","")</f>
        <v>Guardians of the Galaxy</v>
      </c>
      <c r="D43" s="61">
        <f>IF(E43&gt;0,INDEX(HPL,MATCH(E43,Hprow,0),8*(VLOOKUP(A43,star_range, 2)-1)+'Max Covers'!D38+1),0)</f>
        <v>3490</v>
      </c>
      <c r="E43" s="104">
        <v>66</v>
      </c>
      <c r="F43" s="105">
        <f t="shared" si="11"/>
        <v>66</v>
      </c>
      <c r="G43" s="105">
        <f t="shared" si="12"/>
        <v>166</v>
      </c>
      <c r="H43" s="137">
        <f t="shared" si="13"/>
        <v>0</v>
      </c>
      <c r="I43" s="151">
        <f t="shared" si="8"/>
        <v>0</v>
      </c>
      <c r="J43" s="107">
        <v>2</v>
      </c>
      <c r="K43" s="108"/>
      <c r="L43" s="109"/>
      <c r="M43" s="110">
        <v>1</v>
      </c>
      <c r="N43" s="111"/>
      <c r="O43" s="112">
        <v>2</v>
      </c>
      <c r="P43" s="143">
        <f t="shared" si="9"/>
        <v>5</v>
      </c>
      <c r="Q43" s="58">
        <f t="shared" si="14"/>
        <v>13</v>
      </c>
      <c r="R43" s="60">
        <f t="shared" si="10"/>
        <v>8</v>
      </c>
      <c r="S43" s="59">
        <f t="shared" si="15"/>
        <v>9768</v>
      </c>
      <c r="T43" s="145">
        <f t="shared" si="16"/>
        <v>162996</v>
      </c>
    </row>
    <row r="44" spans="1:20" ht="15.75" thickBot="1" x14ac:dyDescent="0.3">
      <c r="A44" s="96" t="str">
        <f>'Max Covers'!B39</f>
        <v>***</v>
      </c>
      <c r="B44" s="97" t="str">
        <f>LEFT('Max Covers'!A39,FIND("(",'Max Covers'!A39)-2)</f>
        <v>Hood</v>
      </c>
      <c r="C44" s="57" t="str">
        <f>SUBSTITUTE(RIGHT('Max Covers'!A39,LEN('Max Covers'!A39)-FIND("(",'Max Covers'!A39)),")","")</f>
        <v>Classic</v>
      </c>
      <c r="D44" s="61">
        <f>IF(E44&gt;0,INDEX(HPL,MATCH(E44,Hprow,0),8*(VLOOKUP(A44,star_range, 2)-1)+'Max Covers'!D39+1),0)</f>
        <v>5100</v>
      </c>
      <c r="E44" s="104">
        <v>166</v>
      </c>
      <c r="F44" s="105">
        <f t="shared" si="11"/>
        <v>166</v>
      </c>
      <c r="G44" s="105">
        <f t="shared" si="12"/>
        <v>166</v>
      </c>
      <c r="H44" s="137">
        <f t="shared" si="13"/>
        <v>0</v>
      </c>
      <c r="I44" s="151">
        <f t="shared" si="8"/>
        <v>0</v>
      </c>
      <c r="J44" s="107"/>
      <c r="K44" s="108">
        <v>5</v>
      </c>
      <c r="L44" s="109">
        <v>5</v>
      </c>
      <c r="M44" s="110"/>
      <c r="N44" s="111"/>
      <c r="O44" s="112">
        <v>3</v>
      </c>
      <c r="P44" s="143" t="str">
        <f t="shared" si="9"/>
        <v>MAX</v>
      </c>
      <c r="Q44" s="58">
        <f t="shared" si="14"/>
        <v>13</v>
      </c>
      <c r="R44" s="60" t="str">
        <f t="shared" si="10"/>
        <v>MAX</v>
      </c>
      <c r="S44" s="59">
        <f t="shared" si="15"/>
        <v>172764</v>
      </c>
      <c r="T44" s="145" t="str">
        <f t="shared" si="16"/>
        <v>MAX</v>
      </c>
    </row>
    <row r="45" spans="1:20" ht="15.75" thickBot="1" x14ac:dyDescent="0.3">
      <c r="A45" s="96" t="str">
        <f>'Max Covers'!B40</f>
        <v>***</v>
      </c>
      <c r="B45" s="97" t="str">
        <f>LEFT('Max Covers'!A40,FIND("(",'Max Covers'!A40)-2)</f>
        <v>Hulk</v>
      </c>
      <c r="C45" s="57" t="str">
        <f>SUBSTITUTE(RIGHT('Max Covers'!A40,LEN('Max Covers'!A40)-FIND("(",'Max Covers'!A40)),")","")</f>
        <v>Indestructible</v>
      </c>
      <c r="D45" s="61">
        <f>IF(E45&gt;0,INDEX(HPL,MATCH(E45,Hprow,0),8*(VLOOKUP(A45,star_range, 2)-1)+'Max Covers'!D40+1),0)</f>
        <v>11475</v>
      </c>
      <c r="E45" s="104">
        <v>166</v>
      </c>
      <c r="F45" s="105">
        <f t="shared" si="11"/>
        <v>166</v>
      </c>
      <c r="G45" s="105">
        <f t="shared" si="12"/>
        <v>166</v>
      </c>
      <c r="H45" s="137">
        <f t="shared" si="13"/>
        <v>0</v>
      </c>
      <c r="I45" s="151">
        <f t="shared" si="8"/>
        <v>0</v>
      </c>
      <c r="J45" s="107">
        <v>5</v>
      </c>
      <c r="K45" s="108"/>
      <c r="L45" s="109"/>
      <c r="M45" s="110">
        <v>3</v>
      </c>
      <c r="N45" s="111"/>
      <c r="O45" s="112">
        <v>5</v>
      </c>
      <c r="P45" s="143" t="str">
        <f t="shared" si="9"/>
        <v>MAX</v>
      </c>
      <c r="Q45" s="58">
        <f t="shared" si="14"/>
        <v>13</v>
      </c>
      <c r="R45" s="60" t="str">
        <f t="shared" si="10"/>
        <v>MAX</v>
      </c>
      <c r="S45" s="59">
        <f t="shared" si="15"/>
        <v>172764</v>
      </c>
      <c r="T45" s="145" t="str">
        <f t="shared" si="16"/>
        <v>MAX</v>
      </c>
    </row>
    <row r="46" spans="1:20" ht="15.75" thickBot="1" x14ac:dyDescent="0.3">
      <c r="A46" s="96" t="str">
        <f>'Max Covers'!B41</f>
        <v>***</v>
      </c>
      <c r="B46" s="97" t="str">
        <f>LEFT('Max Covers'!A41,FIND("(",'Max Covers'!A41)-2)</f>
        <v>Human Torch</v>
      </c>
      <c r="C46" s="57" t="str">
        <f>SUBSTITUTE(RIGHT('Max Covers'!A41,LEN('Max Covers'!A41)-FIND("(",'Max Covers'!A41)),")","")</f>
        <v>Classic</v>
      </c>
      <c r="D46" s="61">
        <f>IF(E46&gt;0,INDEX(HPL,MATCH(E46,Hprow,0),8*(VLOOKUP(A46,star_range, 2)-1)+'Max Covers'!D41+1),0)</f>
        <v>4683</v>
      </c>
      <c r="E46" s="104">
        <v>130</v>
      </c>
      <c r="F46" s="105">
        <f t="shared" si="11"/>
        <v>166</v>
      </c>
      <c r="G46" s="105">
        <f t="shared" si="12"/>
        <v>166</v>
      </c>
      <c r="H46" s="137">
        <f t="shared" si="13"/>
        <v>81715</v>
      </c>
      <c r="I46" s="151">
        <f t="shared" si="8"/>
        <v>36</v>
      </c>
      <c r="J46" s="107">
        <v>5</v>
      </c>
      <c r="K46" s="108"/>
      <c r="L46" s="109"/>
      <c r="M46" s="110">
        <v>5</v>
      </c>
      <c r="N46" s="111"/>
      <c r="O46" s="112">
        <v>3</v>
      </c>
      <c r="P46" s="143" t="str">
        <f t="shared" si="9"/>
        <v>MAX</v>
      </c>
      <c r="Q46" s="58">
        <f t="shared" si="14"/>
        <v>13</v>
      </c>
      <c r="R46" s="60" t="str">
        <f t="shared" si="10"/>
        <v>MAX</v>
      </c>
      <c r="S46" s="59">
        <f t="shared" si="15"/>
        <v>91049</v>
      </c>
      <c r="T46" s="145">
        <f t="shared" si="16"/>
        <v>81715</v>
      </c>
    </row>
    <row r="47" spans="1:20" ht="15.75" thickBot="1" x14ac:dyDescent="0.3">
      <c r="A47" s="96" t="str">
        <f>'Max Covers'!B42</f>
        <v>***</v>
      </c>
      <c r="B47" s="97" t="str">
        <f>LEFT('Max Covers'!A42,FIND("(",'Max Covers'!A42)-2)</f>
        <v>Iron Man</v>
      </c>
      <c r="C47" s="57" t="str">
        <f>SUBSTITUTE(RIGHT('Max Covers'!A42,LEN('Max Covers'!A42)-FIND("(",'Max Covers'!A42)),")","")</f>
        <v>Model 40</v>
      </c>
      <c r="D47" s="61">
        <f>IF(E47&gt;0,INDEX(HPL,MATCH(E47,Hprow,0),8*(VLOOKUP(A47,star_range, 2)-1)+'Max Covers'!D42+1),0)</f>
        <v>6154</v>
      </c>
      <c r="E47" s="104">
        <v>120</v>
      </c>
      <c r="F47" s="105">
        <f t="shared" si="11"/>
        <v>166</v>
      </c>
      <c r="G47" s="105">
        <f t="shared" si="12"/>
        <v>166</v>
      </c>
      <c r="H47" s="137">
        <f t="shared" si="13"/>
        <v>99818</v>
      </c>
      <c r="I47" s="151">
        <f t="shared" si="8"/>
        <v>46</v>
      </c>
      <c r="J47" s="107"/>
      <c r="K47" s="108">
        <v>4</v>
      </c>
      <c r="L47" s="109">
        <v>4</v>
      </c>
      <c r="M47" s="110">
        <v>5</v>
      </c>
      <c r="N47" s="111"/>
      <c r="O47" s="112"/>
      <c r="P47" s="143" t="str">
        <f t="shared" si="9"/>
        <v>MAX</v>
      </c>
      <c r="Q47" s="58">
        <f t="shared" si="14"/>
        <v>13</v>
      </c>
      <c r="R47" s="60" t="str">
        <f t="shared" si="10"/>
        <v>MAX</v>
      </c>
      <c r="S47" s="59">
        <f t="shared" si="15"/>
        <v>72946</v>
      </c>
      <c r="T47" s="145">
        <f t="shared" si="16"/>
        <v>99818</v>
      </c>
    </row>
    <row r="48" spans="1:20" ht="15.75" thickBot="1" x14ac:dyDescent="0.3">
      <c r="A48" s="96" t="str">
        <f>'Max Covers'!B43</f>
        <v>***</v>
      </c>
      <c r="B48" s="97" t="str">
        <f>LEFT('Max Covers'!A43,FIND("(",'Max Covers'!A43)-2)</f>
        <v>Loki</v>
      </c>
      <c r="C48" s="57" t="str">
        <f>SUBSTITUTE(RIGHT('Max Covers'!A43,LEN('Max Covers'!A43)-FIND("(",'Max Covers'!A43)),")","")</f>
        <v>Dark Reign</v>
      </c>
      <c r="D48" s="61">
        <f>IF(E48&gt;0,INDEX(HPL,MATCH(E48,Hprow,0),8*(VLOOKUP(A48,star_range, 2)-1)+'Max Covers'!D43+1),0)</f>
        <v>5615</v>
      </c>
      <c r="E48" s="104">
        <v>157</v>
      </c>
      <c r="F48" s="105">
        <f t="shared" si="11"/>
        <v>166</v>
      </c>
      <c r="G48" s="105">
        <f t="shared" si="12"/>
        <v>166</v>
      </c>
      <c r="H48" s="137">
        <f t="shared" si="13"/>
        <v>22843</v>
      </c>
      <c r="I48" s="151">
        <f t="shared" si="8"/>
        <v>9</v>
      </c>
      <c r="J48" s="107">
        <v>3</v>
      </c>
      <c r="K48" s="108"/>
      <c r="L48" s="109"/>
      <c r="M48" s="110"/>
      <c r="N48" s="111">
        <v>5</v>
      </c>
      <c r="O48" s="112">
        <v>5</v>
      </c>
      <c r="P48" s="143" t="str">
        <f t="shared" si="9"/>
        <v>MAX</v>
      </c>
      <c r="Q48" s="58">
        <f t="shared" si="14"/>
        <v>13</v>
      </c>
      <c r="R48" s="60" t="str">
        <f t="shared" si="10"/>
        <v>MAX</v>
      </c>
      <c r="S48" s="59">
        <f t="shared" si="15"/>
        <v>149921</v>
      </c>
      <c r="T48" s="145">
        <f t="shared" si="16"/>
        <v>22843</v>
      </c>
    </row>
    <row r="49" spans="1:20" ht="15.75" thickBot="1" x14ac:dyDescent="0.3">
      <c r="A49" s="96" t="str">
        <f>'Max Covers'!B44</f>
        <v>***</v>
      </c>
      <c r="B49" s="97" t="str">
        <f>LEFT('Max Covers'!A44,FIND("(",'Max Covers'!A44)-2)</f>
        <v>Luke Cage</v>
      </c>
      <c r="C49" s="57" t="str">
        <f>SUBSTITUTE(RIGHT('Max Covers'!A44,LEN('Max Covers'!A44)-FIND("(",'Max Covers'!A44)),")","")</f>
        <v>Hero For Hire</v>
      </c>
      <c r="D49" s="61">
        <f>IF(E49&gt;0,INDEX(HPL,MATCH(E49,Hprow,0),8*(VLOOKUP(A49,star_range, 2)-1)+'Max Covers'!D44+1),0)</f>
        <v>4062</v>
      </c>
      <c r="E49" s="104">
        <v>78</v>
      </c>
      <c r="F49" s="105">
        <f t="shared" si="11"/>
        <v>78</v>
      </c>
      <c r="G49" s="105">
        <f t="shared" si="12"/>
        <v>166</v>
      </c>
      <c r="H49" s="137">
        <f t="shared" si="13"/>
        <v>0</v>
      </c>
      <c r="I49" s="151">
        <f t="shared" si="8"/>
        <v>0</v>
      </c>
      <c r="J49" s="107"/>
      <c r="K49" s="108"/>
      <c r="L49" s="109">
        <v>2</v>
      </c>
      <c r="M49" s="110">
        <v>3</v>
      </c>
      <c r="N49" s="111"/>
      <c r="O49" s="112">
        <v>1</v>
      </c>
      <c r="P49" s="143">
        <f t="shared" si="9"/>
        <v>6</v>
      </c>
      <c r="Q49" s="58">
        <f t="shared" si="14"/>
        <v>13</v>
      </c>
      <c r="R49" s="60">
        <f t="shared" si="10"/>
        <v>7</v>
      </c>
      <c r="S49" s="59">
        <f t="shared" si="15"/>
        <v>18780</v>
      </c>
      <c r="T49" s="145">
        <f t="shared" si="16"/>
        <v>153984</v>
      </c>
    </row>
    <row r="50" spans="1:20" ht="15.75" thickBot="1" x14ac:dyDescent="0.3">
      <c r="A50" s="96" t="str">
        <f>'Max Covers'!B45</f>
        <v>***</v>
      </c>
      <c r="B50" s="97" t="str">
        <f>LEFT('Max Covers'!A45,FIND("(",'Max Covers'!A45)-2)</f>
        <v>Magneto</v>
      </c>
      <c r="C50" s="57" t="str">
        <f>SUBSTITUTE(RIGHT('Max Covers'!A45,LEN('Max Covers'!A45)-FIND("(",'Max Covers'!A45)),")","")</f>
        <v>Classic</v>
      </c>
      <c r="D50" s="61">
        <f>IF(E50&gt;0,INDEX(HPL,MATCH(E50,Hprow,0),8*(VLOOKUP(A50,star_range, 2)-1)+'Max Covers'!D45+1),0)</f>
        <v>6800</v>
      </c>
      <c r="E50" s="104">
        <v>166</v>
      </c>
      <c r="F50" s="105">
        <f t="shared" si="11"/>
        <v>166</v>
      </c>
      <c r="G50" s="105">
        <f t="shared" si="12"/>
        <v>166</v>
      </c>
      <c r="H50" s="137">
        <f t="shared" si="13"/>
        <v>0</v>
      </c>
      <c r="I50" s="151">
        <f t="shared" si="8"/>
        <v>0</v>
      </c>
      <c r="J50" s="107"/>
      <c r="K50" s="108">
        <v>5</v>
      </c>
      <c r="L50" s="109">
        <v>5</v>
      </c>
      <c r="M50" s="110">
        <v>3</v>
      </c>
      <c r="N50" s="111"/>
      <c r="O50" s="112"/>
      <c r="P50" s="143" t="str">
        <f t="shared" si="9"/>
        <v>MAX</v>
      </c>
      <c r="Q50" s="58">
        <f t="shared" si="14"/>
        <v>13</v>
      </c>
      <c r="R50" s="60" t="str">
        <f t="shared" si="10"/>
        <v>MAX</v>
      </c>
      <c r="S50" s="59">
        <f t="shared" si="15"/>
        <v>172764</v>
      </c>
      <c r="T50" s="145" t="str">
        <f t="shared" si="16"/>
        <v>MAX</v>
      </c>
    </row>
    <row r="51" spans="1:20" ht="15.75" thickBot="1" x14ac:dyDescent="0.3">
      <c r="A51" s="96" t="str">
        <f>'Max Covers'!B46</f>
        <v>***</v>
      </c>
      <c r="B51" s="97" t="str">
        <f>LEFT('Max Covers'!A46,FIND("(",'Max Covers'!A46)-2)</f>
        <v>Mystique</v>
      </c>
      <c r="C51" s="57" t="str">
        <f>SUBSTITUTE(RIGHT('Max Covers'!A46,LEN('Max Covers'!A46)-FIND("(",'Max Covers'!A46)),")","")</f>
        <v>Raven Darkholme</v>
      </c>
      <c r="D51" s="61">
        <f>IF(E51&gt;0,INDEX(HPL,MATCH(E51,Hprow,0),8*(VLOOKUP(A51,star_range, 2)-1)+'Max Covers'!D46+1),0)</f>
        <v>5950</v>
      </c>
      <c r="E51" s="105">
        <v>166</v>
      </c>
      <c r="F51" s="105">
        <f t="shared" si="11"/>
        <v>166</v>
      </c>
      <c r="G51" s="105">
        <f t="shared" si="12"/>
        <v>166</v>
      </c>
      <c r="H51" s="137">
        <f t="shared" si="13"/>
        <v>0</v>
      </c>
      <c r="I51" s="151">
        <f t="shared" si="8"/>
        <v>0</v>
      </c>
      <c r="J51" s="107"/>
      <c r="K51" s="108">
        <v>5</v>
      </c>
      <c r="L51" s="109"/>
      <c r="M51" s="110"/>
      <c r="N51" s="111">
        <v>5</v>
      </c>
      <c r="O51" s="112">
        <v>3</v>
      </c>
      <c r="P51" s="143" t="str">
        <f t="shared" si="9"/>
        <v>MAX</v>
      </c>
      <c r="Q51" s="58">
        <f t="shared" si="14"/>
        <v>13</v>
      </c>
      <c r="R51" s="60" t="str">
        <f t="shared" si="10"/>
        <v>MAX</v>
      </c>
      <c r="S51" s="59">
        <f t="shared" si="15"/>
        <v>172764</v>
      </c>
      <c r="T51" s="145" t="str">
        <f t="shared" si="16"/>
        <v>MAX</v>
      </c>
    </row>
    <row r="52" spans="1:20" ht="15.75" thickBot="1" x14ac:dyDescent="0.3">
      <c r="A52" s="96" t="str">
        <f>'Max Covers'!B47</f>
        <v>***</v>
      </c>
      <c r="B52" s="97" t="str">
        <f>LEFT('Max Covers'!A47,FIND("(",'Max Covers'!A47)-2)</f>
        <v>Psylocke</v>
      </c>
      <c r="C52" s="57" t="str">
        <f>SUBSTITUTE(RIGHT('Max Covers'!A47,LEN('Max Covers'!A47)-FIND("(",'Max Covers'!A47)),")","")</f>
        <v>Classic</v>
      </c>
      <c r="D52" s="61">
        <f>IF(E52&gt;0,INDEX(HPL,MATCH(E52,Hprow,0),8*(VLOOKUP(A52,star_range, 2)-1)+'Max Covers'!D47+1),0)</f>
        <v>6800</v>
      </c>
      <c r="E52" s="105">
        <v>166</v>
      </c>
      <c r="F52" s="105">
        <f t="shared" si="11"/>
        <v>166</v>
      </c>
      <c r="G52" s="105">
        <f t="shared" si="12"/>
        <v>166</v>
      </c>
      <c r="H52" s="137">
        <f t="shared" si="13"/>
        <v>0</v>
      </c>
      <c r="I52" s="151">
        <f t="shared" si="8"/>
        <v>0</v>
      </c>
      <c r="J52" s="107"/>
      <c r="K52" s="108">
        <v>3</v>
      </c>
      <c r="L52" s="109"/>
      <c r="M52" s="110">
        <v>5</v>
      </c>
      <c r="N52" s="111"/>
      <c r="O52" s="112">
        <v>5</v>
      </c>
      <c r="P52" s="143" t="str">
        <f t="shared" si="9"/>
        <v>MAX</v>
      </c>
      <c r="Q52" s="58">
        <f t="shared" si="14"/>
        <v>13</v>
      </c>
      <c r="R52" s="60" t="str">
        <f t="shared" si="10"/>
        <v>MAX</v>
      </c>
      <c r="S52" s="59">
        <f t="shared" si="15"/>
        <v>172764</v>
      </c>
      <c r="T52" s="145" t="str">
        <f t="shared" si="16"/>
        <v>MAX</v>
      </c>
    </row>
    <row r="53" spans="1:20" ht="15.75" thickBot="1" x14ac:dyDescent="0.3">
      <c r="A53" s="96" t="str">
        <f>'Max Covers'!B48</f>
        <v>***</v>
      </c>
      <c r="B53" s="97" t="str">
        <f>LEFT('Max Covers'!A48,FIND("(",'Max Covers'!A48)-2)</f>
        <v>Punisher</v>
      </c>
      <c r="C53" s="57" t="str">
        <f>SUBSTITUTE(RIGHT('Max Covers'!A48,LEN('Max Covers'!A48)-FIND("(",'Max Covers'!A48)),")","")</f>
        <v>Dark Reign</v>
      </c>
      <c r="D53" s="61">
        <f>IF(E53&gt;0,INDEX(HPL,MATCH(E53,Hprow,0),8*(VLOOKUP(A53,star_range, 2)-1)+'Max Covers'!D48+1),0)</f>
        <v>6800</v>
      </c>
      <c r="E53" s="105">
        <v>166</v>
      </c>
      <c r="F53" s="105">
        <f t="shared" si="11"/>
        <v>166</v>
      </c>
      <c r="G53" s="105">
        <f t="shared" si="12"/>
        <v>166</v>
      </c>
      <c r="H53" s="137">
        <f t="shared" si="13"/>
        <v>0</v>
      </c>
      <c r="I53" s="151">
        <f t="shared" si="8"/>
        <v>0</v>
      </c>
      <c r="J53" s="107">
        <v>5</v>
      </c>
      <c r="K53" s="108"/>
      <c r="L53" s="109"/>
      <c r="M53" s="110">
        <v>5</v>
      </c>
      <c r="N53" s="111"/>
      <c r="O53" s="112">
        <v>3</v>
      </c>
      <c r="P53" s="143" t="str">
        <f t="shared" si="9"/>
        <v>MAX</v>
      </c>
      <c r="Q53" s="58">
        <f t="shared" si="14"/>
        <v>13</v>
      </c>
      <c r="R53" s="60" t="str">
        <f t="shared" si="10"/>
        <v>MAX</v>
      </c>
      <c r="S53" s="59">
        <f t="shared" si="15"/>
        <v>172764</v>
      </c>
      <c r="T53" s="145" t="str">
        <f t="shared" si="16"/>
        <v>MAX</v>
      </c>
    </row>
    <row r="54" spans="1:20" ht="15.75" thickBot="1" x14ac:dyDescent="0.3">
      <c r="A54" s="96" t="str">
        <f>'Max Covers'!B49</f>
        <v>***</v>
      </c>
      <c r="B54" s="97" t="str">
        <f>LEFT('Max Covers'!A49,FIND("(",'Max Covers'!A49)-2)</f>
        <v>Ragnarok</v>
      </c>
      <c r="C54" s="57" t="str">
        <f>SUBSTITUTE(RIGHT('Max Covers'!A49,LEN('Max Covers'!A49)-FIND("(",'Max Covers'!A49)),")","")</f>
        <v>Dark Avengers</v>
      </c>
      <c r="D54" s="61">
        <f>IF(E54&gt;0,INDEX(HPL,MATCH(E54,Hprow,0),8*(VLOOKUP(A54,star_range, 2)-1)+'Max Covers'!D49+1),0)</f>
        <v>7385</v>
      </c>
      <c r="E54" s="105">
        <v>120</v>
      </c>
      <c r="F54" s="105">
        <f t="shared" si="11"/>
        <v>140</v>
      </c>
      <c r="G54" s="105">
        <f t="shared" si="12"/>
        <v>140</v>
      </c>
      <c r="H54" s="137">
        <f t="shared" si="13"/>
        <v>38208</v>
      </c>
      <c r="I54" s="151">
        <f t="shared" si="8"/>
        <v>20</v>
      </c>
      <c r="J54" s="107">
        <v>5</v>
      </c>
      <c r="K54" s="108"/>
      <c r="L54" s="109"/>
      <c r="M54" s="110">
        <v>5</v>
      </c>
      <c r="N54" s="111"/>
      <c r="O54" s="112"/>
      <c r="P54" s="143" t="str">
        <f t="shared" si="9"/>
        <v>MAX</v>
      </c>
      <c r="Q54" s="58">
        <f t="shared" si="14"/>
        <v>10</v>
      </c>
      <c r="R54" s="60" t="str">
        <f t="shared" si="10"/>
        <v>MAX</v>
      </c>
      <c r="S54" s="59">
        <f t="shared" si="15"/>
        <v>72946</v>
      </c>
      <c r="T54" s="145">
        <f t="shared" si="16"/>
        <v>38208</v>
      </c>
    </row>
    <row r="55" spans="1:20" ht="15.75" thickBot="1" x14ac:dyDescent="0.3">
      <c r="A55" s="96" t="str">
        <f>'Max Covers'!B50</f>
        <v>***</v>
      </c>
      <c r="B55" s="97" t="str">
        <f>LEFT('Max Covers'!A50,FIND("(",'Max Covers'!A50)-2)</f>
        <v>Rocket&amp;Groot</v>
      </c>
      <c r="C55" s="57" t="str">
        <f>SUBSTITUTE(RIGHT('Max Covers'!A50,LEN('Max Covers'!A50)-FIND("(",'Max Covers'!A50)),")","")</f>
        <v>Most Wanted</v>
      </c>
      <c r="D55" s="61">
        <f>IF(E55&gt;0,INDEX(HPL,MATCH(E55,Hprow,0),8*(VLOOKUP(A55,star_range, 2)-1)+'Max Covers'!D50+1),0)</f>
        <v>7526</v>
      </c>
      <c r="E55" s="105">
        <v>122</v>
      </c>
      <c r="F55" s="105">
        <f t="shared" si="11"/>
        <v>140</v>
      </c>
      <c r="G55" s="105">
        <f t="shared" si="12"/>
        <v>166</v>
      </c>
      <c r="H55" s="137">
        <f t="shared" si="13"/>
        <v>34738</v>
      </c>
      <c r="I55" s="151">
        <f t="shared" si="8"/>
        <v>18</v>
      </c>
      <c r="J55" s="107">
        <v>3</v>
      </c>
      <c r="K55" s="108">
        <v>4</v>
      </c>
      <c r="L55" s="109">
        <v>4</v>
      </c>
      <c r="M55" s="110"/>
      <c r="N55" s="111"/>
      <c r="O55" s="112"/>
      <c r="P55" s="143">
        <f t="shared" si="9"/>
        <v>11</v>
      </c>
      <c r="Q55" s="58">
        <f t="shared" si="14"/>
        <v>13</v>
      </c>
      <c r="R55" s="60">
        <f t="shared" si="10"/>
        <v>2</v>
      </c>
      <c r="S55" s="59">
        <f t="shared" si="15"/>
        <v>76416</v>
      </c>
      <c r="T55" s="145">
        <f t="shared" si="16"/>
        <v>96348</v>
      </c>
    </row>
    <row r="56" spans="1:20" ht="15.75" thickBot="1" x14ac:dyDescent="0.3">
      <c r="A56" s="96" t="str">
        <f>'Max Covers'!B51</f>
        <v>***</v>
      </c>
      <c r="B56" s="97" t="str">
        <f>LEFT('Max Covers'!A51,FIND("(",'Max Covers'!A51)-2)</f>
        <v>Sentry</v>
      </c>
      <c r="C56" s="57" t="str">
        <f>SUBSTITUTE(RIGHT('Max Covers'!A51,LEN('Max Covers'!A51)-FIND("(",'Max Covers'!A51)),")","")</f>
        <v>Dark Avengers</v>
      </c>
      <c r="D56" s="61">
        <f>IF(E56&gt;0,INDEX(HPL,MATCH(E56,Hprow,0),8*(VLOOKUP(A56,star_range, 2)-1)+'Max Covers'!D51+1),0)</f>
        <v>10200</v>
      </c>
      <c r="E56" s="105">
        <v>166</v>
      </c>
      <c r="F56" s="105">
        <f t="shared" si="11"/>
        <v>166</v>
      </c>
      <c r="G56" s="105">
        <f t="shared" si="12"/>
        <v>166</v>
      </c>
      <c r="H56" s="137">
        <f t="shared" si="13"/>
        <v>0</v>
      </c>
      <c r="I56" s="151">
        <f t="shared" si="8"/>
        <v>0</v>
      </c>
      <c r="J56" s="107">
        <v>5</v>
      </c>
      <c r="K56" s="108"/>
      <c r="L56" s="109">
        <v>3</v>
      </c>
      <c r="M56" s="110">
        <v>5</v>
      </c>
      <c r="N56" s="111"/>
      <c r="O56" s="112"/>
      <c r="P56" s="143" t="str">
        <f t="shared" si="9"/>
        <v>MAX</v>
      </c>
      <c r="Q56" s="58">
        <f t="shared" si="14"/>
        <v>13</v>
      </c>
      <c r="R56" s="60" t="str">
        <f t="shared" si="10"/>
        <v>MAX</v>
      </c>
      <c r="S56" s="59">
        <f t="shared" si="15"/>
        <v>172764</v>
      </c>
      <c r="T56" s="145" t="str">
        <f t="shared" si="16"/>
        <v>MAX</v>
      </c>
    </row>
    <row r="57" spans="1:20" ht="15.75" thickBot="1" x14ac:dyDescent="0.3">
      <c r="A57" s="96" t="str">
        <f>'Max Covers'!B52</f>
        <v>***</v>
      </c>
      <c r="B57" s="97" t="str">
        <f>LEFT('Max Covers'!A52,FIND("(",'Max Covers'!A52)-2)</f>
        <v>She-Hulk</v>
      </c>
      <c r="C57" s="57" t="str">
        <f>SUBSTITUTE(RIGHT('Max Covers'!A52,LEN('Max Covers'!A52)-FIND("(",'Max Covers'!A52)),")","")</f>
        <v>Modern</v>
      </c>
      <c r="D57" s="61">
        <f>IF(E57&gt;0,INDEX(HPL,MATCH(E57,Hprow,0),8*(VLOOKUP(A57,star_range, 2)-1)+'Max Covers'!D52+1),0)</f>
        <v>3826</v>
      </c>
      <c r="E57" s="105">
        <v>60</v>
      </c>
      <c r="F57" s="105">
        <f t="shared" si="11"/>
        <v>153</v>
      </c>
      <c r="G57" s="105">
        <f t="shared" si="12"/>
        <v>166</v>
      </c>
      <c r="H57" s="137">
        <f t="shared" si="13"/>
        <v>133909</v>
      </c>
      <c r="I57" s="151">
        <f t="shared" si="8"/>
        <v>93</v>
      </c>
      <c r="J57" s="107">
        <v>2</v>
      </c>
      <c r="K57" s="108">
        <v>5</v>
      </c>
      <c r="L57" s="109"/>
      <c r="M57" s="110">
        <v>5</v>
      </c>
      <c r="N57" s="111"/>
      <c r="O57" s="112"/>
      <c r="P57" s="143">
        <f t="shared" si="9"/>
        <v>12</v>
      </c>
      <c r="Q57" s="58">
        <f t="shared" si="14"/>
        <v>13</v>
      </c>
      <c r="R57" s="60">
        <f t="shared" si="10"/>
        <v>1</v>
      </c>
      <c r="S57" s="59">
        <f t="shared" si="15"/>
        <v>6361</v>
      </c>
      <c r="T57" s="145">
        <f t="shared" si="16"/>
        <v>166403</v>
      </c>
    </row>
    <row r="58" spans="1:20" ht="15.75" thickBot="1" x14ac:dyDescent="0.3">
      <c r="A58" s="96" t="str">
        <f>'Max Covers'!B53</f>
        <v>***</v>
      </c>
      <c r="B58" s="97" t="str">
        <f>LEFT('Max Covers'!A53,FIND("(",'Max Covers'!A53)-2)</f>
        <v>Spider-Man</v>
      </c>
      <c r="C58" s="57" t="str">
        <f>SUBSTITUTE(RIGHT('Max Covers'!A53,LEN('Max Covers'!A53)-FIND("(",'Max Covers'!A53)),")","")</f>
        <v>Classic</v>
      </c>
      <c r="D58" s="61">
        <f>IF(E58&gt;0,INDEX(HPL,MATCH(E58,Hprow,0),8*(VLOOKUP(A58,star_range, 2)-1)+'Max Covers'!D53+1),0)</f>
        <v>6800</v>
      </c>
      <c r="E58" s="105">
        <v>166</v>
      </c>
      <c r="F58" s="105">
        <f t="shared" si="11"/>
        <v>166</v>
      </c>
      <c r="G58" s="105">
        <f t="shared" si="12"/>
        <v>166</v>
      </c>
      <c r="H58" s="137">
        <f t="shared" si="13"/>
        <v>0</v>
      </c>
      <c r="I58" s="151">
        <f t="shared" si="8"/>
        <v>0</v>
      </c>
      <c r="J58" s="107"/>
      <c r="K58" s="108">
        <v>5</v>
      </c>
      <c r="L58" s="109">
        <v>3</v>
      </c>
      <c r="M58" s="110"/>
      <c r="N58" s="111">
        <v>5</v>
      </c>
      <c r="O58" s="112"/>
      <c r="P58" s="143" t="str">
        <f t="shared" si="9"/>
        <v>MAX</v>
      </c>
      <c r="Q58" s="58">
        <f t="shared" si="14"/>
        <v>13</v>
      </c>
      <c r="R58" s="60" t="str">
        <f t="shared" si="10"/>
        <v>MAX</v>
      </c>
      <c r="S58" s="59">
        <f t="shared" si="15"/>
        <v>172764</v>
      </c>
      <c r="T58" s="145" t="str">
        <f t="shared" si="16"/>
        <v>MAX</v>
      </c>
    </row>
    <row r="59" spans="1:20" ht="15.75" thickBot="1" x14ac:dyDescent="0.3">
      <c r="A59" s="96" t="str">
        <f>'Max Covers'!B54</f>
        <v>***</v>
      </c>
      <c r="B59" s="97" t="str">
        <f>LEFT('Max Covers'!A54,FIND("(",'Max Covers'!A54)-2)</f>
        <v>Squirrel Girl</v>
      </c>
      <c r="C59" s="57" t="str">
        <f>SUBSTITUTE(RIGHT('Max Covers'!A54,LEN('Max Covers'!A54)-FIND("(",'Max Covers'!A54)),")","")</f>
        <v>Unbeatable</v>
      </c>
      <c r="D59" s="61">
        <f>IF(E59&gt;0,INDEX(HPL,MATCH(E59,Hprow,0),8*(VLOOKUP(A59,star_range, 2)-1)+'Max Covers'!D54+1),0)</f>
        <v>2263</v>
      </c>
      <c r="E59" s="105">
        <v>53</v>
      </c>
      <c r="F59" s="105">
        <f t="shared" si="11"/>
        <v>53</v>
      </c>
      <c r="G59" s="105">
        <f t="shared" si="12"/>
        <v>166</v>
      </c>
      <c r="H59" s="137">
        <f t="shared" si="13"/>
        <v>0</v>
      </c>
      <c r="I59" s="151">
        <f t="shared" si="8"/>
        <v>0</v>
      </c>
      <c r="J59" s="107">
        <v>1</v>
      </c>
      <c r="K59" s="108"/>
      <c r="L59" s="109">
        <v>2</v>
      </c>
      <c r="M59" s="110"/>
      <c r="N59" s="111"/>
      <c r="O59" s="112"/>
      <c r="P59" s="143">
        <f t="shared" si="9"/>
        <v>3</v>
      </c>
      <c r="Q59" s="58">
        <f t="shared" si="14"/>
        <v>13</v>
      </c>
      <c r="R59" s="60">
        <f t="shared" si="10"/>
        <v>10</v>
      </c>
      <c r="S59" s="59">
        <f t="shared" si="15"/>
        <v>3274</v>
      </c>
      <c r="T59" s="145">
        <f t="shared" si="16"/>
        <v>169490</v>
      </c>
    </row>
    <row r="60" spans="1:20" ht="15.75" thickBot="1" x14ac:dyDescent="0.3">
      <c r="A60" s="96" t="str">
        <f>'Max Covers'!B55</f>
        <v>***</v>
      </c>
      <c r="B60" s="97" t="str">
        <f>LEFT('Max Covers'!A55,FIND("(",'Max Covers'!A55)-2)</f>
        <v>Storm</v>
      </c>
      <c r="C60" s="57" t="str">
        <f>SUBSTITUTE(RIGHT('Max Covers'!A55,LEN('Max Covers'!A55)-FIND("(",'Max Covers'!A55)),")","")</f>
        <v>Mohawk</v>
      </c>
      <c r="D60" s="61">
        <f>IF(E60&gt;0,INDEX(HPL,MATCH(E60,Hprow,0),8*(VLOOKUP(A60,star_range, 2)-1)+'Max Covers'!D55+1),0)</f>
        <v>3692</v>
      </c>
      <c r="E60" s="105">
        <v>120</v>
      </c>
      <c r="F60" s="105">
        <f t="shared" si="11"/>
        <v>166</v>
      </c>
      <c r="G60" s="105">
        <f t="shared" si="12"/>
        <v>166</v>
      </c>
      <c r="H60" s="137">
        <f t="shared" si="13"/>
        <v>99818</v>
      </c>
      <c r="I60" s="151">
        <f t="shared" si="8"/>
        <v>46</v>
      </c>
      <c r="J60" s="107">
        <v>3</v>
      </c>
      <c r="K60" s="108"/>
      <c r="L60" s="109">
        <v>5</v>
      </c>
      <c r="M60" s="110"/>
      <c r="N60" s="111"/>
      <c r="O60" s="112">
        <v>5</v>
      </c>
      <c r="P60" s="143" t="str">
        <f t="shared" si="9"/>
        <v>MAX</v>
      </c>
      <c r="Q60" s="58">
        <f t="shared" si="14"/>
        <v>13</v>
      </c>
      <c r="R60" s="60" t="str">
        <f t="shared" si="10"/>
        <v>MAX</v>
      </c>
      <c r="S60" s="59">
        <f t="shared" si="15"/>
        <v>72946</v>
      </c>
      <c r="T60" s="145">
        <f t="shared" si="16"/>
        <v>99818</v>
      </c>
    </row>
    <row r="61" spans="1:20" ht="15.75" thickBot="1" x14ac:dyDescent="0.3">
      <c r="A61" s="96" t="str">
        <f>'Max Covers'!B56</f>
        <v>***</v>
      </c>
      <c r="B61" s="97" t="str">
        <f>LEFT('Max Covers'!A56,FIND("(",'Max Covers'!A56)-2)</f>
        <v>Thor</v>
      </c>
      <c r="C61" s="57" t="str">
        <f>SUBSTITUTE(RIGHT('Max Covers'!A56,LEN('Max Covers'!A56)-FIND("(",'Max Covers'!A56)),")","")</f>
        <v>Modern</v>
      </c>
      <c r="D61" s="61">
        <f>IF(E61&gt;0,INDEX(HPL,MATCH(E61,Hprow,0),8*(VLOOKUP(A61,star_range, 2)-1)+'Max Covers'!D56+1),0)</f>
        <v>10200</v>
      </c>
      <c r="E61" s="105">
        <v>166</v>
      </c>
      <c r="F61" s="105">
        <f t="shared" si="11"/>
        <v>166</v>
      </c>
      <c r="G61" s="105">
        <f t="shared" si="12"/>
        <v>166</v>
      </c>
      <c r="H61" s="137">
        <f t="shared" si="13"/>
        <v>0</v>
      </c>
      <c r="I61" s="151">
        <f t="shared" si="8"/>
        <v>0</v>
      </c>
      <c r="J61" s="107">
        <v>5</v>
      </c>
      <c r="K61" s="108"/>
      <c r="L61" s="109">
        <v>5</v>
      </c>
      <c r="M61" s="110">
        <v>3</v>
      </c>
      <c r="N61" s="111"/>
      <c r="O61" s="112"/>
      <c r="P61" s="143" t="str">
        <f t="shared" si="9"/>
        <v>MAX</v>
      </c>
      <c r="Q61" s="58">
        <f t="shared" si="14"/>
        <v>13</v>
      </c>
      <c r="R61" s="60" t="str">
        <f t="shared" si="10"/>
        <v>MAX</v>
      </c>
      <c r="S61" s="59">
        <f t="shared" si="15"/>
        <v>172764</v>
      </c>
      <c r="T61" s="145" t="str">
        <f t="shared" si="16"/>
        <v>MAX</v>
      </c>
    </row>
    <row r="62" spans="1:20" ht="15.75" thickBot="1" x14ac:dyDescent="0.3">
      <c r="A62" s="96" t="str">
        <f>'Max Covers'!B57</f>
        <v>***</v>
      </c>
      <c r="B62" s="97" t="str">
        <f>LEFT('Max Covers'!A57,FIND("(",'Max Covers'!A57)-2)</f>
        <v>Wolverine</v>
      </c>
      <c r="C62" s="57" t="str">
        <f>SUBSTITUTE(RIGHT('Max Covers'!A57,LEN('Max Covers'!A57)-FIND("(",'Max Covers'!A57)),")","")</f>
        <v>Patch</v>
      </c>
      <c r="D62" s="61">
        <f>IF(E62&gt;0,INDEX(HPL,MATCH(E62,Hprow,0),8*(VLOOKUP(A62,star_range, 2)-1)+'Max Covers'!D57+1),0)</f>
        <v>6800</v>
      </c>
      <c r="E62" s="105">
        <v>166</v>
      </c>
      <c r="F62" s="105">
        <f t="shared" si="11"/>
        <v>166</v>
      </c>
      <c r="G62" s="105">
        <f t="shared" si="12"/>
        <v>166</v>
      </c>
      <c r="H62" s="137">
        <f t="shared" si="13"/>
        <v>0</v>
      </c>
      <c r="I62" s="151">
        <f t="shared" si="8"/>
        <v>0</v>
      </c>
      <c r="J62" s="107">
        <v>3</v>
      </c>
      <c r="K62" s="108"/>
      <c r="L62" s="109">
        <v>5</v>
      </c>
      <c r="M62" s="110">
        <v>5</v>
      </c>
      <c r="N62" s="111"/>
      <c r="O62" s="112"/>
      <c r="P62" s="143" t="str">
        <f t="shared" si="9"/>
        <v>MAX</v>
      </c>
      <c r="Q62" s="58">
        <f t="shared" si="14"/>
        <v>13</v>
      </c>
      <c r="R62" s="60" t="str">
        <f t="shared" si="10"/>
        <v>MAX</v>
      </c>
      <c r="S62" s="59">
        <f t="shared" si="15"/>
        <v>172764</v>
      </c>
      <c r="T62" s="145" t="str">
        <f t="shared" si="16"/>
        <v>MAX</v>
      </c>
    </row>
    <row r="63" spans="1:20" ht="15.75" thickBot="1" x14ac:dyDescent="0.3">
      <c r="A63" s="96" t="str">
        <f>'Max Covers'!B58</f>
        <v>****</v>
      </c>
      <c r="B63" s="97" t="str">
        <f>LEFT('Max Covers'!A58,FIND("(",'Max Covers'!A58)-2)</f>
        <v>Devil Dinosaur</v>
      </c>
      <c r="C63" s="57" t="str">
        <f>SUBSTITUTE(RIGHT('Max Covers'!A58,LEN('Max Covers'!A58)-FIND("(",'Max Covers'!A58)),")","")</f>
        <v>Gigantic Reptile</v>
      </c>
      <c r="D63" s="61">
        <f>IF(E63&gt;0,INDEX(HPL,MATCH(E63,Hprow,0),8*(VLOOKUP(A63,star_range, 2)-1)+'Max Covers'!D58+1),0)</f>
        <v>5180</v>
      </c>
      <c r="E63" s="105">
        <v>70</v>
      </c>
      <c r="F63" s="105">
        <f t="shared" si="11"/>
        <v>193</v>
      </c>
      <c r="G63" s="105">
        <f t="shared" si="12"/>
        <v>270</v>
      </c>
      <c r="H63" s="137">
        <f t="shared" si="13"/>
        <v>170176</v>
      </c>
      <c r="I63" s="151">
        <f t="shared" si="8"/>
        <v>123</v>
      </c>
      <c r="J63" s="107">
        <v>1</v>
      </c>
      <c r="K63" s="108"/>
      <c r="L63" s="109"/>
      <c r="M63" s="110">
        <v>5</v>
      </c>
      <c r="N63" s="111">
        <v>3</v>
      </c>
      <c r="O63" s="112"/>
      <c r="P63" s="143">
        <f t="shared" si="9"/>
        <v>9</v>
      </c>
      <c r="Q63" s="58">
        <f t="shared" si="14"/>
        <v>13</v>
      </c>
      <c r="R63" s="60">
        <f t="shared" si="10"/>
        <v>4</v>
      </c>
      <c r="S63" s="59">
        <f t="shared" si="15"/>
        <v>0</v>
      </c>
      <c r="T63" s="145">
        <f t="shared" si="16"/>
        <v>430464</v>
      </c>
    </row>
    <row r="64" spans="1:20" ht="15.75" thickBot="1" x14ac:dyDescent="0.3">
      <c r="A64" s="96" t="str">
        <f>'Max Covers'!B59</f>
        <v>****</v>
      </c>
      <c r="B64" s="97" t="str">
        <f>LEFT('Max Covers'!A59,FIND("(",'Max Covers'!A59)-2)</f>
        <v>Elektra</v>
      </c>
      <c r="C64" s="57" t="str">
        <f>SUBSTITUTE(RIGHT('Max Covers'!A59,LEN('Max Covers'!A59)-FIND("(",'Max Covers'!A59)),")","")</f>
        <v>Unkillable</v>
      </c>
      <c r="D64" s="61">
        <f>IF(E64&gt;0,INDEX(HPL,MATCH(E64,Hprow,0),8*(VLOOKUP(A64,star_range, 2)-1)+'Max Covers'!D59+1),0)</f>
        <v>2960</v>
      </c>
      <c r="E64" s="105">
        <v>70</v>
      </c>
      <c r="F64" s="105">
        <f t="shared" si="11"/>
        <v>70</v>
      </c>
      <c r="G64" s="105">
        <f t="shared" si="12"/>
        <v>270</v>
      </c>
      <c r="H64" s="137">
        <f t="shared" si="13"/>
        <v>0</v>
      </c>
      <c r="I64" s="151">
        <f t="shared" si="8"/>
        <v>0</v>
      </c>
      <c r="J64" s="107"/>
      <c r="K64" s="108"/>
      <c r="L64" s="109"/>
      <c r="M64" s="110"/>
      <c r="N64" s="111">
        <v>1</v>
      </c>
      <c r="O64" s="112"/>
      <c r="P64" s="143">
        <f t="shared" si="9"/>
        <v>1</v>
      </c>
      <c r="Q64" s="58">
        <f t="shared" si="14"/>
        <v>13</v>
      </c>
      <c r="R64" s="60">
        <f t="shared" si="10"/>
        <v>12</v>
      </c>
      <c r="S64" s="59">
        <f t="shared" si="15"/>
        <v>0</v>
      </c>
      <c r="T64" s="145">
        <f t="shared" si="16"/>
        <v>430464</v>
      </c>
    </row>
    <row r="65" spans="1:20" ht="15.75" thickBot="1" x14ac:dyDescent="0.3">
      <c r="A65" s="96" t="str">
        <f>'Max Covers'!B60</f>
        <v>****</v>
      </c>
      <c r="B65" s="97" t="str">
        <f>LEFT('Max Covers'!A60,FIND("(",'Max Covers'!A60)-2)</f>
        <v>Invisible Woman</v>
      </c>
      <c r="C65" s="57" t="str">
        <f>SUBSTITUTE(RIGHT('Max Covers'!A60,LEN('Max Covers'!A60)-FIND("(",'Max Covers'!A60)),")","")</f>
        <v>Classic</v>
      </c>
      <c r="D65" s="61">
        <f>IF(E65&gt;0,INDEX(HPL,MATCH(E65,Hprow,0),8*(VLOOKUP(A65,star_range, 2)-1)+'Max Covers'!D60+1),0)</f>
        <v>2803</v>
      </c>
      <c r="E65" s="105">
        <v>90</v>
      </c>
      <c r="F65" s="105">
        <f t="shared" si="11"/>
        <v>250</v>
      </c>
      <c r="G65" s="105">
        <f t="shared" si="12"/>
        <v>270</v>
      </c>
      <c r="H65" s="137">
        <f t="shared" si="13"/>
        <v>343993</v>
      </c>
      <c r="I65" s="151">
        <f t="shared" si="8"/>
        <v>160</v>
      </c>
      <c r="J65" s="107">
        <v>5</v>
      </c>
      <c r="K65" s="108">
        <v>2</v>
      </c>
      <c r="L65" s="109">
        <v>5</v>
      </c>
      <c r="M65" s="110"/>
      <c r="N65" s="111"/>
      <c r="O65" s="112"/>
      <c r="P65" s="143">
        <f t="shared" si="9"/>
        <v>12</v>
      </c>
      <c r="Q65" s="58">
        <f t="shared" si="14"/>
        <v>13</v>
      </c>
      <c r="R65" s="60">
        <f t="shared" si="10"/>
        <v>1</v>
      </c>
      <c r="S65" s="59">
        <f t="shared" si="15"/>
        <v>7458</v>
      </c>
      <c r="T65" s="145">
        <f t="shared" si="16"/>
        <v>423006</v>
      </c>
    </row>
    <row r="66" spans="1:20" ht="15.75" thickBot="1" x14ac:dyDescent="0.3">
      <c r="A66" s="96" t="str">
        <f>'Max Covers'!B61</f>
        <v>****</v>
      </c>
      <c r="B66" s="97" t="str">
        <f>LEFT('Max Covers'!A61,FIND("(",'Max Covers'!A61)-2)</f>
        <v>Nick Fury</v>
      </c>
      <c r="C66" s="57" t="str">
        <f>SUBSTITUTE(RIGHT('Max Covers'!A61,LEN('Max Covers'!A61)-FIND("(",'Max Covers'!A61)),")","")</f>
        <v>S.H.I.E.L.D.</v>
      </c>
      <c r="D66" s="61">
        <f>IF(E66&gt;0,INDEX(HPL,MATCH(E66,Hprow,0),8*(VLOOKUP(A66,star_range, 2)-1)+'Max Covers'!D61+1),0)</f>
        <v>2590</v>
      </c>
      <c r="E66" s="105">
        <v>70</v>
      </c>
      <c r="F66" s="105">
        <f t="shared" si="11"/>
        <v>127</v>
      </c>
      <c r="G66" s="105">
        <f t="shared" si="12"/>
        <v>270</v>
      </c>
      <c r="H66" s="137">
        <f t="shared" si="13"/>
        <v>41493</v>
      </c>
      <c r="I66" s="151">
        <f t="shared" si="8"/>
        <v>57</v>
      </c>
      <c r="J66" s="107"/>
      <c r="K66" s="108">
        <v>2</v>
      </c>
      <c r="L66" s="109">
        <v>2</v>
      </c>
      <c r="M66" s="110"/>
      <c r="N66" s="111">
        <v>2</v>
      </c>
      <c r="O66" s="112"/>
      <c r="P66" s="143">
        <f t="shared" si="9"/>
        <v>6</v>
      </c>
      <c r="Q66" s="58">
        <f t="shared" si="14"/>
        <v>13</v>
      </c>
      <c r="R66" s="60">
        <f t="shared" si="10"/>
        <v>7</v>
      </c>
      <c r="S66" s="59">
        <f t="shared" si="15"/>
        <v>0</v>
      </c>
      <c r="T66" s="145">
        <f t="shared" si="16"/>
        <v>430464</v>
      </c>
    </row>
    <row r="67" spans="1:20" ht="15.75" thickBot="1" x14ac:dyDescent="0.3">
      <c r="A67" s="96" t="str">
        <f>'Max Covers'!B62</f>
        <v>****</v>
      </c>
      <c r="B67" s="97" t="str">
        <f>LEFT('Max Covers'!A62,FIND("(",'Max Covers'!A62)-2)</f>
        <v>Star-Lord</v>
      </c>
      <c r="C67" s="57" t="str">
        <f>SUBSTITUTE(RIGHT('Max Covers'!A62,LEN('Max Covers'!A62)-FIND("(",'Max Covers'!A62)),")","")</f>
        <v>Legendary Outlaw</v>
      </c>
      <c r="D67" s="61">
        <f>IF(E67&gt;0,INDEX(HPL,MATCH(E67,Hprow,0),8*(VLOOKUP(A67,star_range, 2)-1)+'Max Covers'!D62+1),0)</f>
        <v>2960</v>
      </c>
      <c r="E67" s="105">
        <v>70</v>
      </c>
      <c r="F67" s="105">
        <f t="shared" si="11"/>
        <v>70</v>
      </c>
      <c r="G67" s="105">
        <f t="shared" si="12"/>
        <v>270</v>
      </c>
      <c r="H67" s="137">
        <f t="shared" si="13"/>
        <v>0</v>
      </c>
      <c r="I67" s="151">
        <f t="shared" si="8"/>
        <v>0</v>
      </c>
      <c r="J67" s="107"/>
      <c r="K67" s="108"/>
      <c r="L67" s="109"/>
      <c r="M67" s="110"/>
      <c r="N67" s="111">
        <v>1</v>
      </c>
      <c r="O67" s="112"/>
      <c r="P67" s="143">
        <f t="shared" si="9"/>
        <v>1</v>
      </c>
      <c r="Q67" s="58">
        <f t="shared" si="14"/>
        <v>13</v>
      </c>
      <c r="R67" s="60">
        <f t="shared" si="10"/>
        <v>12</v>
      </c>
      <c r="S67" s="59">
        <f t="shared" si="15"/>
        <v>0</v>
      </c>
      <c r="T67" s="145">
        <f t="shared" si="16"/>
        <v>430464</v>
      </c>
    </row>
    <row r="68" spans="1:20" ht="15.75" thickBot="1" x14ac:dyDescent="0.3">
      <c r="A68" s="96" t="str">
        <f>'Max Covers'!B63</f>
        <v>****</v>
      </c>
      <c r="B68" s="97" t="str">
        <f>LEFT('Max Covers'!A63,FIND("(",'Max Covers'!A63)-2)</f>
        <v>Thor</v>
      </c>
      <c r="C68" s="57" t="str">
        <f>SUBSTITUTE(RIGHT('Max Covers'!A63,LEN('Max Covers'!A63)-FIND("(",'Max Covers'!A63)),")","")</f>
        <v>Goddess of Thunder</v>
      </c>
      <c r="D68" s="61">
        <f>IF(E68&gt;0,INDEX(HPL,MATCH(E68,Hprow,0),8*(VLOOKUP(A68,star_range, 2)-1)+'Max Covers'!D63+1),0)</f>
        <v>4440</v>
      </c>
      <c r="E68" s="105">
        <v>70</v>
      </c>
      <c r="F68" s="105">
        <f t="shared" si="11"/>
        <v>70</v>
      </c>
      <c r="G68" s="105">
        <f t="shared" si="12"/>
        <v>270</v>
      </c>
      <c r="H68" s="137">
        <f t="shared" si="13"/>
        <v>0</v>
      </c>
      <c r="I68" s="151">
        <f t="shared" si="8"/>
        <v>0</v>
      </c>
      <c r="J68" s="107"/>
      <c r="K68" s="108"/>
      <c r="L68" s="109"/>
      <c r="M68" s="110">
        <v>1</v>
      </c>
      <c r="N68" s="111"/>
      <c r="O68" s="112"/>
      <c r="P68" s="143">
        <f t="shared" si="9"/>
        <v>1</v>
      </c>
      <c r="Q68" s="58">
        <f t="shared" si="14"/>
        <v>13</v>
      </c>
      <c r="R68" s="60">
        <f t="shared" si="10"/>
        <v>12</v>
      </c>
      <c r="S68" s="59">
        <f t="shared" si="15"/>
        <v>0</v>
      </c>
      <c r="T68" s="145">
        <f t="shared" si="16"/>
        <v>430464</v>
      </c>
    </row>
    <row r="69" spans="1:20" ht="15.75" thickBot="1" x14ac:dyDescent="0.3">
      <c r="A69" s="99" t="str">
        <f>'Max Covers'!B64</f>
        <v>****</v>
      </c>
      <c r="B69" s="100" t="str">
        <f>LEFT('Max Covers'!A64,FIND("(",'Max Covers'!A64)-2)</f>
        <v>Wolverine</v>
      </c>
      <c r="C69" s="101" t="str">
        <f>SUBSTITUTE(RIGHT('Max Covers'!A64,LEN('Max Covers'!A64)-FIND("(",'Max Covers'!A64)),")","")</f>
        <v>X-Force</v>
      </c>
      <c r="D69" s="135">
        <f>IF(E69&gt;0,INDEX(HPL,MATCH(E69,Hprow,0),8*(VLOOKUP(A69,star_range, 2)-1)+'Max Covers'!D64+1),0)</f>
        <v>7215</v>
      </c>
      <c r="E69" s="133">
        <v>177</v>
      </c>
      <c r="F69" s="135">
        <f t="shared" si="11"/>
        <v>270</v>
      </c>
      <c r="G69" s="134">
        <f t="shared" si="12"/>
        <v>270</v>
      </c>
      <c r="H69" s="106">
        <f t="shared" si="13"/>
        <v>299472</v>
      </c>
      <c r="I69" s="152">
        <f t="shared" si="8"/>
        <v>93</v>
      </c>
      <c r="J69" s="107">
        <v>5</v>
      </c>
      <c r="K69" s="108"/>
      <c r="L69" s="109">
        <v>3</v>
      </c>
      <c r="M69" s="110"/>
      <c r="N69" s="111"/>
      <c r="O69" s="112">
        <v>5</v>
      </c>
      <c r="P69" s="144" t="str">
        <f t="shared" ref="P69" si="17">IF(( (SUM(J69:O69)) = Q69), "MAX", SUM(J69:O69))</f>
        <v>MAX</v>
      </c>
      <c r="Q69" s="102">
        <f t="shared" si="14"/>
        <v>13</v>
      </c>
      <c r="R69" s="130" t="str">
        <f t="shared" si="10"/>
        <v>MAX</v>
      </c>
      <c r="S69" s="131">
        <f t="shared" si="15"/>
        <v>130992</v>
      </c>
      <c r="T69" s="146">
        <f t="shared" si="16"/>
        <v>299472</v>
      </c>
    </row>
  </sheetData>
  <sortState ref="A9:V53">
    <sortCondition ref="A9:A53"/>
  </sortState>
  <mergeCells count="19">
    <mergeCell ref="U3:W3"/>
    <mergeCell ref="U4:W4"/>
    <mergeCell ref="P7:Q7"/>
    <mergeCell ref="L3:M3"/>
    <mergeCell ref="O3:P3"/>
    <mergeCell ref="R3:S3"/>
    <mergeCell ref="L4:M4"/>
    <mergeCell ref="O4:P4"/>
    <mergeCell ref="R4:S4"/>
    <mergeCell ref="V17:W17"/>
    <mergeCell ref="V20:W20"/>
    <mergeCell ref="V23:W23"/>
    <mergeCell ref="V21:W21"/>
    <mergeCell ref="V24:W24"/>
    <mergeCell ref="V26:W26"/>
    <mergeCell ref="V27:W27"/>
    <mergeCell ref="V29:W29"/>
    <mergeCell ref="V30:W30"/>
    <mergeCell ref="V18:W18"/>
  </mergeCells>
  <conditionalFormatting sqref="P9:P69 R9:R69 T9:T69">
    <cfRule type="cellIs" dxfId="8" priority="16" operator="equal">
      <formula>"MAX"</formula>
    </cfRule>
  </conditionalFormatting>
  <conditionalFormatting sqref="C9:C69">
    <cfRule type="expression" dxfId="7" priority="3" stopIfTrue="1">
      <formula>(P9=0)</formula>
    </cfRule>
    <cfRule type="expression" dxfId="6" priority="4" stopIfTrue="1">
      <formula>AND(P9="MAX",T9="MAX")</formula>
    </cfRule>
    <cfRule type="expression" dxfId="5" priority="6">
      <formula>AND(P9="MAX",T9&gt;0)</formula>
    </cfRule>
    <cfRule type="expression" dxfId="4" priority="8">
      <formula>(H9=0)</formula>
    </cfRule>
  </conditionalFormatting>
  <conditionalFormatting sqref="B9:B69">
    <cfRule type="expression" dxfId="3" priority="1" stopIfTrue="1">
      <formula>(P9=0)</formula>
    </cfRule>
    <cfRule type="expression" dxfId="2" priority="2" stopIfTrue="1">
      <formula>AND(P9="MAX",T9="MAX")</formula>
    </cfRule>
    <cfRule type="expression" dxfId="1" priority="5">
      <formula>AND(P9="MAX",T9&gt;0)</formula>
    </cfRule>
    <cfRule type="expression" dxfId="0" priority="7">
      <formula>(H9=0)</formula>
    </cfRule>
  </conditionalFormatting>
  <pageMargins left="0.7" right="0.7" top="0.75" bottom="0.75" header="0.3" footer="0.3"/>
  <pageSetup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2"/>
  <sheetViews>
    <sheetView workbookViewId="0">
      <selection activeCell="L2" sqref="L2"/>
    </sheetView>
  </sheetViews>
  <sheetFormatPr defaultRowHeight="15" x14ac:dyDescent="0.25"/>
  <sheetData>
    <row r="1" spans="1:10" ht="15.75" thickBot="1" x14ac:dyDescent="0.3">
      <c r="A1" s="200">
        <v>0</v>
      </c>
      <c r="B1" s="202" t="s">
        <v>0</v>
      </c>
      <c r="C1" s="203"/>
      <c r="D1" s="202" t="s">
        <v>1</v>
      </c>
      <c r="E1" s="203"/>
      <c r="F1" s="202" t="s">
        <v>2</v>
      </c>
      <c r="G1" s="203"/>
      <c r="H1" s="202" t="s">
        <v>3</v>
      </c>
      <c r="I1" s="203"/>
      <c r="J1" s="198" t="s">
        <v>4</v>
      </c>
    </row>
    <row r="2" spans="1:10" ht="15.75" thickBot="1" x14ac:dyDescent="0.3">
      <c r="A2" s="201"/>
      <c r="B2" s="1" t="s">
        <v>5</v>
      </c>
      <c r="C2" s="2" t="s">
        <v>6</v>
      </c>
      <c r="D2" s="1" t="s">
        <v>5</v>
      </c>
      <c r="E2" s="2" t="s">
        <v>6</v>
      </c>
      <c r="F2" s="1" t="s">
        <v>5</v>
      </c>
      <c r="G2" s="2" t="s">
        <v>6</v>
      </c>
      <c r="H2" s="1" t="s">
        <v>5</v>
      </c>
      <c r="I2" s="2" t="s">
        <v>6</v>
      </c>
      <c r="J2" s="199"/>
    </row>
    <row r="3" spans="1:10" ht="15.75" thickBot="1" x14ac:dyDescent="0.3">
      <c r="A3" s="16">
        <v>1</v>
      </c>
      <c r="B3" s="3">
        <v>0</v>
      </c>
      <c r="C3" s="4">
        <v>0</v>
      </c>
      <c r="D3" s="5"/>
      <c r="E3" s="6"/>
      <c r="F3" s="5"/>
      <c r="G3" s="6"/>
      <c r="H3" s="5"/>
      <c r="I3" s="6"/>
      <c r="J3" s="17">
        <v>1</v>
      </c>
    </row>
    <row r="4" spans="1:10" ht="15.75" thickBot="1" x14ac:dyDescent="0.3">
      <c r="A4" s="16">
        <v>2</v>
      </c>
      <c r="B4" s="3">
        <v>100</v>
      </c>
      <c r="C4" s="4">
        <v>100</v>
      </c>
      <c r="D4" s="5"/>
      <c r="E4" s="6"/>
      <c r="F4" s="5"/>
      <c r="G4" s="6"/>
      <c r="H4" s="5"/>
      <c r="I4" s="6"/>
      <c r="J4" s="17">
        <v>2</v>
      </c>
    </row>
    <row r="5" spans="1:10" ht="15.75" thickBot="1" x14ac:dyDescent="0.3">
      <c r="A5" s="16">
        <v>3</v>
      </c>
      <c r="B5" s="3">
        <v>120</v>
      </c>
      <c r="C5" s="4">
        <v>220</v>
      </c>
      <c r="D5" s="5"/>
      <c r="E5" s="6"/>
      <c r="F5" s="5"/>
      <c r="G5" s="6"/>
      <c r="H5" s="5"/>
      <c r="I5" s="6"/>
      <c r="J5" s="17">
        <v>3</v>
      </c>
    </row>
    <row r="6" spans="1:10" ht="15.75" thickBot="1" x14ac:dyDescent="0.3">
      <c r="A6" s="16">
        <v>4</v>
      </c>
      <c r="B6" s="3">
        <v>140</v>
      </c>
      <c r="C6" s="4">
        <v>360</v>
      </c>
      <c r="D6" s="5"/>
      <c r="E6" s="6"/>
      <c r="F6" s="5"/>
      <c r="G6" s="6"/>
      <c r="H6" s="5"/>
      <c r="I6" s="6"/>
      <c r="J6" s="17">
        <v>4</v>
      </c>
    </row>
    <row r="7" spans="1:10" ht="15.75" thickBot="1" x14ac:dyDescent="0.3">
      <c r="A7" s="16">
        <v>5</v>
      </c>
      <c r="B7" s="3">
        <v>160</v>
      </c>
      <c r="C7" s="4">
        <v>520</v>
      </c>
      <c r="D7" s="5"/>
      <c r="E7" s="6"/>
      <c r="F7" s="5"/>
      <c r="G7" s="6"/>
      <c r="H7" s="5"/>
      <c r="I7" s="6"/>
      <c r="J7" s="17">
        <v>5</v>
      </c>
    </row>
    <row r="8" spans="1:10" ht="15.75" thickBot="1" x14ac:dyDescent="0.3">
      <c r="A8" s="16">
        <v>6</v>
      </c>
      <c r="B8" s="3">
        <v>180</v>
      </c>
      <c r="C8" s="4">
        <v>700</v>
      </c>
      <c r="D8" s="7"/>
      <c r="E8" s="8"/>
      <c r="F8" s="5"/>
      <c r="G8" s="6"/>
      <c r="H8" s="5"/>
      <c r="I8" s="6"/>
      <c r="J8" s="17">
        <v>6</v>
      </c>
    </row>
    <row r="9" spans="1:10" ht="15.75" thickBot="1" x14ac:dyDescent="0.3">
      <c r="A9" s="16">
        <v>7</v>
      </c>
      <c r="B9" s="3">
        <v>200</v>
      </c>
      <c r="C9" s="4">
        <v>900</v>
      </c>
      <c r="D9" s="7"/>
      <c r="E9" s="8"/>
      <c r="F9" s="5"/>
      <c r="G9" s="6"/>
      <c r="H9" s="5"/>
      <c r="I9" s="6"/>
      <c r="J9" s="17">
        <v>7</v>
      </c>
    </row>
    <row r="10" spans="1:10" ht="15.75" thickBot="1" x14ac:dyDescent="0.3">
      <c r="A10" s="16">
        <v>8</v>
      </c>
      <c r="B10" s="3">
        <v>220</v>
      </c>
      <c r="C10" s="4">
        <v>1120</v>
      </c>
      <c r="D10" s="7"/>
      <c r="E10" s="8"/>
      <c r="F10" s="5"/>
      <c r="G10" s="6"/>
      <c r="H10" s="5"/>
      <c r="I10" s="6"/>
      <c r="J10" s="17">
        <v>8</v>
      </c>
    </row>
    <row r="11" spans="1:10" ht="15.75" thickBot="1" x14ac:dyDescent="0.3">
      <c r="A11" s="16">
        <v>9</v>
      </c>
      <c r="B11" s="3">
        <v>240</v>
      </c>
      <c r="C11" s="4">
        <v>1360</v>
      </c>
      <c r="D11" s="7"/>
      <c r="E11" s="8"/>
      <c r="F11" s="5"/>
      <c r="G11" s="6"/>
      <c r="H11" s="5"/>
      <c r="I11" s="6"/>
      <c r="J11" s="17">
        <v>9</v>
      </c>
    </row>
    <row r="12" spans="1:10" ht="15.75" thickBot="1" x14ac:dyDescent="0.3">
      <c r="A12" s="18">
        <v>10</v>
      </c>
      <c r="B12" s="9">
        <v>260</v>
      </c>
      <c r="C12" s="10">
        <v>1620</v>
      </c>
      <c r="D12" s="11"/>
      <c r="E12" s="12"/>
      <c r="F12" s="13"/>
      <c r="G12" s="14"/>
      <c r="H12" s="13"/>
      <c r="I12" s="14"/>
      <c r="J12" s="19">
        <v>10</v>
      </c>
    </row>
    <row r="13" spans="1:10" ht="15.75" thickBot="1" x14ac:dyDescent="0.3">
      <c r="A13" s="16">
        <v>11</v>
      </c>
      <c r="B13" s="3">
        <v>280</v>
      </c>
      <c r="C13" s="4">
        <v>1900</v>
      </c>
      <c r="D13" s="7"/>
      <c r="E13" s="8"/>
      <c r="F13" s="5"/>
      <c r="G13" s="6"/>
      <c r="H13" s="5"/>
      <c r="I13" s="6"/>
      <c r="J13" s="17">
        <v>11</v>
      </c>
    </row>
    <row r="14" spans="1:10" ht="15.75" thickBot="1" x14ac:dyDescent="0.3">
      <c r="A14" s="16">
        <v>12</v>
      </c>
      <c r="B14" s="3">
        <v>300</v>
      </c>
      <c r="C14" s="4">
        <v>2200</v>
      </c>
      <c r="D14" s="7"/>
      <c r="E14" s="8"/>
      <c r="F14" s="5"/>
      <c r="G14" s="6"/>
      <c r="H14" s="5"/>
      <c r="I14" s="6"/>
      <c r="J14" s="17">
        <v>12</v>
      </c>
    </row>
    <row r="15" spans="1:10" ht="15.75" thickBot="1" x14ac:dyDescent="0.3">
      <c r="A15" s="16">
        <v>13</v>
      </c>
      <c r="B15" s="3">
        <v>320</v>
      </c>
      <c r="C15" s="4">
        <v>2520</v>
      </c>
      <c r="D15" s="5"/>
      <c r="E15" s="6"/>
      <c r="F15" s="5"/>
      <c r="G15" s="6"/>
      <c r="H15" s="5"/>
      <c r="I15" s="6"/>
      <c r="J15" s="17">
        <v>13</v>
      </c>
    </row>
    <row r="16" spans="1:10" ht="15.75" thickBot="1" x14ac:dyDescent="0.3">
      <c r="A16" s="16">
        <v>14</v>
      </c>
      <c r="B16" s="3">
        <v>340</v>
      </c>
      <c r="C16" s="4">
        <v>2860</v>
      </c>
      <c r="D16" s="5"/>
      <c r="E16" s="6"/>
      <c r="F16" s="5"/>
      <c r="G16" s="6"/>
      <c r="H16" s="5"/>
      <c r="I16" s="6"/>
      <c r="J16" s="17">
        <v>14</v>
      </c>
    </row>
    <row r="17" spans="1:10" ht="15.75" thickBot="1" x14ac:dyDescent="0.3">
      <c r="A17" s="16">
        <v>15</v>
      </c>
      <c r="B17" s="3">
        <v>360</v>
      </c>
      <c r="C17" s="4">
        <v>3220</v>
      </c>
      <c r="D17" s="3">
        <v>0</v>
      </c>
      <c r="E17" s="4">
        <v>0</v>
      </c>
      <c r="F17" s="7"/>
      <c r="G17" s="8"/>
      <c r="H17" s="5"/>
      <c r="I17" s="6"/>
      <c r="J17" s="17">
        <v>15</v>
      </c>
    </row>
    <row r="18" spans="1:10" ht="15.75" thickBot="1" x14ac:dyDescent="0.3">
      <c r="A18" s="16">
        <v>16</v>
      </c>
      <c r="B18" s="3">
        <v>380</v>
      </c>
      <c r="C18" s="4">
        <v>3600</v>
      </c>
      <c r="D18" s="3">
        <v>63</v>
      </c>
      <c r="E18" s="4">
        <v>63</v>
      </c>
      <c r="F18" s="7"/>
      <c r="G18" s="8"/>
      <c r="H18" s="5"/>
      <c r="I18" s="6"/>
      <c r="J18" s="17">
        <v>16</v>
      </c>
    </row>
    <row r="19" spans="1:10" ht="15.75" thickBot="1" x14ac:dyDescent="0.3">
      <c r="A19" s="16">
        <v>17</v>
      </c>
      <c r="B19" s="3">
        <v>400</v>
      </c>
      <c r="C19" s="4">
        <v>4000</v>
      </c>
      <c r="D19" s="3">
        <v>155</v>
      </c>
      <c r="E19" s="4">
        <v>218</v>
      </c>
      <c r="F19" s="7"/>
      <c r="G19" s="8"/>
      <c r="H19" s="5"/>
      <c r="I19" s="6"/>
      <c r="J19" s="17">
        <v>17</v>
      </c>
    </row>
    <row r="20" spans="1:10" ht="15.75" thickBot="1" x14ac:dyDescent="0.3">
      <c r="A20" s="16">
        <v>18</v>
      </c>
      <c r="B20" s="3">
        <v>420</v>
      </c>
      <c r="C20" s="4">
        <v>4420</v>
      </c>
      <c r="D20" s="3">
        <v>155</v>
      </c>
      <c r="E20" s="4">
        <v>373</v>
      </c>
      <c r="F20" s="7"/>
      <c r="G20" s="8"/>
      <c r="H20" s="5"/>
      <c r="I20" s="6"/>
      <c r="J20" s="17">
        <v>18</v>
      </c>
    </row>
    <row r="21" spans="1:10" ht="15.75" thickBot="1" x14ac:dyDescent="0.3">
      <c r="A21" s="16">
        <v>19</v>
      </c>
      <c r="B21" s="3">
        <v>440</v>
      </c>
      <c r="C21" s="4">
        <v>4860</v>
      </c>
      <c r="D21" s="3">
        <v>162</v>
      </c>
      <c r="E21" s="4">
        <v>535</v>
      </c>
      <c r="F21" s="7"/>
      <c r="G21" s="8"/>
      <c r="H21" s="5"/>
      <c r="I21" s="6"/>
      <c r="J21" s="17">
        <v>19</v>
      </c>
    </row>
    <row r="22" spans="1:10" ht="15.75" thickBot="1" x14ac:dyDescent="0.3">
      <c r="A22" s="18">
        <v>20</v>
      </c>
      <c r="B22" s="9">
        <v>460</v>
      </c>
      <c r="C22" s="10">
        <v>5320</v>
      </c>
      <c r="D22" s="9">
        <v>182</v>
      </c>
      <c r="E22" s="10">
        <v>717</v>
      </c>
      <c r="F22" s="11"/>
      <c r="G22" s="12"/>
      <c r="H22" s="13"/>
      <c r="I22" s="14"/>
      <c r="J22" s="19">
        <v>20</v>
      </c>
    </row>
    <row r="23" spans="1:10" ht="15.75" thickBot="1" x14ac:dyDescent="0.3">
      <c r="A23" s="16">
        <v>21</v>
      </c>
      <c r="B23" s="3">
        <v>480</v>
      </c>
      <c r="C23" s="4">
        <v>5800</v>
      </c>
      <c r="D23" s="3">
        <v>201</v>
      </c>
      <c r="E23" s="4">
        <v>918</v>
      </c>
      <c r="F23" s="7"/>
      <c r="G23" s="8"/>
      <c r="H23" s="5"/>
      <c r="I23" s="6"/>
      <c r="J23" s="17">
        <v>21</v>
      </c>
    </row>
    <row r="24" spans="1:10" ht="15.75" thickBot="1" x14ac:dyDescent="0.3">
      <c r="A24" s="16">
        <v>22</v>
      </c>
      <c r="B24" s="3">
        <v>500</v>
      </c>
      <c r="C24" s="4">
        <v>6300</v>
      </c>
      <c r="D24" s="3">
        <v>212</v>
      </c>
      <c r="E24" s="4">
        <v>1130</v>
      </c>
      <c r="F24" s="7"/>
      <c r="G24" s="8"/>
      <c r="H24" s="5"/>
      <c r="I24" s="6"/>
      <c r="J24" s="17">
        <v>22</v>
      </c>
    </row>
    <row r="25" spans="1:10" ht="15.75" thickBot="1" x14ac:dyDescent="0.3">
      <c r="A25" s="16">
        <v>23</v>
      </c>
      <c r="B25" s="3">
        <v>520</v>
      </c>
      <c r="C25" s="4">
        <v>6820</v>
      </c>
      <c r="D25" s="3">
        <v>248</v>
      </c>
      <c r="E25" s="4">
        <v>1378</v>
      </c>
      <c r="F25" s="7"/>
      <c r="G25" s="8"/>
      <c r="H25" s="5"/>
      <c r="I25" s="6"/>
      <c r="J25" s="17">
        <v>23</v>
      </c>
    </row>
    <row r="26" spans="1:10" ht="15.75" thickBot="1" x14ac:dyDescent="0.3">
      <c r="A26" s="16">
        <v>24</v>
      </c>
      <c r="B26" s="3">
        <v>540</v>
      </c>
      <c r="C26" s="4">
        <v>7360</v>
      </c>
      <c r="D26" s="3">
        <v>259</v>
      </c>
      <c r="E26" s="4">
        <v>1637</v>
      </c>
      <c r="F26" s="7"/>
      <c r="G26" s="8"/>
      <c r="H26" s="5"/>
      <c r="I26" s="6"/>
      <c r="J26" s="17">
        <v>24</v>
      </c>
    </row>
    <row r="27" spans="1:10" ht="15.75" thickBot="1" x14ac:dyDescent="0.3">
      <c r="A27" s="16">
        <v>25</v>
      </c>
      <c r="B27" s="3">
        <v>560</v>
      </c>
      <c r="C27" s="4">
        <v>7920</v>
      </c>
      <c r="D27" s="3">
        <v>278</v>
      </c>
      <c r="E27" s="4">
        <v>1915</v>
      </c>
      <c r="F27" s="7"/>
      <c r="G27" s="8"/>
      <c r="H27" s="5"/>
      <c r="I27" s="6"/>
      <c r="J27" s="17">
        <v>25</v>
      </c>
    </row>
    <row r="28" spans="1:10" ht="15.75" thickBot="1" x14ac:dyDescent="0.3">
      <c r="A28" s="16">
        <v>26</v>
      </c>
      <c r="B28" s="3">
        <v>580</v>
      </c>
      <c r="C28" s="4">
        <v>8500</v>
      </c>
      <c r="D28" s="3">
        <v>303</v>
      </c>
      <c r="E28" s="4">
        <v>2218</v>
      </c>
      <c r="F28" s="7"/>
      <c r="G28" s="8"/>
      <c r="H28" s="5"/>
      <c r="I28" s="6"/>
      <c r="J28" s="17">
        <v>26</v>
      </c>
    </row>
    <row r="29" spans="1:10" ht="15.75" thickBot="1" x14ac:dyDescent="0.3">
      <c r="A29" s="16">
        <v>27</v>
      </c>
      <c r="B29" s="3">
        <v>600</v>
      </c>
      <c r="C29" s="4">
        <v>9100</v>
      </c>
      <c r="D29" s="3">
        <v>317</v>
      </c>
      <c r="E29" s="4">
        <v>2535</v>
      </c>
      <c r="F29" s="7"/>
      <c r="G29" s="8"/>
      <c r="H29" s="5"/>
      <c r="I29" s="6"/>
      <c r="J29" s="17">
        <v>27</v>
      </c>
    </row>
    <row r="30" spans="1:10" ht="15.75" thickBot="1" x14ac:dyDescent="0.3">
      <c r="A30" s="16">
        <v>28</v>
      </c>
      <c r="B30" s="3">
        <v>620</v>
      </c>
      <c r="C30" s="4">
        <v>9720</v>
      </c>
      <c r="D30" s="3">
        <v>343</v>
      </c>
      <c r="E30" s="4">
        <v>2878</v>
      </c>
      <c r="F30" s="7"/>
      <c r="G30" s="8"/>
      <c r="H30" s="5"/>
      <c r="I30" s="6"/>
      <c r="J30" s="17">
        <v>28</v>
      </c>
    </row>
    <row r="31" spans="1:10" ht="15.75" thickBot="1" x14ac:dyDescent="0.3">
      <c r="A31" s="16">
        <v>29</v>
      </c>
      <c r="B31" s="3">
        <v>640</v>
      </c>
      <c r="C31" s="4">
        <v>10360</v>
      </c>
      <c r="D31" s="3">
        <v>360</v>
      </c>
      <c r="E31" s="4">
        <v>3238</v>
      </c>
      <c r="F31" s="7"/>
      <c r="G31" s="8"/>
      <c r="H31" s="5"/>
      <c r="I31" s="6"/>
      <c r="J31" s="17">
        <v>29</v>
      </c>
    </row>
    <row r="32" spans="1:10" ht="15.75" thickBot="1" x14ac:dyDescent="0.3">
      <c r="A32" s="18">
        <v>30</v>
      </c>
      <c r="B32" s="9">
        <v>660</v>
      </c>
      <c r="C32" s="10">
        <v>11020</v>
      </c>
      <c r="D32" s="9">
        <v>372</v>
      </c>
      <c r="E32" s="10">
        <v>3610</v>
      </c>
      <c r="F32" s="11"/>
      <c r="G32" s="12"/>
      <c r="H32" s="11"/>
      <c r="I32" s="12"/>
      <c r="J32" s="19">
        <v>30</v>
      </c>
    </row>
    <row r="33" spans="1:10" ht="15.75" thickBot="1" x14ac:dyDescent="0.3">
      <c r="A33" s="16">
        <v>31</v>
      </c>
      <c r="B33" s="3">
        <v>680</v>
      </c>
      <c r="C33" s="4">
        <v>11700</v>
      </c>
      <c r="D33" s="3">
        <v>408</v>
      </c>
      <c r="E33" s="4">
        <v>4018</v>
      </c>
      <c r="F33" s="7"/>
      <c r="G33" s="8"/>
      <c r="H33" s="7"/>
      <c r="I33" s="8"/>
      <c r="J33" s="17">
        <v>31</v>
      </c>
    </row>
    <row r="34" spans="1:10" ht="15.75" thickBot="1" x14ac:dyDescent="0.3">
      <c r="A34" s="16">
        <v>32</v>
      </c>
      <c r="B34" s="3">
        <v>700</v>
      </c>
      <c r="C34" s="4">
        <v>12400</v>
      </c>
      <c r="D34" s="3">
        <v>419</v>
      </c>
      <c r="E34" s="4">
        <v>4437</v>
      </c>
      <c r="F34" s="7"/>
      <c r="G34" s="8"/>
      <c r="H34" s="7"/>
      <c r="I34" s="8"/>
      <c r="J34" s="17">
        <v>32</v>
      </c>
    </row>
    <row r="35" spans="1:10" ht="15.75" thickBot="1" x14ac:dyDescent="0.3">
      <c r="A35" s="16">
        <v>33</v>
      </c>
      <c r="B35" s="3">
        <v>720</v>
      </c>
      <c r="C35" s="4">
        <v>13120</v>
      </c>
      <c r="D35" s="3">
        <v>438</v>
      </c>
      <c r="E35" s="4">
        <v>4875</v>
      </c>
      <c r="F35" s="7"/>
      <c r="G35" s="8"/>
      <c r="H35" s="7"/>
      <c r="I35" s="8"/>
      <c r="J35" s="17">
        <v>33</v>
      </c>
    </row>
    <row r="36" spans="1:10" ht="15.75" thickBot="1" x14ac:dyDescent="0.3">
      <c r="A36" s="16">
        <v>34</v>
      </c>
      <c r="B36" s="3">
        <v>740</v>
      </c>
      <c r="C36" s="4">
        <v>13860</v>
      </c>
      <c r="D36" s="3">
        <v>463</v>
      </c>
      <c r="E36" s="4">
        <v>5338</v>
      </c>
      <c r="F36" s="7"/>
      <c r="G36" s="8"/>
      <c r="H36" s="7"/>
      <c r="I36" s="8"/>
      <c r="J36" s="17">
        <v>34</v>
      </c>
    </row>
    <row r="37" spans="1:10" ht="15.75" thickBot="1" x14ac:dyDescent="0.3">
      <c r="A37" s="16">
        <v>35</v>
      </c>
      <c r="B37" s="3">
        <v>760</v>
      </c>
      <c r="C37" s="4">
        <v>14620</v>
      </c>
      <c r="D37" s="3">
        <v>477</v>
      </c>
      <c r="E37" s="4">
        <v>5815</v>
      </c>
      <c r="F37" s="7"/>
      <c r="G37" s="8"/>
      <c r="H37" s="7"/>
      <c r="I37" s="8"/>
      <c r="J37" s="17">
        <v>35</v>
      </c>
    </row>
    <row r="38" spans="1:10" ht="15.75" thickBot="1" x14ac:dyDescent="0.3">
      <c r="A38" s="16">
        <v>36</v>
      </c>
      <c r="B38" s="3">
        <v>780</v>
      </c>
      <c r="C38" s="4">
        <v>15400</v>
      </c>
      <c r="D38" s="3">
        <v>502</v>
      </c>
      <c r="E38" s="4">
        <v>6317</v>
      </c>
      <c r="F38" s="7"/>
      <c r="G38" s="8"/>
      <c r="H38" s="7"/>
      <c r="I38" s="8"/>
      <c r="J38" s="17">
        <v>36</v>
      </c>
    </row>
    <row r="39" spans="1:10" ht="15.75" thickBot="1" x14ac:dyDescent="0.3">
      <c r="A39" s="16">
        <v>37</v>
      </c>
      <c r="B39" s="3">
        <v>800</v>
      </c>
      <c r="C39" s="4">
        <v>16200</v>
      </c>
      <c r="D39" s="3">
        <v>521</v>
      </c>
      <c r="E39" s="4">
        <v>6838</v>
      </c>
      <c r="F39" s="7"/>
      <c r="G39" s="8"/>
      <c r="H39" s="7"/>
      <c r="I39" s="8"/>
      <c r="J39" s="17">
        <v>37</v>
      </c>
    </row>
    <row r="40" spans="1:10" ht="15.75" thickBot="1" x14ac:dyDescent="0.3">
      <c r="A40" s="16">
        <v>38</v>
      </c>
      <c r="B40" s="3">
        <v>820</v>
      </c>
      <c r="C40" s="4">
        <v>17020</v>
      </c>
      <c r="D40" s="3">
        <v>532</v>
      </c>
      <c r="E40" s="4">
        <v>7370</v>
      </c>
      <c r="F40" s="5"/>
      <c r="G40" s="6"/>
      <c r="H40" s="7"/>
      <c r="I40" s="8"/>
      <c r="J40" s="17">
        <v>38</v>
      </c>
    </row>
    <row r="41" spans="1:10" ht="15.75" thickBot="1" x14ac:dyDescent="0.3">
      <c r="A41" s="16">
        <v>39</v>
      </c>
      <c r="B41" s="3">
        <v>840</v>
      </c>
      <c r="C41" s="4">
        <v>17860</v>
      </c>
      <c r="D41" s="3">
        <v>568</v>
      </c>
      <c r="E41" s="4">
        <v>7938</v>
      </c>
      <c r="F41" s="5"/>
      <c r="G41" s="6"/>
      <c r="H41" s="7"/>
      <c r="I41" s="8"/>
      <c r="J41" s="17">
        <v>39</v>
      </c>
    </row>
    <row r="42" spans="1:10" ht="15.75" thickBot="1" x14ac:dyDescent="0.3">
      <c r="A42" s="18">
        <v>40</v>
      </c>
      <c r="B42" s="9">
        <v>860</v>
      </c>
      <c r="C42" s="10">
        <v>18720</v>
      </c>
      <c r="D42" s="9">
        <v>579</v>
      </c>
      <c r="E42" s="10">
        <v>8517</v>
      </c>
      <c r="F42" s="9">
        <v>0</v>
      </c>
      <c r="G42" s="10">
        <v>0</v>
      </c>
      <c r="H42" s="11"/>
      <c r="I42" s="12"/>
      <c r="J42" s="19">
        <v>40</v>
      </c>
    </row>
    <row r="43" spans="1:10" ht="15.75" thickBot="1" x14ac:dyDescent="0.3">
      <c r="A43" s="16">
        <v>41</v>
      </c>
      <c r="B43" s="3">
        <v>880</v>
      </c>
      <c r="C43" s="4">
        <v>19600</v>
      </c>
      <c r="D43" s="3">
        <v>598</v>
      </c>
      <c r="E43" s="4">
        <v>9115</v>
      </c>
      <c r="F43" s="3">
        <v>94</v>
      </c>
      <c r="G43" s="4">
        <v>94</v>
      </c>
      <c r="H43" s="7"/>
      <c r="I43" s="8"/>
      <c r="J43" s="17">
        <v>41</v>
      </c>
    </row>
    <row r="44" spans="1:10" ht="15.75" thickBot="1" x14ac:dyDescent="0.3">
      <c r="A44" s="16">
        <v>42</v>
      </c>
      <c r="B44" s="3">
        <v>900</v>
      </c>
      <c r="C44" s="4">
        <v>20500</v>
      </c>
      <c r="D44" s="3">
        <v>623</v>
      </c>
      <c r="E44" s="4">
        <v>9738</v>
      </c>
      <c r="F44" s="3">
        <v>211</v>
      </c>
      <c r="G44" s="4">
        <v>305</v>
      </c>
      <c r="H44" s="7"/>
      <c r="I44" s="8"/>
      <c r="J44" s="17">
        <v>42</v>
      </c>
    </row>
    <row r="45" spans="1:10" ht="15.75" thickBot="1" x14ac:dyDescent="0.3">
      <c r="A45" s="16">
        <v>43</v>
      </c>
      <c r="B45" s="3">
        <v>920</v>
      </c>
      <c r="C45" s="4">
        <v>21420</v>
      </c>
      <c r="D45" s="3">
        <v>637</v>
      </c>
      <c r="E45" s="4">
        <v>10375</v>
      </c>
      <c r="F45" s="3">
        <v>212</v>
      </c>
      <c r="G45" s="4">
        <v>517</v>
      </c>
      <c r="H45" s="7"/>
      <c r="I45" s="8"/>
      <c r="J45" s="17">
        <v>43</v>
      </c>
    </row>
    <row r="46" spans="1:10" ht="15.75" thickBot="1" x14ac:dyDescent="0.3">
      <c r="A46" s="16">
        <v>44</v>
      </c>
      <c r="B46" s="3">
        <v>940</v>
      </c>
      <c r="C46" s="4">
        <v>22360</v>
      </c>
      <c r="D46" s="3">
        <v>662</v>
      </c>
      <c r="E46" s="4">
        <v>11037</v>
      </c>
      <c r="F46" s="3">
        <v>215</v>
      </c>
      <c r="G46" s="4">
        <v>732</v>
      </c>
      <c r="H46" s="7"/>
      <c r="I46" s="8"/>
      <c r="J46" s="17">
        <v>44</v>
      </c>
    </row>
    <row r="47" spans="1:10" ht="15.75" thickBot="1" x14ac:dyDescent="0.3">
      <c r="A47" s="16">
        <v>45</v>
      </c>
      <c r="B47" s="3">
        <v>960</v>
      </c>
      <c r="C47" s="4">
        <v>23320</v>
      </c>
      <c r="D47" s="3">
        <v>681</v>
      </c>
      <c r="E47" s="4">
        <v>11718</v>
      </c>
      <c r="F47" s="3">
        <v>215</v>
      </c>
      <c r="G47" s="4">
        <v>947</v>
      </c>
      <c r="H47" s="7"/>
      <c r="I47" s="8"/>
      <c r="J47" s="17">
        <v>45</v>
      </c>
    </row>
    <row r="48" spans="1:10" ht="15.75" thickBot="1" x14ac:dyDescent="0.3">
      <c r="A48" s="16">
        <v>46</v>
      </c>
      <c r="B48" s="3">
        <v>980</v>
      </c>
      <c r="C48" s="4">
        <v>24300</v>
      </c>
      <c r="D48" s="3">
        <v>692</v>
      </c>
      <c r="E48" s="4">
        <v>12410</v>
      </c>
      <c r="F48" s="3">
        <v>225</v>
      </c>
      <c r="G48" s="4">
        <v>1172</v>
      </c>
      <c r="H48" s="7"/>
      <c r="I48" s="8"/>
      <c r="J48" s="17">
        <v>46</v>
      </c>
    </row>
    <row r="49" spans="1:10" ht="15.75" thickBot="1" x14ac:dyDescent="0.3">
      <c r="A49" s="16">
        <v>47</v>
      </c>
      <c r="B49" s="3">
        <v>1000</v>
      </c>
      <c r="C49" s="4">
        <v>25300</v>
      </c>
      <c r="D49" s="3">
        <v>728</v>
      </c>
      <c r="E49" s="4">
        <v>13138</v>
      </c>
      <c r="F49" s="3">
        <v>249</v>
      </c>
      <c r="G49" s="4">
        <v>1421</v>
      </c>
      <c r="H49" s="7"/>
      <c r="I49" s="8"/>
      <c r="J49" s="17">
        <v>47</v>
      </c>
    </row>
    <row r="50" spans="1:10" ht="15.75" thickBot="1" x14ac:dyDescent="0.3">
      <c r="A50" s="16">
        <v>48</v>
      </c>
      <c r="B50" s="3">
        <v>1020</v>
      </c>
      <c r="C50" s="4">
        <v>26320</v>
      </c>
      <c r="D50" s="3">
        <v>740</v>
      </c>
      <c r="E50" s="4">
        <v>13878</v>
      </c>
      <c r="F50" s="3">
        <v>250</v>
      </c>
      <c r="G50" s="4">
        <v>1671</v>
      </c>
      <c r="H50" s="7"/>
      <c r="I50" s="8"/>
      <c r="J50" s="17">
        <v>48</v>
      </c>
    </row>
    <row r="51" spans="1:10" ht="15.75" thickBot="1" x14ac:dyDescent="0.3">
      <c r="A51" s="16">
        <v>49</v>
      </c>
      <c r="B51" s="3">
        <v>1040</v>
      </c>
      <c r="C51" s="4">
        <v>27360</v>
      </c>
      <c r="D51" s="3">
        <v>757</v>
      </c>
      <c r="E51" s="4">
        <v>14635</v>
      </c>
      <c r="F51" s="3">
        <v>288</v>
      </c>
      <c r="G51" s="4">
        <v>1959</v>
      </c>
      <c r="H51" s="7"/>
      <c r="I51" s="8"/>
      <c r="J51" s="17">
        <v>49</v>
      </c>
    </row>
    <row r="52" spans="1:10" ht="15.75" thickBot="1" x14ac:dyDescent="0.3">
      <c r="A52" s="18">
        <v>50</v>
      </c>
      <c r="B52" s="9">
        <v>1060</v>
      </c>
      <c r="C52" s="10">
        <v>28420</v>
      </c>
      <c r="D52" s="9">
        <v>783</v>
      </c>
      <c r="E52" s="10">
        <v>15418</v>
      </c>
      <c r="F52" s="9">
        <v>300</v>
      </c>
      <c r="G52" s="10">
        <v>2259</v>
      </c>
      <c r="H52" s="11"/>
      <c r="I52" s="12"/>
      <c r="J52" s="19">
        <v>50</v>
      </c>
    </row>
    <row r="53" spans="1:10" ht="15.75" thickBot="1" x14ac:dyDescent="0.3">
      <c r="A53" s="16">
        <v>51</v>
      </c>
      <c r="B53" s="5"/>
      <c r="C53" s="15">
        <v>999999999</v>
      </c>
      <c r="D53" s="3">
        <v>797</v>
      </c>
      <c r="E53" s="4">
        <v>16215</v>
      </c>
      <c r="F53" s="3">
        <v>311</v>
      </c>
      <c r="G53" s="4">
        <v>2570</v>
      </c>
      <c r="H53" s="7"/>
      <c r="I53" s="8"/>
      <c r="J53" s="17">
        <v>51</v>
      </c>
    </row>
    <row r="54" spans="1:10" ht="15.75" thickBot="1" x14ac:dyDescent="0.3">
      <c r="A54" s="16">
        <v>52</v>
      </c>
      <c r="B54" s="5"/>
      <c r="C54" s="6"/>
      <c r="D54" s="3">
        <v>822</v>
      </c>
      <c r="E54" s="4">
        <v>17037</v>
      </c>
      <c r="F54" s="3">
        <v>352</v>
      </c>
      <c r="G54" s="4">
        <v>2922</v>
      </c>
      <c r="H54" s="7"/>
      <c r="I54" s="8"/>
      <c r="J54" s="17">
        <v>52</v>
      </c>
    </row>
    <row r="55" spans="1:10" ht="15.75" thickBot="1" x14ac:dyDescent="0.3">
      <c r="A55" s="16">
        <v>53</v>
      </c>
      <c r="B55" s="5"/>
      <c r="C55" s="6"/>
      <c r="D55" s="3">
        <v>841</v>
      </c>
      <c r="E55" s="4">
        <v>17878</v>
      </c>
      <c r="F55" s="3">
        <v>352</v>
      </c>
      <c r="G55" s="4">
        <v>3274</v>
      </c>
      <c r="H55" s="7"/>
      <c r="I55" s="8"/>
      <c r="J55" s="17">
        <v>53</v>
      </c>
    </row>
    <row r="56" spans="1:10" ht="15.75" thickBot="1" x14ac:dyDescent="0.3">
      <c r="A56" s="16">
        <v>54</v>
      </c>
      <c r="B56" s="5"/>
      <c r="C56" s="6"/>
      <c r="D56" s="3">
        <v>852</v>
      </c>
      <c r="E56" s="4">
        <v>18730</v>
      </c>
      <c r="F56" s="3">
        <v>384</v>
      </c>
      <c r="G56" s="4">
        <v>3658</v>
      </c>
      <c r="H56" s="7"/>
      <c r="I56" s="8"/>
      <c r="J56" s="17">
        <v>54</v>
      </c>
    </row>
    <row r="57" spans="1:10" ht="15.75" thickBot="1" x14ac:dyDescent="0.3">
      <c r="A57" s="16">
        <v>55</v>
      </c>
      <c r="B57" s="5"/>
      <c r="C57" s="6"/>
      <c r="D57" s="3">
        <v>888</v>
      </c>
      <c r="E57" s="4">
        <v>19618</v>
      </c>
      <c r="F57" s="3">
        <v>402</v>
      </c>
      <c r="G57" s="4">
        <v>4060</v>
      </c>
      <c r="H57" s="7"/>
      <c r="I57" s="8"/>
      <c r="J57" s="17">
        <v>55</v>
      </c>
    </row>
    <row r="58" spans="1:10" ht="15.75" thickBot="1" x14ac:dyDescent="0.3">
      <c r="A58" s="16">
        <v>56</v>
      </c>
      <c r="B58" s="5"/>
      <c r="C58" s="6"/>
      <c r="D58" s="3">
        <v>899</v>
      </c>
      <c r="E58" s="4">
        <v>20517</v>
      </c>
      <c r="F58" s="3">
        <v>407</v>
      </c>
      <c r="G58" s="4">
        <v>4467</v>
      </c>
      <c r="H58" s="7"/>
      <c r="I58" s="8"/>
      <c r="J58" s="17">
        <v>56</v>
      </c>
    </row>
    <row r="59" spans="1:10" ht="15.75" thickBot="1" x14ac:dyDescent="0.3">
      <c r="A59" s="16">
        <v>57</v>
      </c>
      <c r="B59" s="5"/>
      <c r="C59" s="6"/>
      <c r="D59" s="3">
        <v>918</v>
      </c>
      <c r="E59" s="4">
        <v>21435</v>
      </c>
      <c r="F59" s="3">
        <v>455</v>
      </c>
      <c r="G59" s="4">
        <v>4922</v>
      </c>
      <c r="H59" s="7"/>
      <c r="I59" s="8"/>
      <c r="J59" s="17">
        <v>57</v>
      </c>
    </row>
    <row r="60" spans="1:10" ht="15.75" thickBot="1" x14ac:dyDescent="0.3">
      <c r="A60" s="16">
        <v>58</v>
      </c>
      <c r="B60" s="5"/>
      <c r="C60" s="6"/>
      <c r="D60" s="3">
        <v>943</v>
      </c>
      <c r="E60" s="4">
        <v>22378</v>
      </c>
      <c r="F60" s="3">
        <v>455</v>
      </c>
      <c r="G60" s="4">
        <v>5377</v>
      </c>
      <c r="H60" s="7"/>
      <c r="I60" s="8"/>
      <c r="J60" s="17">
        <v>58</v>
      </c>
    </row>
    <row r="61" spans="1:10" ht="15.75" thickBot="1" x14ac:dyDescent="0.3">
      <c r="A61" s="16">
        <v>59</v>
      </c>
      <c r="B61" s="5"/>
      <c r="C61" s="6"/>
      <c r="D61" s="3">
        <v>957</v>
      </c>
      <c r="E61" s="4">
        <v>23335</v>
      </c>
      <c r="F61" s="3">
        <v>480</v>
      </c>
      <c r="G61" s="4">
        <v>5857</v>
      </c>
      <c r="H61" s="7"/>
      <c r="I61" s="8"/>
      <c r="J61" s="17">
        <v>59</v>
      </c>
    </row>
    <row r="62" spans="1:10" ht="15.75" thickBot="1" x14ac:dyDescent="0.3">
      <c r="A62" s="18">
        <v>60</v>
      </c>
      <c r="B62" s="13"/>
      <c r="C62" s="14"/>
      <c r="D62" s="9">
        <v>982</v>
      </c>
      <c r="E62" s="10">
        <v>24317</v>
      </c>
      <c r="F62" s="9">
        <v>504</v>
      </c>
      <c r="G62" s="10">
        <v>6361</v>
      </c>
      <c r="H62" s="11"/>
      <c r="I62" s="12"/>
      <c r="J62" s="19">
        <v>60</v>
      </c>
    </row>
    <row r="63" spans="1:10" ht="15.75" thickBot="1" x14ac:dyDescent="0.3">
      <c r="A63" s="16">
        <v>61</v>
      </c>
      <c r="B63" s="5"/>
      <c r="C63" s="6"/>
      <c r="D63" s="3">
        <v>1001</v>
      </c>
      <c r="E63" s="4">
        <v>25318</v>
      </c>
      <c r="F63" s="3">
        <v>504</v>
      </c>
      <c r="G63" s="4">
        <v>6865</v>
      </c>
      <c r="H63" s="7"/>
      <c r="I63" s="8"/>
      <c r="J63" s="17">
        <v>61</v>
      </c>
    </row>
    <row r="64" spans="1:10" ht="15.75" thickBot="1" x14ac:dyDescent="0.3">
      <c r="A64" s="16">
        <v>62</v>
      </c>
      <c r="B64" s="5"/>
      <c r="C64" s="6"/>
      <c r="D64" s="3">
        <v>1012</v>
      </c>
      <c r="E64" s="4">
        <v>26330</v>
      </c>
      <c r="F64" s="3">
        <v>555</v>
      </c>
      <c r="G64" s="4">
        <v>7420</v>
      </c>
      <c r="H64" s="7"/>
      <c r="I64" s="8"/>
      <c r="J64" s="17">
        <v>62</v>
      </c>
    </row>
    <row r="65" spans="1:10" ht="15.75" thickBot="1" x14ac:dyDescent="0.3">
      <c r="A65" s="16">
        <v>63</v>
      </c>
      <c r="B65" s="5"/>
      <c r="C65" s="6"/>
      <c r="D65" s="3">
        <v>1048</v>
      </c>
      <c r="E65" s="4">
        <v>27378</v>
      </c>
      <c r="F65" s="3">
        <v>557</v>
      </c>
      <c r="G65" s="4">
        <v>7977</v>
      </c>
      <c r="H65" s="7"/>
      <c r="I65" s="8"/>
      <c r="J65" s="17">
        <v>63</v>
      </c>
    </row>
    <row r="66" spans="1:10" ht="15.75" thickBot="1" x14ac:dyDescent="0.3">
      <c r="A66" s="16">
        <v>64</v>
      </c>
      <c r="B66" s="5"/>
      <c r="C66" s="6"/>
      <c r="D66" s="3">
        <v>1059</v>
      </c>
      <c r="E66" s="4">
        <v>28437</v>
      </c>
      <c r="F66" s="3">
        <v>577</v>
      </c>
      <c r="G66" s="4">
        <v>8554</v>
      </c>
      <c r="H66" s="7"/>
      <c r="I66" s="8"/>
      <c r="J66" s="17">
        <v>64</v>
      </c>
    </row>
    <row r="67" spans="1:10" ht="15.75" thickBot="1" x14ac:dyDescent="0.3">
      <c r="A67" s="16">
        <v>65</v>
      </c>
      <c r="B67" s="5"/>
      <c r="C67" s="6"/>
      <c r="D67" s="3">
        <v>1078</v>
      </c>
      <c r="E67" s="4">
        <v>29515</v>
      </c>
      <c r="F67" s="3">
        <v>607</v>
      </c>
      <c r="G67" s="4">
        <v>9161</v>
      </c>
      <c r="H67" s="7"/>
      <c r="I67" s="8"/>
      <c r="J67" s="17">
        <v>65</v>
      </c>
    </row>
    <row r="68" spans="1:10" ht="15.75" thickBot="1" x14ac:dyDescent="0.3">
      <c r="A68" s="16">
        <v>66</v>
      </c>
      <c r="B68" s="5"/>
      <c r="C68" s="6"/>
      <c r="D68" s="3">
        <v>1103</v>
      </c>
      <c r="E68" s="4">
        <v>30618</v>
      </c>
      <c r="F68" s="3">
        <v>607</v>
      </c>
      <c r="G68" s="4">
        <v>9768</v>
      </c>
      <c r="H68" s="7"/>
      <c r="I68" s="8"/>
      <c r="J68" s="17">
        <v>66</v>
      </c>
    </row>
    <row r="69" spans="1:10" ht="15.75" thickBot="1" x14ac:dyDescent="0.3">
      <c r="A69" s="16">
        <v>67</v>
      </c>
      <c r="B69" s="5"/>
      <c r="C69" s="6"/>
      <c r="D69" s="3">
        <v>1117</v>
      </c>
      <c r="E69" s="4">
        <v>31735</v>
      </c>
      <c r="F69" s="3">
        <v>651</v>
      </c>
      <c r="G69" s="4">
        <v>10419</v>
      </c>
      <c r="H69" s="7"/>
      <c r="I69" s="8"/>
      <c r="J69" s="17">
        <v>67</v>
      </c>
    </row>
    <row r="70" spans="1:10" ht="15.75" thickBot="1" x14ac:dyDescent="0.3">
      <c r="A70" s="16">
        <v>68</v>
      </c>
      <c r="B70" s="5"/>
      <c r="C70" s="6"/>
      <c r="D70" s="3">
        <v>1142</v>
      </c>
      <c r="E70" s="4">
        <v>32877</v>
      </c>
      <c r="F70" s="3">
        <v>659</v>
      </c>
      <c r="G70" s="4">
        <v>11078</v>
      </c>
      <c r="H70" s="5"/>
      <c r="I70" s="6"/>
      <c r="J70" s="17">
        <v>68</v>
      </c>
    </row>
    <row r="71" spans="1:10" ht="15.75" thickBot="1" x14ac:dyDescent="0.3">
      <c r="A71" s="16">
        <v>69</v>
      </c>
      <c r="B71" s="5"/>
      <c r="C71" s="6"/>
      <c r="D71" s="3">
        <v>1161</v>
      </c>
      <c r="E71" s="4">
        <v>34038</v>
      </c>
      <c r="F71" s="3">
        <v>673</v>
      </c>
      <c r="G71" s="4">
        <v>11751</v>
      </c>
      <c r="H71" s="5"/>
      <c r="I71" s="6"/>
      <c r="J71" s="17">
        <v>69</v>
      </c>
    </row>
    <row r="72" spans="1:10" ht="15.75" thickBot="1" x14ac:dyDescent="0.3">
      <c r="A72" s="18">
        <v>70</v>
      </c>
      <c r="B72" s="13"/>
      <c r="C72" s="14"/>
      <c r="D72" s="9">
        <v>1172</v>
      </c>
      <c r="E72" s="10">
        <v>35210</v>
      </c>
      <c r="F72" s="9">
        <v>710</v>
      </c>
      <c r="G72" s="10">
        <v>12461</v>
      </c>
      <c r="H72" s="9">
        <v>0</v>
      </c>
      <c r="I72" s="10">
        <v>0</v>
      </c>
      <c r="J72" s="19">
        <v>70</v>
      </c>
    </row>
    <row r="73" spans="1:10" ht="15.75" thickBot="1" x14ac:dyDescent="0.3">
      <c r="A73" s="16">
        <v>71</v>
      </c>
      <c r="B73" s="5"/>
      <c r="C73" s="6"/>
      <c r="D73" s="3">
        <v>1208</v>
      </c>
      <c r="E73" s="4">
        <v>36418</v>
      </c>
      <c r="F73" s="3">
        <v>711</v>
      </c>
      <c r="G73" s="4">
        <v>13172</v>
      </c>
      <c r="H73" s="3">
        <v>258</v>
      </c>
      <c r="I73" s="4">
        <v>258</v>
      </c>
      <c r="J73" s="17">
        <v>71</v>
      </c>
    </row>
    <row r="74" spans="1:10" ht="15.75" thickBot="1" x14ac:dyDescent="0.3">
      <c r="A74" s="16">
        <v>72</v>
      </c>
      <c r="B74" s="5"/>
      <c r="C74" s="6"/>
      <c r="D74" s="3">
        <v>1219</v>
      </c>
      <c r="E74" s="4">
        <v>37637</v>
      </c>
      <c r="F74" s="3">
        <v>746</v>
      </c>
      <c r="G74" s="4">
        <v>13918</v>
      </c>
      <c r="H74" s="3">
        <v>285</v>
      </c>
      <c r="I74" s="4">
        <v>543</v>
      </c>
      <c r="J74" s="17">
        <v>72</v>
      </c>
    </row>
    <row r="75" spans="1:10" ht="15.75" thickBot="1" x14ac:dyDescent="0.3">
      <c r="A75" s="16">
        <v>73</v>
      </c>
      <c r="B75" s="5"/>
      <c r="C75" s="6"/>
      <c r="D75" s="3">
        <v>1238</v>
      </c>
      <c r="E75" s="4">
        <v>38875</v>
      </c>
      <c r="F75" s="3">
        <v>761</v>
      </c>
      <c r="G75" s="4">
        <v>14679</v>
      </c>
      <c r="H75" s="3">
        <v>285</v>
      </c>
      <c r="I75" s="4">
        <v>828</v>
      </c>
      <c r="J75" s="17">
        <v>73</v>
      </c>
    </row>
    <row r="76" spans="1:10" ht="15.75" thickBot="1" x14ac:dyDescent="0.3">
      <c r="A76" s="16">
        <v>74</v>
      </c>
      <c r="B76" s="5"/>
      <c r="C76" s="6"/>
      <c r="D76" s="3">
        <v>1263</v>
      </c>
      <c r="E76" s="4">
        <v>40138</v>
      </c>
      <c r="F76" s="3">
        <v>770</v>
      </c>
      <c r="G76" s="4">
        <v>15449</v>
      </c>
      <c r="H76" s="3">
        <v>285</v>
      </c>
      <c r="I76" s="4">
        <v>1113</v>
      </c>
      <c r="J76" s="17">
        <v>74</v>
      </c>
    </row>
    <row r="77" spans="1:10" ht="15.75" thickBot="1" x14ac:dyDescent="0.3">
      <c r="A77" s="16">
        <v>75</v>
      </c>
      <c r="B77" s="5"/>
      <c r="C77" s="6"/>
      <c r="D77" s="3">
        <v>1277</v>
      </c>
      <c r="E77" s="4">
        <v>41415</v>
      </c>
      <c r="F77" s="3">
        <v>812</v>
      </c>
      <c r="G77" s="4">
        <v>16261</v>
      </c>
      <c r="H77" s="3">
        <v>290</v>
      </c>
      <c r="I77" s="4">
        <v>1403</v>
      </c>
      <c r="J77" s="17">
        <v>75</v>
      </c>
    </row>
    <row r="78" spans="1:10" ht="15.75" thickBot="1" x14ac:dyDescent="0.3">
      <c r="A78" s="16">
        <v>76</v>
      </c>
      <c r="B78" s="5"/>
      <c r="C78" s="6"/>
      <c r="D78" s="3">
        <v>1302</v>
      </c>
      <c r="E78" s="4">
        <v>42717</v>
      </c>
      <c r="F78" s="3">
        <v>813</v>
      </c>
      <c r="G78" s="4">
        <v>17074</v>
      </c>
      <c r="H78" s="3">
        <v>293</v>
      </c>
      <c r="I78" s="4">
        <v>1696</v>
      </c>
      <c r="J78" s="17">
        <v>76</v>
      </c>
    </row>
    <row r="79" spans="1:10" ht="15.75" thickBot="1" x14ac:dyDescent="0.3">
      <c r="A79" s="16">
        <v>77</v>
      </c>
      <c r="B79" s="5"/>
      <c r="C79" s="6"/>
      <c r="D79" s="3">
        <v>1321</v>
      </c>
      <c r="E79" s="4">
        <v>44038</v>
      </c>
      <c r="F79" s="3">
        <v>843</v>
      </c>
      <c r="G79" s="4">
        <v>17917</v>
      </c>
      <c r="H79" s="3">
        <v>293</v>
      </c>
      <c r="I79" s="4">
        <v>1989</v>
      </c>
      <c r="J79" s="17">
        <v>77</v>
      </c>
    </row>
    <row r="80" spans="1:10" ht="15.75" thickBot="1" x14ac:dyDescent="0.3">
      <c r="A80" s="16">
        <v>78</v>
      </c>
      <c r="B80" s="5"/>
      <c r="C80" s="6"/>
      <c r="D80" s="3">
        <v>1332</v>
      </c>
      <c r="E80" s="4">
        <v>45370</v>
      </c>
      <c r="F80" s="3">
        <v>863</v>
      </c>
      <c r="G80" s="4">
        <v>18780</v>
      </c>
      <c r="H80" s="3">
        <v>293</v>
      </c>
      <c r="I80" s="4">
        <v>2282</v>
      </c>
      <c r="J80" s="17">
        <v>78</v>
      </c>
    </row>
    <row r="81" spans="1:10" ht="15.75" thickBot="1" x14ac:dyDescent="0.3">
      <c r="A81" s="16">
        <v>79</v>
      </c>
      <c r="B81" s="5"/>
      <c r="C81" s="6"/>
      <c r="D81" s="3">
        <v>1362</v>
      </c>
      <c r="E81" s="4">
        <v>46732</v>
      </c>
      <c r="F81" s="3">
        <v>865</v>
      </c>
      <c r="G81" s="4">
        <v>19645</v>
      </c>
      <c r="H81" s="3">
        <v>338</v>
      </c>
      <c r="I81" s="4">
        <v>2620</v>
      </c>
      <c r="J81" s="17">
        <v>79</v>
      </c>
    </row>
    <row r="82" spans="1:10" ht="15.75" thickBot="1" x14ac:dyDescent="0.3">
      <c r="A82" s="18">
        <v>80</v>
      </c>
      <c r="B82" s="13"/>
      <c r="C82" s="14"/>
      <c r="D82" s="9">
        <v>1379</v>
      </c>
      <c r="E82" s="10">
        <v>48111</v>
      </c>
      <c r="F82" s="9">
        <v>916</v>
      </c>
      <c r="G82" s="10">
        <v>20561</v>
      </c>
      <c r="H82" s="9">
        <v>357</v>
      </c>
      <c r="I82" s="10">
        <v>2977</v>
      </c>
      <c r="J82" s="19">
        <v>80</v>
      </c>
    </row>
    <row r="83" spans="1:10" ht="15.75" thickBot="1" x14ac:dyDescent="0.3">
      <c r="A83" s="16">
        <v>81</v>
      </c>
      <c r="B83" s="5"/>
      <c r="C83" s="6"/>
      <c r="D83" s="3">
        <v>1398</v>
      </c>
      <c r="E83" s="4">
        <v>49509</v>
      </c>
      <c r="F83" s="3">
        <v>916</v>
      </c>
      <c r="G83" s="4">
        <v>21477</v>
      </c>
      <c r="H83" s="3">
        <v>357</v>
      </c>
      <c r="I83" s="4">
        <v>3334</v>
      </c>
      <c r="J83" s="17">
        <v>81</v>
      </c>
    </row>
    <row r="84" spans="1:10" ht="15.75" thickBot="1" x14ac:dyDescent="0.3">
      <c r="A84" s="16">
        <v>82</v>
      </c>
      <c r="B84" s="5"/>
      <c r="C84" s="6"/>
      <c r="D84" s="3">
        <v>1423</v>
      </c>
      <c r="E84" s="4">
        <v>50932</v>
      </c>
      <c r="F84" s="3">
        <v>939</v>
      </c>
      <c r="G84" s="4">
        <v>22416</v>
      </c>
      <c r="H84" s="3">
        <v>357</v>
      </c>
      <c r="I84" s="4">
        <v>3691</v>
      </c>
      <c r="J84" s="17">
        <v>82</v>
      </c>
    </row>
    <row r="85" spans="1:10" ht="15.75" thickBot="1" x14ac:dyDescent="0.3">
      <c r="A85" s="16">
        <v>83</v>
      </c>
      <c r="B85" s="5"/>
      <c r="C85" s="6"/>
      <c r="D85" s="3">
        <v>1437</v>
      </c>
      <c r="E85" s="4">
        <v>52369</v>
      </c>
      <c r="F85" s="3">
        <v>965</v>
      </c>
      <c r="G85" s="4">
        <v>23381</v>
      </c>
      <c r="H85" s="3">
        <v>407</v>
      </c>
      <c r="I85" s="4">
        <v>4098</v>
      </c>
      <c r="J85" s="17">
        <v>83</v>
      </c>
    </row>
    <row r="86" spans="1:10" ht="15.75" thickBot="1" x14ac:dyDescent="0.3">
      <c r="A86" s="16">
        <v>84</v>
      </c>
      <c r="B86" s="5"/>
      <c r="C86" s="6"/>
      <c r="D86" s="3">
        <v>1462</v>
      </c>
      <c r="E86" s="4">
        <v>53831</v>
      </c>
      <c r="F86" s="3">
        <v>965</v>
      </c>
      <c r="G86" s="4">
        <v>24346</v>
      </c>
      <c r="H86" s="3">
        <v>438</v>
      </c>
      <c r="I86" s="4">
        <v>4536</v>
      </c>
      <c r="J86" s="17">
        <v>84</v>
      </c>
    </row>
    <row r="87" spans="1:10" ht="15.75" thickBot="1" x14ac:dyDescent="0.3">
      <c r="A87" s="16">
        <v>85</v>
      </c>
      <c r="B87" s="5"/>
      <c r="C87" s="6"/>
      <c r="D87" s="3">
        <v>1481</v>
      </c>
      <c r="E87" s="4">
        <v>55312</v>
      </c>
      <c r="F87" s="3">
        <v>1014</v>
      </c>
      <c r="G87" s="4">
        <v>25360</v>
      </c>
      <c r="H87" s="3">
        <v>439</v>
      </c>
      <c r="I87" s="4">
        <v>4975</v>
      </c>
      <c r="J87" s="17">
        <v>85</v>
      </c>
    </row>
    <row r="88" spans="1:10" ht="15.75" thickBot="1" x14ac:dyDescent="0.3">
      <c r="A88" s="16">
        <v>86</v>
      </c>
      <c r="B88" s="5"/>
      <c r="C88" s="6"/>
      <c r="D88" s="3">
        <v>1492</v>
      </c>
      <c r="E88" s="4">
        <v>56804</v>
      </c>
      <c r="F88" s="3">
        <v>1018</v>
      </c>
      <c r="G88" s="4">
        <v>26378</v>
      </c>
      <c r="H88" s="3">
        <v>439</v>
      </c>
      <c r="I88" s="4">
        <v>5414</v>
      </c>
      <c r="J88" s="17">
        <v>86</v>
      </c>
    </row>
    <row r="89" spans="1:10" ht="15.75" thickBot="1" x14ac:dyDescent="0.3">
      <c r="A89" s="16">
        <v>87</v>
      </c>
      <c r="B89" s="5"/>
      <c r="C89" s="6"/>
      <c r="D89" s="3">
        <v>1528</v>
      </c>
      <c r="E89" s="4">
        <v>58332</v>
      </c>
      <c r="F89" s="3">
        <v>1036</v>
      </c>
      <c r="G89" s="4">
        <v>27414</v>
      </c>
      <c r="H89" s="3">
        <v>481</v>
      </c>
      <c r="I89" s="4">
        <v>5895</v>
      </c>
      <c r="J89" s="17">
        <v>87</v>
      </c>
    </row>
    <row r="90" spans="1:10" ht="15.75" thickBot="1" x14ac:dyDescent="0.3">
      <c r="A90" s="16">
        <v>88</v>
      </c>
      <c r="B90" s="5"/>
      <c r="C90" s="6"/>
      <c r="D90" s="3">
        <v>1540</v>
      </c>
      <c r="E90" s="4">
        <v>59872</v>
      </c>
      <c r="F90" s="3">
        <v>1068</v>
      </c>
      <c r="G90" s="4">
        <v>28482</v>
      </c>
      <c r="H90" s="3">
        <v>521</v>
      </c>
      <c r="I90" s="4">
        <v>6416</v>
      </c>
      <c r="J90" s="17">
        <v>88</v>
      </c>
    </row>
    <row r="91" spans="1:10" ht="15.75" thickBot="1" x14ac:dyDescent="0.3">
      <c r="A91" s="16">
        <v>89</v>
      </c>
      <c r="B91" s="5"/>
      <c r="C91" s="6"/>
      <c r="D91" s="3">
        <v>1557</v>
      </c>
      <c r="E91" s="4">
        <v>61429</v>
      </c>
      <c r="F91" s="3">
        <v>1068</v>
      </c>
      <c r="G91" s="4">
        <v>29550</v>
      </c>
      <c r="H91" s="3">
        <v>521</v>
      </c>
      <c r="I91" s="4">
        <v>6937</v>
      </c>
      <c r="J91" s="17">
        <v>89</v>
      </c>
    </row>
    <row r="92" spans="1:10" ht="15.75" thickBot="1" x14ac:dyDescent="0.3">
      <c r="A92" s="18">
        <v>90</v>
      </c>
      <c r="B92" s="13"/>
      <c r="C92" s="14"/>
      <c r="D92" s="9">
        <v>1583</v>
      </c>
      <c r="E92" s="10">
        <v>63012</v>
      </c>
      <c r="F92" s="9">
        <v>1109</v>
      </c>
      <c r="G92" s="10">
        <v>30659</v>
      </c>
      <c r="H92" s="9">
        <v>521</v>
      </c>
      <c r="I92" s="10">
        <v>7458</v>
      </c>
      <c r="J92" s="19">
        <v>90</v>
      </c>
    </row>
    <row r="93" spans="1:10" ht="15.75" thickBot="1" x14ac:dyDescent="0.3">
      <c r="A93" s="16">
        <v>91</v>
      </c>
      <c r="B93" s="5"/>
      <c r="C93" s="6"/>
      <c r="D93" s="3">
        <v>1597</v>
      </c>
      <c r="E93" s="4">
        <v>64609</v>
      </c>
      <c r="F93" s="3">
        <v>1120</v>
      </c>
      <c r="G93" s="4">
        <v>31779</v>
      </c>
      <c r="H93" s="3">
        <v>554</v>
      </c>
      <c r="I93" s="4">
        <v>8012</v>
      </c>
      <c r="J93" s="17">
        <v>91</v>
      </c>
    </row>
    <row r="94" spans="1:10" ht="15.75" thickBot="1" x14ac:dyDescent="0.3">
      <c r="A94" s="16">
        <v>92</v>
      </c>
      <c r="B94" s="5"/>
      <c r="C94" s="6"/>
      <c r="D94" s="3">
        <v>1622</v>
      </c>
      <c r="E94" s="4">
        <v>66231</v>
      </c>
      <c r="F94" s="3">
        <v>1132</v>
      </c>
      <c r="G94" s="4">
        <v>32911</v>
      </c>
      <c r="H94" s="3">
        <v>603</v>
      </c>
      <c r="I94" s="4">
        <v>8615</v>
      </c>
      <c r="J94" s="17">
        <v>92</v>
      </c>
    </row>
    <row r="95" spans="1:10" ht="15.75" thickBot="1" x14ac:dyDescent="0.3">
      <c r="A95" s="16">
        <v>93</v>
      </c>
      <c r="B95" s="5"/>
      <c r="C95" s="6"/>
      <c r="D95" s="3">
        <v>1641</v>
      </c>
      <c r="E95" s="4">
        <v>67872</v>
      </c>
      <c r="F95" s="3">
        <v>1171</v>
      </c>
      <c r="G95" s="4">
        <v>34082</v>
      </c>
      <c r="H95" s="3">
        <v>603</v>
      </c>
      <c r="I95" s="4">
        <v>9218</v>
      </c>
      <c r="J95" s="17">
        <v>93</v>
      </c>
    </row>
    <row r="96" spans="1:10" ht="15.75" thickBot="1" x14ac:dyDescent="0.3">
      <c r="A96" s="16">
        <v>94</v>
      </c>
      <c r="B96" s="5"/>
      <c r="C96" s="6"/>
      <c r="D96" s="3">
        <v>1652</v>
      </c>
      <c r="E96" s="4">
        <v>69524</v>
      </c>
      <c r="F96" s="3">
        <v>1171</v>
      </c>
      <c r="G96" s="4">
        <v>35253</v>
      </c>
      <c r="H96" s="3">
        <v>603</v>
      </c>
      <c r="I96" s="4">
        <v>9821</v>
      </c>
      <c r="J96" s="17">
        <v>94</v>
      </c>
    </row>
    <row r="97" spans="1:10" ht="15.75" thickBot="1" x14ac:dyDescent="0.3">
      <c r="A97" s="16">
        <v>95</v>
      </c>
      <c r="B97" s="5"/>
      <c r="C97" s="6"/>
      <c r="D97" s="5"/>
      <c r="E97" s="6"/>
      <c r="F97" s="3">
        <v>1205</v>
      </c>
      <c r="G97" s="4">
        <v>36458</v>
      </c>
      <c r="H97" s="3">
        <v>628</v>
      </c>
      <c r="I97" s="4">
        <v>10449</v>
      </c>
      <c r="J97" s="17">
        <v>95</v>
      </c>
    </row>
    <row r="98" spans="1:10" ht="15.75" thickBot="1" x14ac:dyDescent="0.3">
      <c r="A98" s="16">
        <v>96</v>
      </c>
      <c r="B98" s="5"/>
      <c r="C98" s="6"/>
      <c r="D98" s="5"/>
      <c r="E98" s="6"/>
      <c r="F98" s="3">
        <v>1222</v>
      </c>
      <c r="G98" s="4">
        <v>37680</v>
      </c>
      <c r="H98" s="3">
        <v>684</v>
      </c>
      <c r="I98" s="4">
        <v>11133</v>
      </c>
      <c r="J98" s="17">
        <v>96</v>
      </c>
    </row>
    <row r="99" spans="1:10" ht="15.75" thickBot="1" x14ac:dyDescent="0.3">
      <c r="A99" s="16">
        <v>97</v>
      </c>
      <c r="B99" s="5"/>
      <c r="C99" s="6"/>
      <c r="D99" s="5"/>
      <c r="E99" s="6"/>
      <c r="F99" s="3">
        <v>1227</v>
      </c>
      <c r="G99" s="4">
        <v>38907</v>
      </c>
      <c r="H99" s="3">
        <v>685</v>
      </c>
      <c r="I99" s="4">
        <v>11818</v>
      </c>
      <c r="J99" s="17">
        <v>97</v>
      </c>
    </row>
    <row r="100" spans="1:10" ht="15.75" thickBot="1" x14ac:dyDescent="0.3">
      <c r="A100" s="16">
        <v>98</v>
      </c>
      <c r="B100" s="5"/>
      <c r="C100" s="6"/>
      <c r="D100" s="5"/>
      <c r="E100" s="6"/>
      <c r="F100" s="3">
        <v>1274</v>
      </c>
      <c r="G100" s="4">
        <v>40181</v>
      </c>
      <c r="H100" s="3">
        <v>685</v>
      </c>
      <c r="I100" s="4">
        <v>12503</v>
      </c>
      <c r="J100" s="17">
        <v>98</v>
      </c>
    </row>
    <row r="101" spans="1:10" ht="15.75" thickBot="1" x14ac:dyDescent="0.3">
      <c r="A101" s="16">
        <v>99</v>
      </c>
      <c r="B101" s="5"/>
      <c r="C101" s="6"/>
      <c r="D101" s="5"/>
      <c r="E101" s="6"/>
      <c r="F101" s="3">
        <v>1274</v>
      </c>
      <c r="G101" s="4">
        <v>41455</v>
      </c>
      <c r="H101" s="3">
        <v>702</v>
      </c>
      <c r="I101" s="4">
        <v>13205</v>
      </c>
      <c r="J101" s="17">
        <v>99</v>
      </c>
    </row>
    <row r="102" spans="1:10" ht="15.75" thickBot="1" x14ac:dyDescent="0.3">
      <c r="A102" s="18">
        <v>100</v>
      </c>
      <c r="B102" s="13"/>
      <c r="C102" s="14"/>
      <c r="D102" s="13"/>
      <c r="E102" s="14"/>
      <c r="F102" s="9">
        <v>1302</v>
      </c>
      <c r="G102" s="10">
        <v>42757</v>
      </c>
      <c r="H102" s="9">
        <v>766</v>
      </c>
      <c r="I102" s="10">
        <v>13971</v>
      </c>
      <c r="J102" s="19">
        <v>100</v>
      </c>
    </row>
    <row r="103" spans="1:10" ht="15.75" thickBot="1" x14ac:dyDescent="0.3">
      <c r="A103" s="16">
        <v>101</v>
      </c>
      <c r="B103" s="5"/>
      <c r="C103" s="6"/>
      <c r="D103" s="5"/>
      <c r="E103" s="6"/>
      <c r="F103" s="3">
        <v>1323</v>
      </c>
      <c r="G103" s="4">
        <v>44080</v>
      </c>
      <c r="H103" s="3">
        <v>766</v>
      </c>
      <c r="I103" s="4">
        <v>14737</v>
      </c>
      <c r="J103" s="17">
        <v>101</v>
      </c>
    </row>
    <row r="104" spans="1:10" ht="15.75" thickBot="1" x14ac:dyDescent="0.3">
      <c r="A104" s="16">
        <v>102</v>
      </c>
      <c r="B104" s="5"/>
      <c r="C104" s="6"/>
      <c r="D104" s="5"/>
      <c r="E104" s="6"/>
      <c r="F104" s="3">
        <v>1323</v>
      </c>
      <c r="G104" s="4">
        <v>45403</v>
      </c>
      <c r="H104" s="3">
        <v>767</v>
      </c>
      <c r="I104" s="4">
        <v>15504</v>
      </c>
      <c r="J104" s="17">
        <v>102</v>
      </c>
    </row>
    <row r="105" spans="1:10" ht="15.75" thickBot="1" x14ac:dyDescent="0.3">
      <c r="A105" s="16">
        <v>103</v>
      </c>
      <c r="B105" s="5"/>
      <c r="C105" s="6"/>
      <c r="D105" s="5"/>
      <c r="E105" s="6"/>
      <c r="F105" s="3">
        <v>1377</v>
      </c>
      <c r="G105" s="4">
        <v>46780</v>
      </c>
      <c r="H105" s="3">
        <v>777</v>
      </c>
      <c r="I105" s="4">
        <v>16281</v>
      </c>
      <c r="J105" s="17">
        <v>103</v>
      </c>
    </row>
    <row r="106" spans="1:10" ht="15.75" thickBot="1" x14ac:dyDescent="0.3">
      <c r="A106" s="16">
        <v>104</v>
      </c>
      <c r="B106" s="5"/>
      <c r="C106" s="6"/>
      <c r="D106" s="5"/>
      <c r="E106" s="6"/>
      <c r="F106" s="3">
        <v>1377</v>
      </c>
      <c r="G106" s="4">
        <v>48157</v>
      </c>
      <c r="H106" s="3">
        <v>848</v>
      </c>
      <c r="I106" s="4">
        <v>17129</v>
      </c>
      <c r="J106" s="17">
        <v>104</v>
      </c>
    </row>
    <row r="107" spans="1:10" ht="15.75" thickBot="1" x14ac:dyDescent="0.3">
      <c r="A107" s="16">
        <v>105</v>
      </c>
      <c r="B107" s="5"/>
      <c r="C107" s="6"/>
      <c r="D107" s="5"/>
      <c r="E107" s="6"/>
      <c r="F107" s="3">
        <v>1398</v>
      </c>
      <c r="G107" s="4">
        <v>49555</v>
      </c>
      <c r="H107" s="3">
        <v>848</v>
      </c>
      <c r="I107" s="4">
        <v>17977</v>
      </c>
      <c r="J107" s="17">
        <v>105</v>
      </c>
    </row>
    <row r="108" spans="1:10" ht="15.75" thickBot="1" x14ac:dyDescent="0.3">
      <c r="A108" s="16">
        <v>106</v>
      </c>
      <c r="B108" s="5"/>
      <c r="C108" s="6"/>
      <c r="D108" s="5"/>
      <c r="E108" s="6"/>
      <c r="F108" s="3">
        <v>1426</v>
      </c>
      <c r="G108" s="4">
        <v>50981</v>
      </c>
      <c r="H108" s="3">
        <v>848</v>
      </c>
      <c r="I108" s="4">
        <v>18825</v>
      </c>
      <c r="J108" s="17">
        <v>106</v>
      </c>
    </row>
    <row r="109" spans="1:10" ht="15.75" thickBot="1" x14ac:dyDescent="0.3">
      <c r="A109" s="16">
        <v>107</v>
      </c>
      <c r="B109" s="5"/>
      <c r="C109" s="6"/>
      <c r="D109" s="5"/>
      <c r="E109" s="6"/>
      <c r="F109" s="3">
        <v>1426</v>
      </c>
      <c r="G109" s="4">
        <v>52407</v>
      </c>
      <c r="H109" s="3">
        <v>852</v>
      </c>
      <c r="I109" s="4">
        <v>19677</v>
      </c>
      <c r="J109" s="17">
        <v>107</v>
      </c>
    </row>
    <row r="110" spans="1:10" ht="15.75" thickBot="1" x14ac:dyDescent="0.3">
      <c r="A110" s="16">
        <v>108</v>
      </c>
      <c r="B110" s="5"/>
      <c r="C110" s="6"/>
      <c r="D110" s="5"/>
      <c r="E110" s="6"/>
      <c r="F110" s="3">
        <v>1473</v>
      </c>
      <c r="G110" s="4">
        <v>53880</v>
      </c>
      <c r="H110" s="3">
        <v>930</v>
      </c>
      <c r="I110" s="4">
        <v>20607</v>
      </c>
      <c r="J110" s="17">
        <v>108</v>
      </c>
    </row>
    <row r="111" spans="1:10" ht="15.75" thickBot="1" x14ac:dyDescent="0.3">
      <c r="A111" s="16">
        <v>109</v>
      </c>
      <c r="B111" s="5"/>
      <c r="C111" s="6"/>
      <c r="D111" s="5"/>
      <c r="E111" s="6"/>
      <c r="F111" s="3">
        <v>1478</v>
      </c>
      <c r="G111" s="4">
        <v>55358</v>
      </c>
      <c r="H111" s="3">
        <v>930</v>
      </c>
      <c r="I111" s="4">
        <v>21537</v>
      </c>
      <c r="J111" s="17">
        <v>109</v>
      </c>
    </row>
    <row r="112" spans="1:10" ht="15.75" thickBot="1" x14ac:dyDescent="0.3">
      <c r="A112" s="18">
        <v>110</v>
      </c>
      <c r="B112" s="13"/>
      <c r="C112" s="14"/>
      <c r="D112" s="13"/>
      <c r="E112" s="14"/>
      <c r="F112" s="9">
        <v>1495</v>
      </c>
      <c r="G112" s="10">
        <v>56853</v>
      </c>
      <c r="H112" s="9">
        <v>930</v>
      </c>
      <c r="I112" s="10">
        <v>22467</v>
      </c>
      <c r="J112" s="19">
        <v>110</v>
      </c>
    </row>
    <row r="113" spans="1:10" ht="15.75" thickBot="1" x14ac:dyDescent="0.3">
      <c r="A113" s="16">
        <v>111</v>
      </c>
      <c r="B113" s="5"/>
      <c r="C113" s="6"/>
      <c r="D113" s="5"/>
      <c r="E113" s="6"/>
      <c r="F113" s="3">
        <v>1529</v>
      </c>
      <c r="G113" s="4">
        <v>58382</v>
      </c>
      <c r="H113" s="3">
        <v>930</v>
      </c>
      <c r="I113" s="4">
        <v>23397</v>
      </c>
      <c r="J113" s="17">
        <v>111</v>
      </c>
    </row>
    <row r="114" spans="1:10" ht="15.75" thickBot="1" x14ac:dyDescent="0.3">
      <c r="A114" s="16">
        <v>112</v>
      </c>
      <c r="B114" s="5"/>
      <c r="C114" s="6"/>
      <c r="D114" s="5"/>
      <c r="E114" s="6"/>
      <c r="F114" s="3">
        <v>1529</v>
      </c>
      <c r="G114" s="4">
        <v>59911</v>
      </c>
      <c r="H114" s="3">
        <v>1008</v>
      </c>
      <c r="I114" s="4">
        <v>24405</v>
      </c>
      <c r="J114" s="17">
        <v>112</v>
      </c>
    </row>
    <row r="115" spans="1:10" ht="15.75" thickBot="1" x14ac:dyDescent="0.3">
      <c r="A115" s="16">
        <v>113</v>
      </c>
      <c r="B115" s="5"/>
      <c r="C115" s="6"/>
      <c r="D115" s="5"/>
      <c r="E115" s="6"/>
      <c r="F115" s="3">
        <v>1568</v>
      </c>
      <c r="G115" s="4">
        <v>61479</v>
      </c>
      <c r="H115" s="3">
        <v>1012</v>
      </c>
      <c r="I115" s="4">
        <v>25417</v>
      </c>
      <c r="J115" s="17">
        <v>113</v>
      </c>
    </row>
    <row r="116" spans="1:10" ht="15.75" thickBot="1" x14ac:dyDescent="0.3">
      <c r="A116" s="16">
        <v>114</v>
      </c>
      <c r="B116" s="5"/>
      <c r="C116" s="6"/>
      <c r="D116" s="5"/>
      <c r="E116" s="6"/>
      <c r="F116" s="3">
        <v>1580</v>
      </c>
      <c r="G116" s="4">
        <v>63059</v>
      </c>
      <c r="H116" s="3">
        <v>1012</v>
      </c>
      <c r="I116" s="4">
        <v>26429</v>
      </c>
      <c r="J116" s="17">
        <v>114</v>
      </c>
    </row>
    <row r="117" spans="1:10" ht="15.75" thickBot="1" x14ac:dyDescent="0.3">
      <c r="A117" s="16">
        <v>115</v>
      </c>
      <c r="B117" s="5"/>
      <c r="C117" s="6"/>
      <c r="D117" s="5"/>
      <c r="E117" s="6"/>
      <c r="F117" s="3">
        <v>1591</v>
      </c>
      <c r="G117" s="4">
        <v>64650</v>
      </c>
      <c r="H117" s="3">
        <v>1013</v>
      </c>
      <c r="I117" s="4">
        <v>27442</v>
      </c>
      <c r="J117" s="17">
        <v>115</v>
      </c>
    </row>
    <row r="118" spans="1:10" ht="15.75" thickBot="1" x14ac:dyDescent="0.3">
      <c r="A118" s="16">
        <v>116</v>
      </c>
      <c r="B118" s="5"/>
      <c r="C118" s="6"/>
      <c r="D118" s="5"/>
      <c r="E118" s="6"/>
      <c r="F118" s="3">
        <v>1632</v>
      </c>
      <c r="G118" s="4">
        <v>66282</v>
      </c>
      <c r="H118" s="3">
        <v>1081</v>
      </c>
      <c r="I118" s="4">
        <v>28523</v>
      </c>
      <c r="J118" s="17">
        <v>116</v>
      </c>
    </row>
    <row r="119" spans="1:10" ht="15.75" thickBot="1" x14ac:dyDescent="0.3">
      <c r="A119" s="16">
        <v>117</v>
      </c>
      <c r="B119" s="5"/>
      <c r="C119" s="6"/>
      <c r="D119" s="5"/>
      <c r="E119" s="6"/>
      <c r="F119" s="3">
        <v>1632</v>
      </c>
      <c r="G119" s="4">
        <v>67914</v>
      </c>
      <c r="H119" s="3">
        <v>1095</v>
      </c>
      <c r="I119" s="4">
        <v>29618</v>
      </c>
      <c r="J119" s="17">
        <v>117</v>
      </c>
    </row>
    <row r="120" spans="1:10" ht="15.75" thickBot="1" x14ac:dyDescent="0.3">
      <c r="A120" s="16">
        <v>118</v>
      </c>
      <c r="B120" s="5"/>
      <c r="C120" s="6"/>
      <c r="D120" s="5"/>
      <c r="E120" s="6"/>
      <c r="F120" s="3">
        <v>1664</v>
      </c>
      <c r="G120" s="4">
        <v>69578</v>
      </c>
      <c r="H120" s="3">
        <v>1095</v>
      </c>
      <c r="I120" s="4">
        <v>30713</v>
      </c>
      <c r="J120" s="17">
        <v>118</v>
      </c>
    </row>
    <row r="121" spans="1:10" ht="15.75" thickBot="1" x14ac:dyDescent="0.3">
      <c r="A121" s="16">
        <v>119</v>
      </c>
      <c r="B121" s="5"/>
      <c r="C121" s="6"/>
      <c r="D121" s="5"/>
      <c r="E121" s="6"/>
      <c r="F121" s="3">
        <v>1682</v>
      </c>
      <c r="G121" s="4">
        <v>71260</v>
      </c>
      <c r="H121" s="3">
        <v>1095</v>
      </c>
      <c r="I121" s="4">
        <v>31808</v>
      </c>
      <c r="J121" s="17">
        <v>119</v>
      </c>
    </row>
    <row r="122" spans="1:10" ht="15.75" thickBot="1" x14ac:dyDescent="0.3">
      <c r="A122" s="18">
        <v>120</v>
      </c>
      <c r="B122" s="13"/>
      <c r="C122" s="14"/>
      <c r="D122" s="13"/>
      <c r="E122" s="14"/>
      <c r="F122" s="9">
        <v>1686</v>
      </c>
      <c r="G122" s="10">
        <v>72946</v>
      </c>
      <c r="H122" s="9">
        <v>1154</v>
      </c>
      <c r="I122" s="10">
        <v>32962</v>
      </c>
      <c r="J122" s="19">
        <v>120</v>
      </c>
    </row>
    <row r="123" spans="1:10" ht="15.75" thickBot="1" x14ac:dyDescent="0.3">
      <c r="A123" s="16">
        <v>121</v>
      </c>
      <c r="B123" s="5"/>
      <c r="C123" s="6"/>
      <c r="D123" s="5"/>
      <c r="E123" s="6"/>
      <c r="F123" s="3">
        <v>1735</v>
      </c>
      <c r="G123" s="4">
        <v>74681</v>
      </c>
      <c r="H123" s="3">
        <v>1176</v>
      </c>
      <c r="I123" s="4">
        <v>34138</v>
      </c>
      <c r="J123" s="17">
        <v>121</v>
      </c>
    </row>
    <row r="124" spans="1:10" ht="15.75" thickBot="1" x14ac:dyDescent="0.3">
      <c r="A124" s="16">
        <v>122</v>
      </c>
      <c r="B124" s="5"/>
      <c r="C124" s="6"/>
      <c r="D124" s="5"/>
      <c r="E124" s="6"/>
      <c r="F124" s="3">
        <v>1735</v>
      </c>
      <c r="G124" s="4">
        <v>76416</v>
      </c>
      <c r="H124" s="3">
        <v>1176</v>
      </c>
      <c r="I124" s="4">
        <v>35314</v>
      </c>
      <c r="J124" s="17">
        <v>122</v>
      </c>
    </row>
    <row r="125" spans="1:10" ht="15.75" thickBot="1" x14ac:dyDescent="0.3">
      <c r="A125" s="16">
        <v>123</v>
      </c>
      <c r="B125" s="5"/>
      <c r="C125" s="6"/>
      <c r="D125" s="5"/>
      <c r="E125" s="6"/>
      <c r="F125" s="3">
        <v>1760</v>
      </c>
      <c r="G125" s="4">
        <v>78176</v>
      </c>
      <c r="H125" s="3">
        <v>1176</v>
      </c>
      <c r="I125" s="4">
        <v>36490</v>
      </c>
      <c r="J125" s="17">
        <v>123</v>
      </c>
    </row>
    <row r="126" spans="1:10" ht="15.75" thickBot="1" x14ac:dyDescent="0.3">
      <c r="A126" s="16">
        <v>124</v>
      </c>
      <c r="B126" s="5"/>
      <c r="C126" s="6"/>
      <c r="D126" s="5"/>
      <c r="E126" s="6"/>
      <c r="F126" s="3">
        <v>1785</v>
      </c>
      <c r="G126" s="4">
        <v>79961</v>
      </c>
      <c r="H126" s="3">
        <v>1230</v>
      </c>
      <c r="I126" s="4">
        <v>37720</v>
      </c>
      <c r="J126" s="17">
        <v>124</v>
      </c>
    </row>
    <row r="127" spans="1:10" ht="15.75" thickBot="1" x14ac:dyDescent="0.3">
      <c r="A127" s="16">
        <v>125</v>
      </c>
      <c r="B127" s="5"/>
      <c r="C127" s="6"/>
      <c r="D127" s="5"/>
      <c r="E127" s="6"/>
      <c r="F127" s="3">
        <v>1785</v>
      </c>
      <c r="G127" s="4">
        <v>81746</v>
      </c>
      <c r="H127" s="3">
        <v>1257</v>
      </c>
      <c r="I127" s="4">
        <v>38977</v>
      </c>
      <c r="J127" s="17">
        <v>125</v>
      </c>
    </row>
    <row r="128" spans="1:10" ht="15.75" thickBot="1" x14ac:dyDescent="0.3">
      <c r="A128" s="16">
        <v>126</v>
      </c>
      <c r="B128" s="5"/>
      <c r="C128" s="6"/>
      <c r="D128" s="5"/>
      <c r="E128" s="6"/>
      <c r="F128" s="3">
        <v>1834</v>
      </c>
      <c r="G128" s="4">
        <v>83580</v>
      </c>
      <c r="H128" s="3">
        <v>1258</v>
      </c>
      <c r="I128" s="4">
        <v>40235</v>
      </c>
      <c r="J128" s="17">
        <v>126</v>
      </c>
    </row>
    <row r="129" spans="1:10" ht="15.75" thickBot="1" x14ac:dyDescent="0.3">
      <c r="A129" s="16">
        <v>127</v>
      </c>
      <c r="B129" s="5"/>
      <c r="C129" s="6"/>
      <c r="D129" s="5"/>
      <c r="E129" s="6"/>
      <c r="F129" s="3">
        <v>1837</v>
      </c>
      <c r="G129" s="4">
        <v>85417</v>
      </c>
      <c r="H129" s="3">
        <v>1258</v>
      </c>
      <c r="I129" s="4">
        <v>41493</v>
      </c>
      <c r="J129" s="17">
        <v>127</v>
      </c>
    </row>
    <row r="130" spans="1:10" ht="15.75" thickBot="1" x14ac:dyDescent="0.3">
      <c r="A130" s="16">
        <v>128</v>
      </c>
      <c r="B130" s="5"/>
      <c r="C130" s="6"/>
      <c r="D130" s="5"/>
      <c r="E130" s="6"/>
      <c r="F130" s="3">
        <v>1857</v>
      </c>
      <c r="G130" s="4">
        <v>87274</v>
      </c>
      <c r="H130" s="3">
        <v>1304</v>
      </c>
      <c r="I130" s="4">
        <v>42797</v>
      </c>
      <c r="J130" s="17">
        <v>128</v>
      </c>
    </row>
    <row r="131" spans="1:10" ht="15.75" thickBot="1" x14ac:dyDescent="0.3">
      <c r="A131" s="16">
        <v>129</v>
      </c>
      <c r="B131" s="5"/>
      <c r="C131" s="6"/>
      <c r="D131" s="5"/>
      <c r="E131" s="6"/>
      <c r="F131" s="3">
        <v>1887</v>
      </c>
      <c r="G131" s="4">
        <v>89161</v>
      </c>
      <c r="H131" s="3">
        <v>1340</v>
      </c>
      <c r="I131" s="4">
        <v>44137</v>
      </c>
      <c r="J131" s="17">
        <v>129</v>
      </c>
    </row>
    <row r="132" spans="1:10" ht="15.75" thickBot="1" x14ac:dyDescent="0.3">
      <c r="A132" s="18">
        <v>130</v>
      </c>
      <c r="B132" s="13"/>
      <c r="C132" s="14"/>
      <c r="D132" s="13"/>
      <c r="E132" s="14"/>
      <c r="F132" s="9">
        <v>1888</v>
      </c>
      <c r="G132" s="10">
        <v>91049</v>
      </c>
      <c r="H132" s="9">
        <v>1340</v>
      </c>
      <c r="I132" s="10">
        <v>45477</v>
      </c>
      <c r="J132" s="19">
        <v>130</v>
      </c>
    </row>
    <row r="133" spans="1:10" ht="15.75" thickBot="1" x14ac:dyDescent="0.3">
      <c r="A133" s="16">
        <v>131</v>
      </c>
      <c r="B133" s="5"/>
      <c r="C133" s="6"/>
      <c r="D133" s="5"/>
      <c r="E133" s="6"/>
      <c r="F133" s="3">
        <v>1930</v>
      </c>
      <c r="G133" s="4">
        <v>92979</v>
      </c>
      <c r="H133" s="3">
        <v>1340</v>
      </c>
      <c r="I133" s="4">
        <v>46817</v>
      </c>
      <c r="J133" s="17">
        <v>131</v>
      </c>
    </row>
    <row r="134" spans="1:10" ht="15.75" thickBot="1" x14ac:dyDescent="0.3">
      <c r="A134" s="16">
        <v>132</v>
      </c>
      <c r="B134" s="5"/>
      <c r="C134" s="6"/>
      <c r="D134" s="5"/>
      <c r="E134" s="6"/>
      <c r="F134" s="3">
        <v>1939</v>
      </c>
      <c r="G134" s="4">
        <v>94918</v>
      </c>
      <c r="H134" s="3">
        <v>1377</v>
      </c>
      <c r="I134" s="4">
        <v>48194</v>
      </c>
      <c r="J134" s="17">
        <v>132</v>
      </c>
    </row>
    <row r="135" spans="1:10" ht="15.75" thickBot="1" x14ac:dyDescent="0.3">
      <c r="A135" s="16">
        <v>133</v>
      </c>
      <c r="B135" s="5"/>
      <c r="C135" s="6"/>
      <c r="D135" s="5"/>
      <c r="E135" s="6"/>
      <c r="F135" s="3">
        <v>1954</v>
      </c>
      <c r="G135" s="4">
        <v>96872</v>
      </c>
      <c r="H135" s="3">
        <v>1422</v>
      </c>
      <c r="I135" s="4">
        <v>49616</v>
      </c>
      <c r="J135" s="17">
        <v>133</v>
      </c>
    </row>
    <row r="136" spans="1:10" ht="15.75" thickBot="1" x14ac:dyDescent="0.3">
      <c r="A136" s="16">
        <v>134</v>
      </c>
      <c r="B136" s="5"/>
      <c r="C136" s="6"/>
      <c r="D136" s="5"/>
      <c r="E136" s="6"/>
      <c r="F136" s="3">
        <v>1989</v>
      </c>
      <c r="G136" s="4">
        <v>98861</v>
      </c>
      <c r="H136" s="3">
        <v>1422</v>
      </c>
      <c r="I136" s="4">
        <v>51038</v>
      </c>
      <c r="J136" s="17">
        <v>134</v>
      </c>
    </row>
    <row r="137" spans="1:10" ht="15.75" thickBot="1" x14ac:dyDescent="0.3">
      <c r="A137" s="16">
        <v>135</v>
      </c>
      <c r="B137" s="5"/>
      <c r="C137" s="6"/>
      <c r="D137" s="5"/>
      <c r="E137" s="6"/>
      <c r="F137" s="3">
        <v>1990</v>
      </c>
      <c r="G137" s="4">
        <v>100851</v>
      </c>
      <c r="H137" s="3">
        <v>1422</v>
      </c>
      <c r="I137" s="4">
        <v>52460</v>
      </c>
      <c r="J137" s="17">
        <v>135</v>
      </c>
    </row>
    <row r="138" spans="1:10" ht="15.75" thickBot="1" x14ac:dyDescent="0.3">
      <c r="A138" s="16">
        <v>136</v>
      </c>
      <c r="B138" s="5"/>
      <c r="C138" s="6"/>
      <c r="D138" s="5"/>
      <c r="E138" s="6"/>
      <c r="F138" s="3">
        <v>2027</v>
      </c>
      <c r="G138" s="4">
        <v>102878</v>
      </c>
      <c r="H138" s="3">
        <v>1451</v>
      </c>
      <c r="I138" s="4">
        <v>53911</v>
      </c>
      <c r="J138" s="17">
        <v>136</v>
      </c>
    </row>
    <row r="139" spans="1:10" ht="15.75" thickBot="1" x14ac:dyDescent="0.3">
      <c r="A139" s="16">
        <v>137</v>
      </c>
      <c r="B139" s="5"/>
      <c r="C139" s="6"/>
      <c r="D139" s="5"/>
      <c r="E139" s="6"/>
      <c r="F139" s="3">
        <v>2041</v>
      </c>
      <c r="G139" s="4">
        <v>104919</v>
      </c>
      <c r="H139" s="3">
        <v>1503</v>
      </c>
      <c r="I139" s="4">
        <v>55414</v>
      </c>
      <c r="J139" s="17">
        <v>137</v>
      </c>
    </row>
    <row r="140" spans="1:10" ht="15.75" thickBot="1" x14ac:dyDescent="0.3">
      <c r="A140" s="16">
        <v>138</v>
      </c>
      <c r="B140" s="5"/>
      <c r="C140" s="6"/>
      <c r="D140" s="5"/>
      <c r="E140" s="6"/>
      <c r="F140" s="3">
        <v>2049</v>
      </c>
      <c r="G140" s="4">
        <v>106968</v>
      </c>
      <c r="H140" s="3">
        <v>1504</v>
      </c>
      <c r="I140" s="4">
        <v>56918</v>
      </c>
      <c r="J140" s="17">
        <v>138</v>
      </c>
    </row>
    <row r="141" spans="1:10" ht="15.75" thickBot="1" x14ac:dyDescent="0.3">
      <c r="A141" s="16">
        <v>139</v>
      </c>
      <c r="B141" s="5"/>
      <c r="C141" s="6"/>
      <c r="D141" s="5"/>
      <c r="E141" s="6"/>
      <c r="F141" s="3">
        <v>2093</v>
      </c>
      <c r="G141" s="4">
        <v>109061</v>
      </c>
      <c r="H141" s="3">
        <v>1504</v>
      </c>
      <c r="I141" s="4">
        <v>58422</v>
      </c>
      <c r="J141" s="17">
        <v>139</v>
      </c>
    </row>
    <row r="142" spans="1:10" ht="15.75" thickBot="1" x14ac:dyDescent="0.3">
      <c r="A142" s="18">
        <v>140</v>
      </c>
      <c r="B142" s="13"/>
      <c r="C142" s="14"/>
      <c r="D142" s="13"/>
      <c r="E142" s="14"/>
      <c r="F142" s="9">
        <v>2093</v>
      </c>
      <c r="G142" s="10">
        <v>111154</v>
      </c>
      <c r="H142" s="9">
        <v>1525</v>
      </c>
      <c r="I142" s="10">
        <v>59947</v>
      </c>
      <c r="J142" s="19">
        <v>140</v>
      </c>
    </row>
    <row r="143" spans="1:10" ht="15.75" thickBot="1" x14ac:dyDescent="0.3">
      <c r="A143" s="16">
        <v>141</v>
      </c>
      <c r="B143" s="5"/>
      <c r="C143" s="6"/>
      <c r="D143" s="5"/>
      <c r="E143" s="6"/>
      <c r="F143" s="3">
        <v>2123</v>
      </c>
      <c r="G143" s="4">
        <v>113277</v>
      </c>
      <c r="H143" s="3">
        <v>1585</v>
      </c>
      <c r="I143" s="4">
        <v>61532</v>
      </c>
      <c r="J143" s="17">
        <v>141</v>
      </c>
    </row>
    <row r="144" spans="1:10" ht="15.75" thickBot="1" x14ac:dyDescent="0.3">
      <c r="A144" s="16">
        <v>142</v>
      </c>
      <c r="B144" s="5"/>
      <c r="C144" s="6"/>
      <c r="D144" s="5"/>
      <c r="E144" s="6"/>
      <c r="F144" s="3">
        <v>2143</v>
      </c>
      <c r="G144" s="4">
        <v>115420</v>
      </c>
      <c r="H144" s="3">
        <v>1586</v>
      </c>
      <c r="I144" s="4">
        <v>63118</v>
      </c>
      <c r="J144" s="17">
        <v>142</v>
      </c>
    </row>
    <row r="145" spans="1:10" ht="15.75" thickBot="1" x14ac:dyDescent="0.3">
      <c r="A145" s="16">
        <v>143</v>
      </c>
      <c r="B145" s="5"/>
      <c r="C145" s="6"/>
      <c r="D145" s="5"/>
      <c r="E145" s="6"/>
      <c r="F145" s="3">
        <v>2145</v>
      </c>
      <c r="G145" s="4">
        <v>117565</v>
      </c>
      <c r="H145" s="3">
        <v>1586</v>
      </c>
      <c r="I145" s="4">
        <v>64704</v>
      </c>
      <c r="J145" s="17">
        <v>143</v>
      </c>
    </row>
    <row r="146" spans="1:10" ht="15.75" thickBot="1" x14ac:dyDescent="0.3">
      <c r="A146" s="16">
        <v>144</v>
      </c>
      <c r="B146" s="5"/>
      <c r="C146" s="6"/>
      <c r="D146" s="5"/>
      <c r="E146" s="6"/>
      <c r="F146" s="3">
        <v>2196</v>
      </c>
      <c r="G146" s="4">
        <v>119761</v>
      </c>
      <c r="H146" s="3">
        <v>1599</v>
      </c>
      <c r="I146" s="4">
        <v>66303</v>
      </c>
      <c r="J146" s="17">
        <v>144</v>
      </c>
    </row>
    <row r="147" spans="1:10" ht="15.75" thickBot="1" x14ac:dyDescent="0.3">
      <c r="A147" s="16">
        <v>145</v>
      </c>
      <c r="B147" s="5"/>
      <c r="C147" s="6"/>
      <c r="D147" s="5"/>
      <c r="E147" s="6"/>
      <c r="F147" s="3">
        <v>2196</v>
      </c>
      <c r="G147" s="4">
        <v>121957</v>
      </c>
      <c r="H147" s="3">
        <v>1667</v>
      </c>
      <c r="I147" s="4">
        <v>67970</v>
      </c>
      <c r="J147" s="17">
        <v>145</v>
      </c>
    </row>
    <row r="148" spans="1:10" ht="15.75" thickBot="1" x14ac:dyDescent="0.3">
      <c r="A148" s="16">
        <v>146</v>
      </c>
      <c r="B148" s="5"/>
      <c r="C148" s="6"/>
      <c r="D148" s="5"/>
      <c r="E148" s="6"/>
      <c r="F148" s="3">
        <v>2219</v>
      </c>
      <c r="G148" s="4">
        <v>124176</v>
      </c>
      <c r="H148" s="3">
        <v>1667</v>
      </c>
      <c r="I148" s="4">
        <v>69637</v>
      </c>
      <c r="J148" s="17">
        <v>146</v>
      </c>
    </row>
    <row r="149" spans="1:10" ht="15.75" thickBot="1" x14ac:dyDescent="0.3">
      <c r="A149" s="16">
        <v>147</v>
      </c>
      <c r="B149" s="5"/>
      <c r="C149" s="6"/>
      <c r="D149" s="5"/>
      <c r="E149" s="6"/>
      <c r="F149" s="3">
        <v>2246</v>
      </c>
      <c r="G149" s="4">
        <v>126422</v>
      </c>
      <c r="H149" s="3">
        <v>1668</v>
      </c>
      <c r="I149" s="4">
        <v>71305</v>
      </c>
      <c r="J149" s="17">
        <v>147</v>
      </c>
    </row>
    <row r="150" spans="1:10" ht="15.75" thickBot="1" x14ac:dyDescent="0.3">
      <c r="A150" s="16">
        <v>148</v>
      </c>
      <c r="B150" s="5"/>
      <c r="C150" s="6"/>
      <c r="D150" s="5"/>
      <c r="E150" s="6"/>
      <c r="F150" s="3">
        <v>2246</v>
      </c>
      <c r="G150" s="4">
        <v>128668</v>
      </c>
      <c r="H150" s="3">
        <v>1673</v>
      </c>
      <c r="I150" s="4">
        <v>72978</v>
      </c>
      <c r="J150" s="17">
        <v>148</v>
      </c>
    </row>
    <row r="151" spans="1:10" ht="15.75" thickBot="1" x14ac:dyDescent="0.3">
      <c r="A151" s="16">
        <v>149</v>
      </c>
      <c r="B151" s="5"/>
      <c r="C151" s="6"/>
      <c r="D151" s="5"/>
      <c r="E151" s="6"/>
      <c r="F151" s="3">
        <v>2292</v>
      </c>
      <c r="G151" s="4">
        <v>130960</v>
      </c>
      <c r="H151" s="3">
        <v>1750</v>
      </c>
      <c r="I151" s="4">
        <v>74728</v>
      </c>
      <c r="J151" s="17">
        <v>149</v>
      </c>
    </row>
    <row r="152" spans="1:10" ht="15.75" thickBot="1" x14ac:dyDescent="0.3">
      <c r="A152" s="18">
        <v>150</v>
      </c>
      <c r="B152" s="13"/>
      <c r="C152" s="14"/>
      <c r="D152" s="13"/>
      <c r="E152" s="14"/>
      <c r="F152" s="9">
        <v>2298</v>
      </c>
      <c r="G152" s="10">
        <v>133258</v>
      </c>
      <c r="H152" s="9">
        <v>1750</v>
      </c>
      <c r="I152" s="10">
        <v>76478</v>
      </c>
      <c r="J152" s="19">
        <v>150</v>
      </c>
    </row>
    <row r="153" spans="1:10" ht="15.75" thickBot="1" x14ac:dyDescent="0.3">
      <c r="A153" s="16">
        <v>151</v>
      </c>
      <c r="B153" s="5"/>
      <c r="C153" s="6"/>
      <c r="D153" s="5"/>
      <c r="E153" s="6"/>
      <c r="F153" s="3">
        <v>2316</v>
      </c>
      <c r="G153" s="4">
        <v>135574</v>
      </c>
      <c r="H153" s="3">
        <v>1750</v>
      </c>
      <c r="I153" s="4">
        <v>78228</v>
      </c>
      <c r="J153" s="17">
        <v>151</v>
      </c>
    </row>
    <row r="154" spans="1:10" ht="15.75" thickBot="1" x14ac:dyDescent="0.3">
      <c r="A154" s="16">
        <v>152</v>
      </c>
      <c r="B154" s="5"/>
      <c r="C154" s="6"/>
      <c r="D154" s="5"/>
      <c r="E154" s="6"/>
      <c r="F154" s="3">
        <v>2348</v>
      </c>
      <c r="G154" s="4">
        <v>137922</v>
      </c>
      <c r="H154" s="3">
        <v>1750</v>
      </c>
      <c r="I154" s="4">
        <v>79978</v>
      </c>
      <c r="J154" s="17">
        <v>152</v>
      </c>
    </row>
    <row r="155" spans="1:10" ht="15.75" thickBot="1" x14ac:dyDescent="0.3">
      <c r="A155" s="16">
        <v>153</v>
      </c>
      <c r="B155" s="5"/>
      <c r="C155" s="6"/>
      <c r="D155" s="5"/>
      <c r="E155" s="6"/>
      <c r="F155" s="3">
        <v>2348</v>
      </c>
      <c r="G155" s="4">
        <v>140270</v>
      </c>
      <c r="H155" s="3">
        <v>1828</v>
      </c>
      <c r="I155" s="4">
        <v>81806</v>
      </c>
      <c r="J155" s="17">
        <v>153</v>
      </c>
    </row>
    <row r="156" spans="1:10" ht="15.75" thickBot="1" x14ac:dyDescent="0.3">
      <c r="A156" s="16">
        <v>154</v>
      </c>
      <c r="B156" s="5"/>
      <c r="C156" s="6"/>
      <c r="D156" s="5"/>
      <c r="E156" s="6"/>
      <c r="F156" s="3">
        <v>2389</v>
      </c>
      <c r="G156" s="4">
        <v>142659</v>
      </c>
      <c r="H156" s="3">
        <v>1831</v>
      </c>
      <c r="I156" s="4">
        <v>83637</v>
      </c>
      <c r="J156" s="17">
        <v>154</v>
      </c>
    </row>
    <row r="157" spans="1:10" ht="15.75" thickBot="1" x14ac:dyDescent="0.3">
      <c r="A157" s="16">
        <v>155</v>
      </c>
      <c r="B157" s="5"/>
      <c r="C157" s="6"/>
      <c r="D157" s="5"/>
      <c r="E157" s="6"/>
      <c r="F157" s="3">
        <v>2400</v>
      </c>
      <c r="G157" s="4">
        <v>145059</v>
      </c>
      <c r="H157" s="3">
        <v>1832</v>
      </c>
      <c r="I157" s="4">
        <v>85469</v>
      </c>
      <c r="J157" s="17">
        <v>155</v>
      </c>
    </row>
    <row r="158" spans="1:10" ht="15.75" thickBot="1" x14ac:dyDescent="0.3">
      <c r="A158" s="16">
        <v>156</v>
      </c>
      <c r="B158" s="5"/>
      <c r="C158" s="6"/>
      <c r="D158" s="5"/>
      <c r="E158" s="6"/>
      <c r="F158" s="3">
        <v>2412</v>
      </c>
      <c r="G158" s="4">
        <v>147471</v>
      </c>
      <c r="H158" s="3">
        <v>1832</v>
      </c>
      <c r="I158" s="4">
        <v>87301</v>
      </c>
      <c r="J158" s="17">
        <v>156</v>
      </c>
    </row>
    <row r="159" spans="1:10" ht="15.75" thickBot="1" x14ac:dyDescent="0.3">
      <c r="A159" s="16">
        <v>157</v>
      </c>
      <c r="B159" s="5"/>
      <c r="C159" s="6"/>
      <c r="D159" s="5"/>
      <c r="E159" s="6"/>
      <c r="F159" s="3">
        <v>2450</v>
      </c>
      <c r="G159" s="4">
        <v>149921</v>
      </c>
      <c r="H159" s="3">
        <v>1904</v>
      </c>
      <c r="I159" s="4">
        <v>89205</v>
      </c>
      <c r="J159" s="17">
        <v>157</v>
      </c>
    </row>
    <row r="160" spans="1:10" ht="15.75" thickBot="1" x14ac:dyDescent="0.3">
      <c r="A160" s="16">
        <v>158</v>
      </c>
      <c r="B160" s="5"/>
      <c r="C160" s="6"/>
      <c r="D160" s="5"/>
      <c r="E160" s="6"/>
      <c r="F160" s="3">
        <v>2451</v>
      </c>
      <c r="G160" s="4">
        <v>152372</v>
      </c>
      <c r="H160" s="3">
        <v>1913</v>
      </c>
      <c r="I160" s="4">
        <v>91118</v>
      </c>
      <c r="J160" s="17">
        <v>158</v>
      </c>
    </row>
    <row r="161" spans="1:10" ht="15.75" thickBot="1" x14ac:dyDescent="0.3">
      <c r="A161" s="16">
        <v>159</v>
      </c>
      <c r="B161" s="5"/>
      <c r="C161" s="6"/>
      <c r="D161" s="5"/>
      <c r="E161" s="6"/>
      <c r="F161" s="3">
        <v>2486</v>
      </c>
      <c r="G161" s="4">
        <v>154858</v>
      </c>
      <c r="H161" s="3">
        <v>1913</v>
      </c>
      <c r="I161" s="4">
        <v>93031</v>
      </c>
      <c r="J161" s="17">
        <v>159</v>
      </c>
    </row>
    <row r="162" spans="1:10" ht="15.75" thickBot="1" x14ac:dyDescent="0.3">
      <c r="A162" s="18">
        <v>160</v>
      </c>
      <c r="B162" s="13"/>
      <c r="C162" s="14"/>
      <c r="D162" s="13"/>
      <c r="E162" s="14"/>
      <c r="F162" s="9">
        <v>2501</v>
      </c>
      <c r="G162" s="10">
        <v>157359</v>
      </c>
      <c r="H162" s="9">
        <v>1914</v>
      </c>
      <c r="I162" s="10">
        <v>94945</v>
      </c>
      <c r="J162" s="19">
        <v>160</v>
      </c>
    </row>
    <row r="163" spans="1:10" ht="15.75" thickBot="1" x14ac:dyDescent="0.3">
      <c r="A163" s="16">
        <v>161</v>
      </c>
      <c r="B163" s="5"/>
      <c r="C163" s="6"/>
      <c r="D163" s="5"/>
      <c r="E163" s="6"/>
      <c r="F163" s="3">
        <v>2508</v>
      </c>
      <c r="G163" s="4">
        <v>159867</v>
      </c>
      <c r="H163" s="3">
        <v>1978</v>
      </c>
      <c r="I163" s="4">
        <v>96923</v>
      </c>
      <c r="J163" s="17">
        <v>161</v>
      </c>
    </row>
    <row r="164" spans="1:10" ht="15.75" thickBot="1" x14ac:dyDescent="0.3">
      <c r="A164" s="16">
        <v>162</v>
      </c>
      <c r="B164" s="5"/>
      <c r="C164" s="6"/>
      <c r="D164" s="5"/>
      <c r="E164" s="6"/>
      <c r="F164" s="3">
        <v>2554</v>
      </c>
      <c r="G164" s="4">
        <v>162421</v>
      </c>
      <c r="H164" s="3">
        <v>1995</v>
      </c>
      <c r="I164" s="4">
        <v>98918</v>
      </c>
      <c r="J164" s="17">
        <v>162</v>
      </c>
    </row>
    <row r="165" spans="1:10" ht="15.75" thickBot="1" x14ac:dyDescent="0.3">
      <c r="A165" s="16">
        <v>163</v>
      </c>
      <c r="B165" s="5"/>
      <c r="C165" s="6"/>
      <c r="D165" s="5"/>
      <c r="E165" s="6"/>
      <c r="F165" s="3">
        <v>2554</v>
      </c>
      <c r="G165" s="4">
        <v>164975</v>
      </c>
      <c r="H165" s="3">
        <v>1995</v>
      </c>
      <c r="I165" s="4">
        <v>100913</v>
      </c>
      <c r="J165" s="17">
        <v>163</v>
      </c>
    </row>
    <row r="166" spans="1:10" ht="15.75" thickBot="1" x14ac:dyDescent="0.3">
      <c r="A166" s="16">
        <v>164</v>
      </c>
      <c r="B166" s="5"/>
      <c r="C166" s="6"/>
      <c r="D166" s="5"/>
      <c r="E166" s="6"/>
      <c r="F166" s="3">
        <v>2581</v>
      </c>
      <c r="G166" s="4">
        <v>167556</v>
      </c>
      <c r="H166" s="3">
        <v>1995</v>
      </c>
      <c r="I166" s="4">
        <v>102908</v>
      </c>
      <c r="J166" s="17">
        <v>164</v>
      </c>
    </row>
    <row r="167" spans="1:10" ht="15.75" thickBot="1" x14ac:dyDescent="0.3">
      <c r="A167" s="16">
        <v>165</v>
      </c>
      <c r="B167" s="5"/>
      <c r="C167" s="6"/>
      <c r="D167" s="5"/>
      <c r="E167" s="6"/>
      <c r="F167" s="3">
        <v>2604</v>
      </c>
      <c r="G167" s="4">
        <v>170160</v>
      </c>
      <c r="H167" s="3">
        <v>2052</v>
      </c>
      <c r="I167" s="4">
        <v>104960</v>
      </c>
      <c r="J167" s="17">
        <v>165</v>
      </c>
    </row>
    <row r="168" spans="1:10" ht="15.75" thickBot="1" x14ac:dyDescent="0.3">
      <c r="A168" s="16">
        <v>166</v>
      </c>
      <c r="B168" s="5"/>
      <c r="C168" s="6"/>
      <c r="D168" s="5"/>
      <c r="E168" s="6"/>
      <c r="F168" s="3">
        <v>2604</v>
      </c>
      <c r="G168" s="4">
        <v>172764</v>
      </c>
      <c r="H168" s="3">
        <v>2077</v>
      </c>
      <c r="I168" s="4">
        <v>107037</v>
      </c>
      <c r="J168" s="17">
        <v>166</v>
      </c>
    </row>
    <row r="169" spans="1:10" ht="15.75" thickBot="1" x14ac:dyDescent="0.3">
      <c r="A169" s="16">
        <v>167</v>
      </c>
      <c r="B169" s="5"/>
      <c r="C169" s="6"/>
      <c r="D169" s="5"/>
      <c r="E169" s="6"/>
      <c r="F169" s="5"/>
      <c r="G169" s="6"/>
      <c r="H169" s="3">
        <v>2077</v>
      </c>
      <c r="I169" s="4">
        <v>109114</v>
      </c>
      <c r="J169" s="17">
        <v>167</v>
      </c>
    </row>
    <row r="170" spans="1:10" ht="15.75" thickBot="1" x14ac:dyDescent="0.3">
      <c r="A170" s="16">
        <v>168</v>
      </c>
      <c r="B170" s="5"/>
      <c r="C170" s="6"/>
      <c r="D170" s="5"/>
      <c r="E170" s="6"/>
      <c r="F170" s="5"/>
      <c r="G170" s="6"/>
      <c r="H170" s="3">
        <v>2078</v>
      </c>
      <c r="I170" s="4">
        <v>111192</v>
      </c>
      <c r="J170" s="17">
        <v>168</v>
      </c>
    </row>
    <row r="171" spans="1:10" ht="15.75" thickBot="1" x14ac:dyDescent="0.3">
      <c r="A171" s="16">
        <v>169</v>
      </c>
      <c r="B171" s="5"/>
      <c r="C171" s="6"/>
      <c r="D171" s="5"/>
      <c r="E171" s="6"/>
      <c r="F171" s="5"/>
      <c r="G171" s="6"/>
      <c r="H171" s="3">
        <v>2126</v>
      </c>
      <c r="I171" s="4">
        <v>113318</v>
      </c>
      <c r="J171" s="17">
        <v>169</v>
      </c>
    </row>
    <row r="172" spans="1:10" ht="15.75" thickBot="1" x14ac:dyDescent="0.3">
      <c r="A172" s="18">
        <v>170</v>
      </c>
      <c r="B172" s="13"/>
      <c r="C172" s="14"/>
      <c r="D172" s="13"/>
      <c r="E172" s="14"/>
      <c r="F172" s="13"/>
      <c r="G172" s="14"/>
      <c r="H172" s="9">
        <v>2159</v>
      </c>
      <c r="I172" s="10">
        <v>115477</v>
      </c>
      <c r="J172" s="19">
        <v>170</v>
      </c>
    </row>
    <row r="173" spans="1:10" ht="15.75" thickBot="1" x14ac:dyDescent="0.3">
      <c r="A173" s="16">
        <v>171</v>
      </c>
      <c r="B173" s="5"/>
      <c r="C173" s="6"/>
      <c r="D173" s="5"/>
      <c r="E173" s="6"/>
      <c r="F173" s="5"/>
      <c r="G173" s="6"/>
      <c r="H173" s="3">
        <v>2159</v>
      </c>
      <c r="I173" s="4">
        <v>117636</v>
      </c>
      <c r="J173" s="17">
        <v>171</v>
      </c>
    </row>
    <row r="174" spans="1:10" ht="15.75" thickBot="1" x14ac:dyDescent="0.3">
      <c r="A174" s="16">
        <v>172</v>
      </c>
      <c r="B174" s="5"/>
      <c r="C174" s="6"/>
      <c r="D174" s="5"/>
      <c r="E174" s="6"/>
      <c r="F174" s="5"/>
      <c r="G174" s="6"/>
      <c r="H174" s="3">
        <v>2159</v>
      </c>
      <c r="I174" s="4">
        <v>119795</v>
      </c>
      <c r="J174" s="17">
        <v>172</v>
      </c>
    </row>
    <row r="175" spans="1:10" ht="15.75" thickBot="1" x14ac:dyDescent="0.3">
      <c r="A175" s="16">
        <v>173</v>
      </c>
      <c r="B175" s="5"/>
      <c r="C175" s="6"/>
      <c r="D175" s="5"/>
      <c r="E175" s="6"/>
      <c r="F175" s="5"/>
      <c r="G175" s="6"/>
      <c r="H175" s="3">
        <v>2200</v>
      </c>
      <c r="I175" s="4">
        <v>121995</v>
      </c>
      <c r="J175" s="17">
        <v>173</v>
      </c>
    </row>
    <row r="176" spans="1:10" ht="15.75" thickBot="1" x14ac:dyDescent="0.3">
      <c r="A176" s="16">
        <v>174</v>
      </c>
      <c r="B176" s="5"/>
      <c r="C176" s="6"/>
      <c r="D176" s="5"/>
      <c r="E176" s="6"/>
      <c r="F176" s="5"/>
      <c r="G176" s="6"/>
      <c r="H176" s="3">
        <v>2241</v>
      </c>
      <c r="I176" s="4">
        <v>124236</v>
      </c>
      <c r="J176" s="17">
        <v>174</v>
      </c>
    </row>
    <row r="177" spans="1:10" ht="15.75" thickBot="1" x14ac:dyDescent="0.3">
      <c r="A177" s="16">
        <v>175</v>
      </c>
      <c r="B177" s="5"/>
      <c r="C177" s="6"/>
      <c r="D177" s="5"/>
      <c r="E177" s="6"/>
      <c r="F177" s="5"/>
      <c r="G177" s="6"/>
      <c r="H177" s="3">
        <v>2241</v>
      </c>
      <c r="I177" s="4">
        <v>126477</v>
      </c>
      <c r="J177" s="17">
        <v>175</v>
      </c>
    </row>
    <row r="178" spans="1:10" ht="15.75" thickBot="1" x14ac:dyDescent="0.3">
      <c r="A178" s="16">
        <v>176</v>
      </c>
      <c r="B178" s="5"/>
      <c r="C178" s="6"/>
      <c r="D178" s="5"/>
      <c r="E178" s="6"/>
      <c r="F178" s="5"/>
      <c r="G178" s="6"/>
      <c r="H178" s="3">
        <v>2241</v>
      </c>
      <c r="I178" s="4">
        <v>128718</v>
      </c>
      <c r="J178" s="17">
        <v>176</v>
      </c>
    </row>
    <row r="179" spans="1:10" ht="15.75" thickBot="1" x14ac:dyDescent="0.3">
      <c r="A179" s="16">
        <v>177</v>
      </c>
      <c r="B179" s="5"/>
      <c r="C179" s="6"/>
      <c r="D179" s="5"/>
      <c r="E179" s="6"/>
      <c r="F179" s="5"/>
      <c r="G179" s="6"/>
      <c r="H179" s="3">
        <v>2274</v>
      </c>
      <c r="I179" s="4">
        <v>130992</v>
      </c>
      <c r="J179" s="17">
        <v>177</v>
      </c>
    </row>
    <row r="180" spans="1:10" ht="15.75" thickBot="1" x14ac:dyDescent="0.3">
      <c r="A180" s="16">
        <v>178</v>
      </c>
      <c r="B180" s="5"/>
      <c r="C180" s="6"/>
      <c r="D180" s="5"/>
      <c r="E180" s="6"/>
      <c r="F180" s="5"/>
      <c r="G180" s="6"/>
      <c r="H180" s="3">
        <v>2323</v>
      </c>
      <c r="I180" s="4">
        <v>133315</v>
      </c>
      <c r="J180" s="17">
        <v>178</v>
      </c>
    </row>
    <row r="181" spans="1:10" ht="15.75" thickBot="1" x14ac:dyDescent="0.3">
      <c r="A181" s="16">
        <v>179</v>
      </c>
      <c r="B181" s="5"/>
      <c r="C181" s="6"/>
      <c r="D181" s="5"/>
      <c r="E181" s="6"/>
      <c r="F181" s="5"/>
      <c r="G181" s="6"/>
      <c r="H181" s="3">
        <v>2323</v>
      </c>
      <c r="I181" s="4">
        <v>135638</v>
      </c>
      <c r="J181" s="17">
        <v>179</v>
      </c>
    </row>
    <row r="182" spans="1:10" ht="15.75" thickBot="1" x14ac:dyDescent="0.3">
      <c r="A182" s="18">
        <v>180</v>
      </c>
      <c r="B182" s="13"/>
      <c r="C182" s="14"/>
      <c r="D182" s="13"/>
      <c r="E182" s="14"/>
      <c r="F182" s="13"/>
      <c r="G182" s="14"/>
      <c r="H182" s="9">
        <v>2323</v>
      </c>
      <c r="I182" s="10">
        <v>137961</v>
      </c>
      <c r="J182" s="19">
        <v>180</v>
      </c>
    </row>
    <row r="183" spans="1:10" ht="15.75" thickBot="1" x14ac:dyDescent="0.3">
      <c r="A183" s="16">
        <v>181</v>
      </c>
      <c r="B183" s="5"/>
      <c r="C183" s="6"/>
      <c r="D183" s="5"/>
      <c r="E183" s="6"/>
      <c r="F183" s="5"/>
      <c r="G183" s="6"/>
      <c r="H183" s="3">
        <v>2348</v>
      </c>
      <c r="I183" s="4">
        <v>140309</v>
      </c>
      <c r="J183" s="17">
        <v>181</v>
      </c>
    </row>
    <row r="184" spans="1:10" ht="15.75" thickBot="1" x14ac:dyDescent="0.3">
      <c r="A184" s="16">
        <v>182</v>
      </c>
      <c r="B184" s="5"/>
      <c r="C184" s="6"/>
      <c r="D184" s="5"/>
      <c r="E184" s="6"/>
      <c r="F184" s="5"/>
      <c r="G184" s="6"/>
      <c r="H184" s="3">
        <v>2404</v>
      </c>
      <c r="I184" s="4">
        <v>142713</v>
      </c>
      <c r="J184" s="17">
        <v>182</v>
      </c>
    </row>
    <row r="185" spans="1:10" ht="15.75" thickBot="1" x14ac:dyDescent="0.3">
      <c r="A185" s="16">
        <v>183</v>
      </c>
      <c r="B185" s="5"/>
      <c r="C185" s="6"/>
      <c r="D185" s="5"/>
      <c r="E185" s="6"/>
      <c r="F185" s="5"/>
      <c r="G185" s="6"/>
      <c r="H185" s="3">
        <v>2405</v>
      </c>
      <c r="I185" s="4">
        <v>145118</v>
      </c>
      <c r="J185" s="17">
        <v>183</v>
      </c>
    </row>
    <row r="186" spans="1:10" ht="15.75" thickBot="1" x14ac:dyDescent="0.3">
      <c r="A186" s="16">
        <v>184</v>
      </c>
      <c r="B186" s="5"/>
      <c r="C186" s="6"/>
      <c r="D186" s="5"/>
      <c r="E186" s="6"/>
      <c r="F186" s="5"/>
      <c r="G186" s="6"/>
      <c r="H186" s="3">
        <v>2405</v>
      </c>
      <c r="I186" s="4">
        <v>147523</v>
      </c>
      <c r="J186" s="17">
        <v>184</v>
      </c>
    </row>
    <row r="187" spans="1:10" ht="15.75" thickBot="1" x14ac:dyDescent="0.3">
      <c r="A187" s="16">
        <v>185</v>
      </c>
      <c r="B187" s="5"/>
      <c r="C187" s="6"/>
      <c r="D187" s="5"/>
      <c r="E187" s="6"/>
      <c r="F187" s="5"/>
      <c r="G187" s="6"/>
      <c r="H187" s="3">
        <v>2422</v>
      </c>
      <c r="I187" s="4">
        <v>149945</v>
      </c>
      <c r="J187" s="17">
        <v>185</v>
      </c>
    </row>
    <row r="188" spans="1:10" ht="15.75" thickBot="1" x14ac:dyDescent="0.3">
      <c r="A188" s="16">
        <v>186</v>
      </c>
      <c r="B188" s="5"/>
      <c r="C188" s="6"/>
      <c r="D188" s="5"/>
      <c r="E188" s="6"/>
      <c r="F188" s="5"/>
      <c r="G188" s="6"/>
      <c r="H188" s="3">
        <v>2486</v>
      </c>
      <c r="I188" s="4">
        <v>152431</v>
      </c>
      <c r="J188" s="17">
        <v>186</v>
      </c>
    </row>
    <row r="189" spans="1:10" ht="15.75" thickBot="1" x14ac:dyDescent="0.3">
      <c r="A189" s="16">
        <v>187</v>
      </c>
      <c r="B189" s="5"/>
      <c r="C189" s="6"/>
      <c r="D189" s="5"/>
      <c r="E189" s="6"/>
      <c r="F189" s="5"/>
      <c r="G189" s="6"/>
      <c r="H189" s="3">
        <v>2487</v>
      </c>
      <c r="I189" s="4">
        <v>154918</v>
      </c>
      <c r="J189" s="17">
        <v>187</v>
      </c>
    </row>
    <row r="190" spans="1:10" ht="15.75" thickBot="1" x14ac:dyDescent="0.3">
      <c r="A190" s="16">
        <v>188</v>
      </c>
      <c r="B190" s="5"/>
      <c r="C190" s="6"/>
      <c r="D190" s="5"/>
      <c r="E190" s="6"/>
      <c r="F190" s="5"/>
      <c r="G190" s="6"/>
      <c r="H190" s="3">
        <v>2487</v>
      </c>
      <c r="I190" s="4">
        <v>157405</v>
      </c>
      <c r="J190" s="17">
        <v>188</v>
      </c>
    </row>
    <row r="191" spans="1:10" ht="15.75" thickBot="1" x14ac:dyDescent="0.3">
      <c r="A191" s="16">
        <v>189</v>
      </c>
      <c r="B191" s="5"/>
      <c r="C191" s="6"/>
      <c r="D191" s="5"/>
      <c r="E191" s="6"/>
      <c r="F191" s="5"/>
      <c r="G191" s="6"/>
      <c r="H191" s="3">
        <v>2496</v>
      </c>
      <c r="I191" s="4">
        <v>159901</v>
      </c>
      <c r="J191" s="17">
        <v>189</v>
      </c>
    </row>
    <row r="192" spans="1:10" ht="15.75" thickBot="1" x14ac:dyDescent="0.3">
      <c r="A192" s="18">
        <v>190</v>
      </c>
      <c r="B192" s="13"/>
      <c r="C192" s="14"/>
      <c r="D192" s="13"/>
      <c r="E192" s="14"/>
      <c r="F192" s="13"/>
      <c r="G192" s="14"/>
      <c r="H192" s="9">
        <v>2568</v>
      </c>
      <c r="I192" s="10">
        <v>162469</v>
      </c>
      <c r="J192" s="19">
        <v>190</v>
      </c>
    </row>
    <row r="193" spans="1:10" ht="15.75" thickBot="1" x14ac:dyDescent="0.3">
      <c r="A193" s="16">
        <v>191</v>
      </c>
      <c r="B193" s="5"/>
      <c r="C193" s="6"/>
      <c r="D193" s="5"/>
      <c r="E193" s="6"/>
      <c r="F193" s="5"/>
      <c r="G193" s="6"/>
      <c r="H193" s="3">
        <v>2568</v>
      </c>
      <c r="I193" s="4">
        <v>165037</v>
      </c>
      <c r="J193" s="17">
        <v>191</v>
      </c>
    </row>
    <row r="194" spans="1:10" ht="15.75" thickBot="1" x14ac:dyDescent="0.3">
      <c r="A194" s="16">
        <v>192</v>
      </c>
      <c r="B194" s="5"/>
      <c r="C194" s="6"/>
      <c r="D194" s="5"/>
      <c r="E194" s="6"/>
      <c r="F194" s="5"/>
      <c r="G194" s="6"/>
      <c r="H194" s="3">
        <v>2569</v>
      </c>
      <c r="I194" s="4">
        <v>167606</v>
      </c>
      <c r="J194" s="17">
        <v>192</v>
      </c>
    </row>
    <row r="195" spans="1:10" ht="15.75" thickBot="1" x14ac:dyDescent="0.3">
      <c r="A195" s="16">
        <v>193</v>
      </c>
      <c r="B195" s="5"/>
      <c r="C195" s="6"/>
      <c r="D195" s="5"/>
      <c r="E195" s="6"/>
      <c r="F195" s="5"/>
      <c r="G195" s="6"/>
      <c r="H195" s="3">
        <v>2570</v>
      </c>
      <c r="I195" s="4">
        <v>170176</v>
      </c>
      <c r="J195" s="17">
        <v>193</v>
      </c>
    </row>
    <row r="196" spans="1:10" ht="15.75" thickBot="1" x14ac:dyDescent="0.3">
      <c r="A196" s="16">
        <v>194</v>
      </c>
      <c r="B196" s="5"/>
      <c r="C196" s="6"/>
      <c r="D196" s="5"/>
      <c r="E196" s="6"/>
      <c r="F196" s="5"/>
      <c r="G196" s="6"/>
      <c r="H196" s="3">
        <v>2651</v>
      </c>
      <c r="I196" s="4">
        <v>172827</v>
      </c>
      <c r="J196" s="17">
        <v>194</v>
      </c>
    </row>
    <row r="197" spans="1:10" ht="15.75" thickBot="1" x14ac:dyDescent="0.3">
      <c r="A197" s="16">
        <v>195</v>
      </c>
      <c r="B197" s="5"/>
      <c r="C197" s="6"/>
      <c r="D197" s="5"/>
      <c r="E197" s="6"/>
      <c r="F197" s="5"/>
      <c r="G197" s="6"/>
      <c r="H197" s="3">
        <v>2651</v>
      </c>
      <c r="I197" s="4">
        <v>175478</v>
      </c>
      <c r="J197" s="17">
        <v>195</v>
      </c>
    </row>
    <row r="198" spans="1:10" ht="15.75" thickBot="1" x14ac:dyDescent="0.3">
      <c r="A198" s="16">
        <v>196</v>
      </c>
      <c r="B198" s="5"/>
      <c r="C198" s="6"/>
      <c r="D198" s="5"/>
      <c r="E198" s="6"/>
      <c r="F198" s="5"/>
      <c r="G198" s="6"/>
      <c r="H198" s="3">
        <v>2651</v>
      </c>
      <c r="I198" s="4">
        <v>178129</v>
      </c>
      <c r="J198" s="17">
        <v>196</v>
      </c>
    </row>
    <row r="199" spans="1:10" ht="15.75" thickBot="1" x14ac:dyDescent="0.3">
      <c r="A199" s="16">
        <v>197</v>
      </c>
      <c r="B199" s="5"/>
      <c r="C199" s="6"/>
      <c r="D199" s="5"/>
      <c r="E199" s="6"/>
      <c r="F199" s="5"/>
      <c r="G199" s="6"/>
      <c r="H199" s="3">
        <v>2651</v>
      </c>
      <c r="I199" s="4">
        <v>180780</v>
      </c>
      <c r="J199" s="17">
        <v>197</v>
      </c>
    </row>
    <row r="200" spans="1:10" ht="15.75" thickBot="1" x14ac:dyDescent="0.3">
      <c r="A200" s="16">
        <v>198</v>
      </c>
      <c r="B200" s="5"/>
      <c r="C200" s="6"/>
      <c r="D200" s="5"/>
      <c r="E200" s="6"/>
      <c r="F200" s="5"/>
      <c r="G200" s="6"/>
      <c r="H200" s="3">
        <v>2725</v>
      </c>
      <c r="I200" s="4">
        <v>183505</v>
      </c>
      <c r="J200" s="17">
        <v>198</v>
      </c>
    </row>
    <row r="201" spans="1:10" ht="15.75" thickBot="1" x14ac:dyDescent="0.3">
      <c r="A201" s="16">
        <v>199</v>
      </c>
      <c r="B201" s="5"/>
      <c r="C201" s="6"/>
      <c r="D201" s="5"/>
      <c r="E201" s="6"/>
      <c r="F201" s="5"/>
      <c r="G201" s="6"/>
      <c r="H201" s="3">
        <v>2733</v>
      </c>
      <c r="I201" s="4">
        <v>186238</v>
      </c>
      <c r="J201" s="17">
        <v>199</v>
      </c>
    </row>
    <row r="202" spans="1:10" ht="15.75" thickBot="1" x14ac:dyDescent="0.3">
      <c r="A202" s="18">
        <v>200</v>
      </c>
      <c r="B202" s="13"/>
      <c r="C202" s="14"/>
      <c r="D202" s="13"/>
      <c r="E202" s="14"/>
      <c r="F202" s="13"/>
      <c r="G202" s="14"/>
      <c r="H202" s="9">
        <v>2733</v>
      </c>
      <c r="I202" s="10">
        <v>188971</v>
      </c>
      <c r="J202" s="19">
        <v>200</v>
      </c>
    </row>
    <row r="203" spans="1:10" ht="15.75" thickBot="1" x14ac:dyDescent="0.3">
      <c r="A203" s="16">
        <v>201</v>
      </c>
      <c r="B203" s="5"/>
      <c r="C203" s="6"/>
      <c r="D203" s="5"/>
      <c r="E203" s="6"/>
      <c r="F203" s="5"/>
      <c r="G203" s="6"/>
      <c r="H203" s="3">
        <v>2733</v>
      </c>
      <c r="I203" s="4">
        <v>191704</v>
      </c>
      <c r="J203" s="17">
        <v>201</v>
      </c>
    </row>
    <row r="204" spans="1:10" ht="15.75" thickBot="1" x14ac:dyDescent="0.3">
      <c r="A204" s="16">
        <v>202</v>
      </c>
      <c r="B204" s="5"/>
      <c r="C204" s="6"/>
      <c r="D204" s="5"/>
      <c r="E204" s="6"/>
      <c r="F204" s="5"/>
      <c r="G204" s="6"/>
      <c r="H204" s="3">
        <v>2800</v>
      </c>
      <c r="I204" s="4">
        <v>194504</v>
      </c>
      <c r="J204" s="17">
        <v>202</v>
      </c>
    </row>
    <row r="205" spans="1:10" ht="15.75" thickBot="1" x14ac:dyDescent="0.3">
      <c r="A205" s="16">
        <v>203</v>
      </c>
      <c r="B205" s="5"/>
      <c r="C205" s="6"/>
      <c r="D205" s="5"/>
      <c r="E205" s="6"/>
      <c r="F205" s="5"/>
      <c r="G205" s="6"/>
      <c r="H205" s="3">
        <v>2815</v>
      </c>
      <c r="I205" s="4">
        <v>197319</v>
      </c>
      <c r="J205" s="17">
        <v>203</v>
      </c>
    </row>
    <row r="206" spans="1:10" ht="15.75" thickBot="1" x14ac:dyDescent="0.3">
      <c r="A206" s="16">
        <v>204</v>
      </c>
      <c r="B206" s="5"/>
      <c r="C206" s="6"/>
      <c r="D206" s="5"/>
      <c r="E206" s="6"/>
      <c r="F206" s="5"/>
      <c r="G206" s="6"/>
      <c r="H206" s="3">
        <v>2815</v>
      </c>
      <c r="I206" s="4">
        <v>200134</v>
      </c>
      <c r="J206" s="17">
        <v>204</v>
      </c>
    </row>
    <row r="207" spans="1:10" ht="15.75" thickBot="1" x14ac:dyDescent="0.3">
      <c r="A207" s="16">
        <v>205</v>
      </c>
      <c r="B207" s="5"/>
      <c r="C207" s="6"/>
      <c r="D207" s="5"/>
      <c r="E207" s="6"/>
      <c r="F207" s="5"/>
      <c r="G207" s="6"/>
      <c r="H207" s="3">
        <v>2815</v>
      </c>
      <c r="I207" s="4">
        <v>202949</v>
      </c>
      <c r="J207" s="17">
        <v>205</v>
      </c>
    </row>
    <row r="208" spans="1:10" ht="15.75" thickBot="1" x14ac:dyDescent="0.3">
      <c r="A208" s="16">
        <v>206</v>
      </c>
      <c r="B208" s="5"/>
      <c r="C208" s="6"/>
      <c r="D208" s="5"/>
      <c r="E208" s="6"/>
      <c r="F208" s="5"/>
      <c r="G208" s="6"/>
      <c r="H208" s="3">
        <v>2873</v>
      </c>
      <c r="I208" s="4">
        <v>205822</v>
      </c>
      <c r="J208" s="17">
        <v>206</v>
      </c>
    </row>
    <row r="209" spans="1:10" ht="15.75" thickBot="1" x14ac:dyDescent="0.3">
      <c r="A209" s="16">
        <v>207</v>
      </c>
      <c r="B209" s="5"/>
      <c r="C209" s="6"/>
      <c r="D209" s="5"/>
      <c r="E209" s="6"/>
      <c r="F209" s="5"/>
      <c r="G209" s="6"/>
      <c r="H209" s="3">
        <v>2896</v>
      </c>
      <c r="I209" s="4">
        <v>208718</v>
      </c>
      <c r="J209" s="17">
        <v>207</v>
      </c>
    </row>
    <row r="210" spans="1:10" ht="15.75" thickBot="1" x14ac:dyDescent="0.3">
      <c r="A210" s="16">
        <v>208</v>
      </c>
      <c r="B210" s="5"/>
      <c r="C210" s="6"/>
      <c r="D210" s="5"/>
      <c r="E210" s="6"/>
      <c r="F210" s="5"/>
      <c r="G210" s="6"/>
      <c r="H210" s="3">
        <v>2897</v>
      </c>
      <c r="I210" s="4">
        <v>211615</v>
      </c>
      <c r="J210" s="17">
        <v>208</v>
      </c>
    </row>
    <row r="211" spans="1:10" ht="15.75" thickBot="1" x14ac:dyDescent="0.3">
      <c r="A211" s="16">
        <v>209</v>
      </c>
      <c r="B211" s="5"/>
      <c r="C211" s="6"/>
      <c r="D211" s="5"/>
      <c r="E211" s="6"/>
      <c r="F211" s="5"/>
      <c r="G211" s="6"/>
      <c r="H211" s="3">
        <v>2897</v>
      </c>
      <c r="I211" s="4">
        <v>214512</v>
      </c>
      <c r="J211" s="17">
        <v>209</v>
      </c>
    </row>
    <row r="212" spans="1:10" ht="15.75" thickBot="1" x14ac:dyDescent="0.3">
      <c r="A212" s="18">
        <v>210</v>
      </c>
      <c r="B212" s="13"/>
      <c r="C212" s="14"/>
      <c r="D212" s="13"/>
      <c r="E212" s="14"/>
      <c r="F212" s="13"/>
      <c r="G212" s="14"/>
      <c r="H212" s="9">
        <v>2948</v>
      </c>
      <c r="I212" s="10">
        <v>217460</v>
      </c>
      <c r="J212" s="19">
        <v>210</v>
      </c>
    </row>
    <row r="213" spans="1:10" ht="15.75" thickBot="1" x14ac:dyDescent="0.3">
      <c r="A213" s="16">
        <v>211</v>
      </c>
      <c r="B213" s="5"/>
      <c r="C213" s="6"/>
      <c r="D213" s="5"/>
      <c r="E213" s="6"/>
      <c r="F213" s="5"/>
      <c r="G213" s="6"/>
      <c r="H213" s="3">
        <v>2978</v>
      </c>
      <c r="I213" s="4">
        <v>220438</v>
      </c>
      <c r="J213" s="17">
        <v>211</v>
      </c>
    </row>
    <row r="214" spans="1:10" ht="15.75" thickBot="1" x14ac:dyDescent="0.3">
      <c r="A214" s="16">
        <v>212</v>
      </c>
      <c r="B214" s="5"/>
      <c r="C214" s="6"/>
      <c r="D214" s="5"/>
      <c r="E214" s="6"/>
      <c r="F214" s="5"/>
      <c r="G214" s="6"/>
      <c r="H214" s="3">
        <v>2978</v>
      </c>
      <c r="I214" s="4">
        <v>223416</v>
      </c>
      <c r="J214" s="17">
        <v>212</v>
      </c>
    </row>
    <row r="215" spans="1:10" ht="15.75" thickBot="1" x14ac:dyDescent="0.3">
      <c r="A215" s="16">
        <v>213</v>
      </c>
      <c r="B215" s="5"/>
      <c r="C215" s="6"/>
      <c r="D215" s="5"/>
      <c r="E215" s="6"/>
      <c r="F215" s="5"/>
      <c r="G215" s="6"/>
      <c r="H215" s="3">
        <v>2978</v>
      </c>
      <c r="I215" s="4">
        <v>226394</v>
      </c>
      <c r="J215" s="17">
        <v>213</v>
      </c>
    </row>
    <row r="216" spans="1:10" ht="15.75" thickBot="1" x14ac:dyDescent="0.3">
      <c r="A216" s="16">
        <v>214</v>
      </c>
      <c r="B216" s="5"/>
      <c r="C216" s="6"/>
      <c r="D216" s="5"/>
      <c r="E216" s="6"/>
      <c r="F216" s="5"/>
      <c r="G216" s="6"/>
      <c r="H216" s="3">
        <v>3023</v>
      </c>
      <c r="I216" s="4">
        <v>229417</v>
      </c>
      <c r="J216" s="17">
        <v>214</v>
      </c>
    </row>
    <row r="217" spans="1:10" ht="15.75" thickBot="1" x14ac:dyDescent="0.3">
      <c r="A217" s="16">
        <v>215</v>
      </c>
      <c r="B217" s="5"/>
      <c r="C217" s="6"/>
      <c r="D217" s="5"/>
      <c r="E217" s="6"/>
      <c r="F217" s="5"/>
      <c r="G217" s="6"/>
      <c r="H217" s="3">
        <v>3060</v>
      </c>
      <c r="I217" s="4">
        <v>232477</v>
      </c>
      <c r="J217" s="17">
        <v>215</v>
      </c>
    </row>
    <row r="218" spans="1:10" ht="15.75" thickBot="1" x14ac:dyDescent="0.3">
      <c r="A218" s="16">
        <v>216</v>
      </c>
      <c r="B218" s="5"/>
      <c r="C218" s="6"/>
      <c r="D218" s="5"/>
      <c r="E218" s="6"/>
      <c r="F218" s="5"/>
      <c r="G218" s="6"/>
      <c r="H218" s="3">
        <v>3060</v>
      </c>
      <c r="I218" s="4">
        <v>235537</v>
      </c>
      <c r="J218" s="17">
        <v>216</v>
      </c>
    </row>
    <row r="219" spans="1:10" ht="15.75" thickBot="1" x14ac:dyDescent="0.3">
      <c r="A219" s="16">
        <v>217</v>
      </c>
      <c r="B219" s="5"/>
      <c r="C219" s="6"/>
      <c r="D219" s="5"/>
      <c r="E219" s="6"/>
      <c r="F219" s="5"/>
      <c r="G219" s="6"/>
      <c r="H219" s="3">
        <v>3060</v>
      </c>
      <c r="I219" s="4">
        <v>238597</v>
      </c>
      <c r="J219" s="17">
        <v>217</v>
      </c>
    </row>
    <row r="220" spans="1:10" ht="15.75" thickBot="1" x14ac:dyDescent="0.3">
      <c r="A220" s="16">
        <v>218</v>
      </c>
      <c r="B220" s="5"/>
      <c r="C220" s="6"/>
      <c r="D220" s="5"/>
      <c r="E220" s="6"/>
      <c r="F220" s="5"/>
      <c r="G220" s="6"/>
      <c r="H220" s="3">
        <v>3097</v>
      </c>
      <c r="I220" s="4">
        <v>241694</v>
      </c>
      <c r="J220" s="17">
        <v>218</v>
      </c>
    </row>
    <row r="221" spans="1:10" ht="15.75" thickBot="1" x14ac:dyDescent="0.3">
      <c r="A221" s="16">
        <v>219</v>
      </c>
      <c r="B221" s="5"/>
      <c r="C221" s="6"/>
      <c r="D221" s="5"/>
      <c r="E221" s="6"/>
      <c r="F221" s="5"/>
      <c r="G221" s="6"/>
      <c r="H221" s="3">
        <v>3142</v>
      </c>
      <c r="I221" s="4">
        <v>244836</v>
      </c>
      <c r="J221" s="17">
        <v>219</v>
      </c>
    </row>
    <row r="222" spans="1:10" ht="15.75" thickBot="1" x14ac:dyDescent="0.3">
      <c r="A222" s="18">
        <v>220</v>
      </c>
      <c r="B222" s="13"/>
      <c r="C222" s="14"/>
      <c r="D222" s="13"/>
      <c r="E222" s="14"/>
      <c r="F222" s="13"/>
      <c r="G222" s="14"/>
      <c r="H222" s="9">
        <v>3142</v>
      </c>
      <c r="I222" s="10">
        <v>247978</v>
      </c>
      <c r="J222" s="19">
        <v>220</v>
      </c>
    </row>
    <row r="223" spans="1:10" ht="15.75" thickBot="1" x14ac:dyDescent="0.3">
      <c r="A223" s="16">
        <v>221</v>
      </c>
      <c r="B223" s="5"/>
      <c r="C223" s="6"/>
      <c r="D223" s="5"/>
      <c r="E223" s="6"/>
      <c r="F223" s="5"/>
      <c r="G223" s="6"/>
      <c r="H223" s="3">
        <v>3142</v>
      </c>
      <c r="I223" s="4">
        <v>251120</v>
      </c>
      <c r="J223" s="17">
        <v>221</v>
      </c>
    </row>
    <row r="224" spans="1:10" ht="15.75" thickBot="1" x14ac:dyDescent="0.3">
      <c r="A224" s="16">
        <v>222</v>
      </c>
      <c r="B224" s="5"/>
      <c r="C224" s="6"/>
      <c r="D224" s="5"/>
      <c r="E224" s="6"/>
      <c r="F224" s="5"/>
      <c r="G224" s="6"/>
      <c r="H224" s="3">
        <v>3170</v>
      </c>
      <c r="I224" s="4">
        <v>254290</v>
      </c>
      <c r="J224" s="17">
        <v>222</v>
      </c>
    </row>
    <row r="225" spans="1:10" ht="15.75" thickBot="1" x14ac:dyDescent="0.3">
      <c r="A225" s="16">
        <v>223</v>
      </c>
      <c r="B225" s="5"/>
      <c r="C225" s="6"/>
      <c r="D225" s="5"/>
      <c r="E225" s="6"/>
      <c r="F225" s="5"/>
      <c r="G225" s="6"/>
      <c r="H225" s="3">
        <v>3224</v>
      </c>
      <c r="I225" s="4">
        <v>257514</v>
      </c>
      <c r="J225" s="17">
        <v>223</v>
      </c>
    </row>
    <row r="226" spans="1:10" ht="15.75" thickBot="1" x14ac:dyDescent="0.3">
      <c r="A226" s="16">
        <v>224</v>
      </c>
      <c r="B226" s="5"/>
      <c r="C226" s="6"/>
      <c r="D226" s="5"/>
      <c r="E226" s="6"/>
      <c r="F226" s="5"/>
      <c r="G226" s="6"/>
      <c r="H226" s="3">
        <v>3224</v>
      </c>
      <c r="I226" s="4">
        <v>260738</v>
      </c>
      <c r="J226" s="17">
        <v>224</v>
      </c>
    </row>
    <row r="227" spans="1:10" ht="15.75" thickBot="1" x14ac:dyDescent="0.3">
      <c r="A227" s="16">
        <v>225</v>
      </c>
      <c r="B227" s="5"/>
      <c r="C227" s="6"/>
      <c r="D227" s="5"/>
      <c r="E227" s="6"/>
      <c r="F227" s="5"/>
      <c r="G227" s="6"/>
      <c r="H227" s="3">
        <v>3224</v>
      </c>
      <c r="I227" s="4">
        <v>263962</v>
      </c>
      <c r="J227" s="17">
        <v>225</v>
      </c>
    </row>
    <row r="228" spans="1:10" ht="15.75" thickBot="1" x14ac:dyDescent="0.3">
      <c r="A228" s="16">
        <v>226</v>
      </c>
      <c r="B228" s="5"/>
      <c r="C228" s="6"/>
      <c r="D228" s="5"/>
      <c r="E228" s="6"/>
      <c r="F228" s="5"/>
      <c r="G228" s="6"/>
      <c r="H228" s="3">
        <v>3245</v>
      </c>
      <c r="I228" s="4">
        <v>267207</v>
      </c>
      <c r="J228" s="17">
        <v>226</v>
      </c>
    </row>
    <row r="229" spans="1:10" ht="15.75" thickBot="1" x14ac:dyDescent="0.3">
      <c r="A229" s="16">
        <v>227</v>
      </c>
      <c r="B229" s="5"/>
      <c r="C229" s="6"/>
      <c r="D229" s="5"/>
      <c r="E229" s="6"/>
      <c r="F229" s="5"/>
      <c r="G229" s="6"/>
      <c r="H229" s="3">
        <v>3305</v>
      </c>
      <c r="I229" s="4">
        <v>270512</v>
      </c>
      <c r="J229" s="17">
        <v>227</v>
      </c>
    </row>
    <row r="230" spans="1:10" ht="15.75" thickBot="1" x14ac:dyDescent="0.3">
      <c r="A230" s="16">
        <v>228</v>
      </c>
      <c r="B230" s="5"/>
      <c r="C230" s="6"/>
      <c r="D230" s="5"/>
      <c r="E230" s="6"/>
      <c r="F230" s="5"/>
      <c r="G230" s="6"/>
      <c r="H230" s="3">
        <v>3306</v>
      </c>
      <c r="I230" s="4">
        <v>273818</v>
      </c>
      <c r="J230" s="17">
        <v>228</v>
      </c>
    </row>
    <row r="231" spans="1:10" ht="15.75" thickBot="1" x14ac:dyDescent="0.3">
      <c r="A231" s="16">
        <v>229</v>
      </c>
      <c r="B231" s="5"/>
      <c r="C231" s="6"/>
      <c r="D231" s="5"/>
      <c r="E231" s="6"/>
      <c r="F231" s="5"/>
      <c r="G231" s="6"/>
      <c r="H231" s="3">
        <v>3306</v>
      </c>
      <c r="I231" s="4">
        <v>277124</v>
      </c>
      <c r="J231" s="17">
        <v>229</v>
      </c>
    </row>
    <row r="232" spans="1:10" ht="15.75" thickBot="1" x14ac:dyDescent="0.3">
      <c r="A232" s="18">
        <v>230</v>
      </c>
      <c r="B232" s="13"/>
      <c r="C232" s="14"/>
      <c r="D232" s="13"/>
      <c r="E232" s="14"/>
      <c r="F232" s="13"/>
      <c r="G232" s="14"/>
      <c r="H232" s="9">
        <v>3319</v>
      </c>
      <c r="I232" s="10">
        <v>280443</v>
      </c>
      <c r="J232" s="19">
        <v>230</v>
      </c>
    </row>
    <row r="233" spans="1:10" ht="15.75" thickBot="1" x14ac:dyDescent="0.3">
      <c r="A233" s="16">
        <v>231</v>
      </c>
      <c r="B233" s="5"/>
      <c r="C233" s="6"/>
      <c r="D233" s="5"/>
      <c r="E233" s="6"/>
      <c r="F233" s="5"/>
      <c r="G233" s="6"/>
      <c r="H233" s="3">
        <v>3387</v>
      </c>
      <c r="I233" s="4">
        <v>283830</v>
      </c>
      <c r="J233" s="17">
        <v>231</v>
      </c>
    </row>
    <row r="234" spans="1:10" ht="15.75" thickBot="1" x14ac:dyDescent="0.3">
      <c r="A234" s="16">
        <v>232</v>
      </c>
      <c r="B234" s="5"/>
      <c r="C234" s="6"/>
      <c r="D234" s="5"/>
      <c r="E234" s="6"/>
      <c r="F234" s="5"/>
      <c r="G234" s="6"/>
      <c r="H234" s="3">
        <v>3388</v>
      </c>
      <c r="I234" s="4">
        <v>287218</v>
      </c>
      <c r="J234" s="17">
        <v>232</v>
      </c>
    </row>
    <row r="235" spans="1:10" ht="15.75" thickBot="1" x14ac:dyDescent="0.3">
      <c r="A235" s="16">
        <v>233</v>
      </c>
      <c r="B235" s="5"/>
      <c r="C235" s="6"/>
      <c r="D235" s="5"/>
      <c r="E235" s="6"/>
      <c r="F235" s="5"/>
      <c r="G235" s="6"/>
      <c r="H235" s="3">
        <v>3388</v>
      </c>
      <c r="I235" s="4">
        <v>290606</v>
      </c>
      <c r="J235" s="17">
        <v>233</v>
      </c>
    </row>
    <row r="236" spans="1:10" ht="15.75" thickBot="1" x14ac:dyDescent="0.3">
      <c r="A236" s="16">
        <v>234</v>
      </c>
      <c r="B236" s="5"/>
      <c r="C236" s="6"/>
      <c r="D236" s="5"/>
      <c r="E236" s="6"/>
      <c r="F236" s="5"/>
      <c r="G236" s="6"/>
      <c r="H236" s="3">
        <v>3393</v>
      </c>
      <c r="I236" s="4">
        <v>293999</v>
      </c>
      <c r="J236" s="17">
        <v>234</v>
      </c>
    </row>
    <row r="237" spans="1:10" ht="15.75" thickBot="1" x14ac:dyDescent="0.3">
      <c r="A237" s="16">
        <v>235</v>
      </c>
      <c r="B237" s="5"/>
      <c r="C237" s="6"/>
      <c r="D237" s="5"/>
      <c r="E237" s="6"/>
      <c r="F237" s="5"/>
      <c r="G237" s="6"/>
      <c r="H237" s="3">
        <v>3469</v>
      </c>
      <c r="I237" s="4">
        <v>297468</v>
      </c>
      <c r="J237" s="17">
        <v>235</v>
      </c>
    </row>
    <row r="238" spans="1:10" ht="15.75" thickBot="1" x14ac:dyDescent="0.3">
      <c r="A238" s="16">
        <v>236</v>
      </c>
      <c r="B238" s="5"/>
      <c r="C238" s="6"/>
      <c r="D238" s="5"/>
      <c r="E238" s="6"/>
      <c r="F238" s="5"/>
      <c r="G238" s="6"/>
      <c r="H238" s="3">
        <v>3470</v>
      </c>
      <c r="I238" s="4">
        <v>300938</v>
      </c>
      <c r="J238" s="17">
        <v>236</v>
      </c>
    </row>
    <row r="239" spans="1:10" ht="15.75" thickBot="1" x14ac:dyDescent="0.3">
      <c r="A239" s="16">
        <v>237</v>
      </c>
      <c r="B239" s="5"/>
      <c r="C239" s="6"/>
      <c r="D239" s="5"/>
      <c r="E239" s="6"/>
      <c r="F239" s="5"/>
      <c r="G239" s="6"/>
      <c r="H239" s="3">
        <v>3470</v>
      </c>
      <c r="I239" s="4">
        <v>304408</v>
      </c>
      <c r="J239" s="17">
        <v>237</v>
      </c>
    </row>
    <row r="240" spans="1:10" ht="15.75" thickBot="1" x14ac:dyDescent="0.3">
      <c r="A240" s="16">
        <v>238</v>
      </c>
      <c r="B240" s="5"/>
      <c r="C240" s="6"/>
      <c r="D240" s="5"/>
      <c r="E240" s="6"/>
      <c r="F240" s="5"/>
      <c r="G240" s="6"/>
      <c r="H240" s="3">
        <v>3470</v>
      </c>
      <c r="I240" s="4">
        <v>307878</v>
      </c>
      <c r="J240" s="17">
        <v>238</v>
      </c>
    </row>
    <row r="241" spans="1:10" ht="15.75" thickBot="1" x14ac:dyDescent="0.3">
      <c r="A241" s="16">
        <v>239</v>
      </c>
      <c r="B241" s="5"/>
      <c r="C241" s="6"/>
      <c r="D241" s="5"/>
      <c r="E241" s="6"/>
      <c r="F241" s="5"/>
      <c r="G241" s="6"/>
      <c r="H241" s="3">
        <v>3549</v>
      </c>
      <c r="I241" s="4">
        <v>311427</v>
      </c>
      <c r="J241" s="17">
        <v>239</v>
      </c>
    </row>
    <row r="242" spans="1:10" ht="15.75" thickBot="1" x14ac:dyDescent="0.3">
      <c r="A242" s="18">
        <v>240</v>
      </c>
      <c r="B242" s="13"/>
      <c r="C242" s="14"/>
      <c r="D242" s="13"/>
      <c r="E242" s="14"/>
      <c r="F242" s="13"/>
      <c r="G242" s="14"/>
      <c r="H242" s="9">
        <v>3551</v>
      </c>
      <c r="I242" s="10">
        <v>314978</v>
      </c>
      <c r="J242" s="19">
        <v>240</v>
      </c>
    </row>
    <row r="243" spans="1:10" ht="15.75" thickBot="1" x14ac:dyDescent="0.3">
      <c r="A243" s="16">
        <v>241</v>
      </c>
      <c r="B243" s="5"/>
      <c r="C243" s="6"/>
      <c r="D243" s="5"/>
      <c r="E243" s="6"/>
      <c r="F243" s="5"/>
      <c r="G243" s="6"/>
      <c r="H243" s="3">
        <v>3552</v>
      </c>
      <c r="I243" s="4">
        <v>318530</v>
      </c>
      <c r="J243" s="17">
        <v>241</v>
      </c>
    </row>
    <row r="244" spans="1:10" ht="15.75" thickBot="1" x14ac:dyDescent="0.3">
      <c r="A244" s="16">
        <v>242</v>
      </c>
      <c r="B244" s="5"/>
      <c r="C244" s="6"/>
      <c r="D244" s="5"/>
      <c r="E244" s="6"/>
      <c r="F244" s="5"/>
      <c r="G244" s="6"/>
      <c r="H244" s="3">
        <v>3552</v>
      </c>
      <c r="I244" s="4">
        <v>322082</v>
      </c>
      <c r="J244" s="17">
        <v>242</v>
      </c>
    </row>
    <row r="245" spans="1:10" ht="15.75" thickBot="1" x14ac:dyDescent="0.3">
      <c r="A245" s="16">
        <v>243</v>
      </c>
      <c r="B245" s="5"/>
      <c r="C245" s="6"/>
      <c r="D245" s="5"/>
      <c r="E245" s="6"/>
      <c r="F245" s="5"/>
      <c r="G245" s="6"/>
      <c r="H245" s="3">
        <v>3623</v>
      </c>
      <c r="I245" s="4">
        <v>325705</v>
      </c>
      <c r="J245" s="17">
        <v>243</v>
      </c>
    </row>
    <row r="246" spans="1:10" ht="15.75" thickBot="1" x14ac:dyDescent="0.3">
      <c r="A246" s="16">
        <v>244</v>
      </c>
      <c r="B246" s="5"/>
      <c r="C246" s="6"/>
      <c r="D246" s="5"/>
      <c r="E246" s="6"/>
      <c r="F246" s="5"/>
      <c r="G246" s="6"/>
      <c r="H246" s="3">
        <v>3634</v>
      </c>
      <c r="I246" s="4">
        <v>329339</v>
      </c>
      <c r="J246" s="17">
        <v>244</v>
      </c>
    </row>
    <row r="247" spans="1:10" ht="15.75" thickBot="1" x14ac:dyDescent="0.3">
      <c r="A247" s="16">
        <v>245</v>
      </c>
      <c r="B247" s="5"/>
      <c r="C247" s="6"/>
      <c r="D247" s="5"/>
      <c r="E247" s="6"/>
      <c r="F247" s="5"/>
      <c r="G247" s="6"/>
      <c r="H247" s="3">
        <v>3634</v>
      </c>
      <c r="I247" s="4">
        <v>332973</v>
      </c>
      <c r="J247" s="17">
        <v>245</v>
      </c>
    </row>
    <row r="248" spans="1:10" ht="15.75" thickBot="1" x14ac:dyDescent="0.3">
      <c r="A248" s="16">
        <v>246</v>
      </c>
      <c r="B248" s="5"/>
      <c r="C248" s="6"/>
      <c r="D248" s="5"/>
      <c r="E248" s="6"/>
      <c r="F248" s="5"/>
      <c r="G248" s="6"/>
      <c r="H248" s="3">
        <v>3634</v>
      </c>
      <c r="I248" s="4">
        <v>336607</v>
      </c>
      <c r="J248" s="17">
        <v>246</v>
      </c>
    </row>
    <row r="249" spans="1:10" ht="15.75" thickBot="1" x14ac:dyDescent="0.3">
      <c r="A249" s="16">
        <v>247</v>
      </c>
      <c r="B249" s="5"/>
      <c r="C249" s="6"/>
      <c r="D249" s="5"/>
      <c r="E249" s="6"/>
      <c r="F249" s="5"/>
      <c r="G249" s="6"/>
      <c r="H249" s="3">
        <v>3697</v>
      </c>
      <c r="I249" s="4">
        <v>340304</v>
      </c>
      <c r="J249" s="17">
        <v>247</v>
      </c>
    </row>
    <row r="250" spans="1:10" ht="15.75" thickBot="1" x14ac:dyDescent="0.3">
      <c r="A250" s="16">
        <v>248</v>
      </c>
      <c r="B250" s="5"/>
      <c r="C250" s="6"/>
      <c r="D250" s="5"/>
      <c r="E250" s="6"/>
      <c r="F250" s="5"/>
      <c r="G250" s="6"/>
      <c r="H250" s="3">
        <v>3715</v>
      </c>
      <c r="I250" s="4">
        <v>344019</v>
      </c>
      <c r="J250" s="17">
        <v>248</v>
      </c>
    </row>
    <row r="251" spans="1:10" ht="15.75" thickBot="1" x14ac:dyDescent="0.3">
      <c r="A251" s="16">
        <v>249</v>
      </c>
      <c r="B251" s="5"/>
      <c r="C251" s="6"/>
      <c r="D251" s="5"/>
      <c r="E251" s="6"/>
      <c r="F251" s="5"/>
      <c r="G251" s="6"/>
      <c r="H251" s="3">
        <v>3716</v>
      </c>
      <c r="I251" s="4">
        <v>347735</v>
      </c>
      <c r="J251" s="17">
        <v>249</v>
      </c>
    </row>
    <row r="252" spans="1:10" ht="15.75" thickBot="1" x14ac:dyDescent="0.3">
      <c r="A252" s="18">
        <v>250</v>
      </c>
      <c r="B252" s="13"/>
      <c r="C252" s="14"/>
      <c r="D252" s="13"/>
      <c r="E252" s="14"/>
      <c r="F252" s="13"/>
      <c r="G252" s="14"/>
      <c r="H252" s="9">
        <v>3716</v>
      </c>
      <c r="I252" s="10">
        <v>351451</v>
      </c>
      <c r="J252" s="19">
        <v>250</v>
      </c>
    </row>
    <row r="253" spans="1:10" ht="15.75" thickBot="1" x14ac:dyDescent="0.3">
      <c r="A253" s="16">
        <v>251</v>
      </c>
      <c r="B253" s="5"/>
      <c r="C253" s="6"/>
      <c r="D253" s="5"/>
      <c r="E253" s="6"/>
      <c r="F253" s="5"/>
      <c r="G253" s="6"/>
      <c r="H253" s="3">
        <v>3771</v>
      </c>
      <c r="I253" s="4">
        <v>355222</v>
      </c>
      <c r="J253" s="17">
        <v>251</v>
      </c>
    </row>
    <row r="254" spans="1:10" ht="15.75" thickBot="1" x14ac:dyDescent="0.3">
      <c r="A254" s="16">
        <v>252</v>
      </c>
      <c r="B254" s="5"/>
      <c r="C254" s="6"/>
      <c r="D254" s="5"/>
      <c r="E254" s="6"/>
      <c r="F254" s="5"/>
      <c r="G254" s="6"/>
      <c r="H254" s="3">
        <v>3797</v>
      </c>
      <c r="I254" s="4">
        <v>359019</v>
      </c>
      <c r="J254" s="17">
        <v>252</v>
      </c>
    </row>
    <row r="255" spans="1:10" ht="15.75" thickBot="1" x14ac:dyDescent="0.3">
      <c r="A255" s="16">
        <v>253</v>
      </c>
      <c r="B255" s="5"/>
      <c r="C255" s="6"/>
      <c r="D255" s="5"/>
      <c r="E255" s="6"/>
      <c r="F255" s="5"/>
      <c r="G255" s="6"/>
      <c r="H255" s="3">
        <v>3797</v>
      </c>
      <c r="I255" s="4">
        <v>362816</v>
      </c>
      <c r="J255" s="17">
        <v>253</v>
      </c>
    </row>
    <row r="256" spans="1:10" ht="15.75" thickBot="1" x14ac:dyDescent="0.3">
      <c r="A256" s="16">
        <v>254</v>
      </c>
      <c r="B256" s="5"/>
      <c r="C256" s="6"/>
      <c r="D256" s="5"/>
      <c r="E256" s="6"/>
      <c r="F256" s="5"/>
      <c r="G256" s="6"/>
      <c r="H256" s="3">
        <v>3798</v>
      </c>
      <c r="I256" s="4">
        <v>366614</v>
      </c>
      <c r="J256" s="17">
        <v>254</v>
      </c>
    </row>
    <row r="257" spans="1:10" ht="15.75" thickBot="1" x14ac:dyDescent="0.3">
      <c r="A257" s="16">
        <v>255</v>
      </c>
      <c r="B257" s="5"/>
      <c r="C257" s="6"/>
      <c r="D257" s="5"/>
      <c r="E257" s="6"/>
      <c r="F257" s="5"/>
      <c r="G257" s="6"/>
      <c r="H257" s="3">
        <v>3845</v>
      </c>
      <c r="I257" s="4">
        <v>370459</v>
      </c>
      <c r="J257" s="17">
        <v>255</v>
      </c>
    </row>
    <row r="258" spans="1:10" ht="15.75" thickBot="1" x14ac:dyDescent="0.3">
      <c r="A258" s="16">
        <v>256</v>
      </c>
      <c r="B258" s="5"/>
      <c r="C258" s="6"/>
      <c r="D258" s="5"/>
      <c r="E258" s="6"/>
      <c r="F258" s="5"/>
      <c r="G258" s="6"/>
      <c r="H258" s="3">
        <v>3879</v>
      </c>
      <c r="I258" s="4">
        <v>374338</v>
      </c>
      <c r="J258" s="17">
        <v>256</v>
      </c>
    </row>
    <row r="259" spans="1:10" ht="15.75" thickBot="1" x14ac:dyDescent="0.3">
      <c r="A259" s="16">
        <v>257</v>
      </c>
      <c r="B259" s="5"/>
      <c r="C259" s="6"/>
      <c r="D259" s="5"/>
      <c r="E259" s="6"/>
      <c r="F259" s="5"/>
      <c r="G259" s="6"/>
      <c r="H259" s="3">
        <v>3880</v>
      </c>
      <c r="I259" s="4">
        <v>378218</v>
      </c>
      <c r="J259" s="17">
        <v>257</v>
      </c>
    </row>
    <row r="260" spans="1:10" ht="15.75" thickBot="1" x14ac:dyDescent="0.3">
      <c r="A260" s="16">
        <v>258</v>
      </c>
      <c r="B260" s="5"/>
      <c r="C260" s="6"/>
      <c r="D260" s="5"/>
      <c r="E260" s="6"/>
      <c r="F260" s="5"/>
      <c r="G260" s="6"/>
      <c r="H260" s="3">
        <v>3880</v>
      </c>
      <c r="I260" s="4">
        <v>382098</v>
      </c>
      <c r="J260" s="17">
        <v>258</v>
      </c>
    </row>
    <row r="261" spans="1:10" ht="15.75" thickBot="1" x14ac:dyDescent="0.3">
      <c r="A261" s="16">
        <v>259</v>
      </c>
      <c r="B261" s="5"/>
      <c r="C261" s="6"/>
      <c r="D261" s="5"/>
      <c r="E261" s="6"/>
      <c r="F261" s="5"/>
      <c r="G261" s="6"/>
      <c r="H261" s="3">
        <v>3919</v>
      </c>
      <c r="I261" s="4">
        <v>386017</v>
      </c>
      <c r="J261" s="17">
        <v>259</v>
      </c>
    </row>
    <row r="262" spans="1:10" ht="15.75" thickBot="1" x14ac:dyDescent="0.3">
      <c r="A262" s="18">
        <v>260</v>
      </c>
      <c r="B262" s="13"/>
      <c r="C262" s="14"/>
      <c r="D262" s="13"/>
      <c r="E262" s="14"/>
      <c r="F262" s="13"/>
      <c r="G262" s="14"/>
      <c r="H262" s="9">
        <v>3961</v>
      </c>
      <c r="I262" s="10">
        <v>389978</v>
      </c>
      <c r="J262" s="19">
        <v>260</v>
      </c>
    </row>
    <row r="263" spans="1:10" ht="15.75" thickBot="1" x14ac:dyDescent="0.3">
      <c r="A263" s="16">
        <v>261</v>
      </c>
      <c r="B263" s="5"/>
      <c r="C263" s="6"/>
      <c r="D263" s="5"/>
      <c r="E263" s="6"/>
      <c r="F263" s="5"/>
      <c r="G263" s="6"/>
      <c r="H263" s="3">
        <v>3961</v>
      </c>
      <c r="I263" s="4">
        <v>393939</v>
      </c>
      <c r="J263" s="17">
        <v>261</v>
      </c>
    </row>
    <row r="264" spans="1:10" ht="15.75" thickBot="1" x14ac:dyDescent="0.3">
      <c r="A264" s="16">
        <v>262</v>
      </c>
      <c r="B264" s="5"/>
      <c r="C264" s="6"/>
      <c r="D264" s="5"/>
      <c r="E264" s="6"/>
      <c r="F264" s="5"/>
      <c r="G264" s="6"/>
      <c r="H264" s="3">
        <v>3961</v>
      </c>
      <c r="I264" s="4">
        <v>397900</v>
      </c>
      <c r="J264" s="17">
        <v>262</v>
      </c>
    </row>
    <row r="265" spans="1:10" ht="15.75" thickBot="1" x14ac:dyDescent="0.3">
      <c r="A265" s="16">
        <v>263</v>
      </c>
      <c r="B265" s="5"/>
      <c r="C265" s="6"/>
      <c r="D265" s="5"/>
      <c r="E265" s="6"/>
      <c r="F265" s="5"/>
      <c r="G265" s="6"/>
      <c r="H265" s="3">
        <v>3993</v>
      </c>
      <c r="I265" s="4">
        <v>401893</v>
      </c>
      <c r="J265" s="17">
        <v>263</v>
      </c>
    </row>
    <row r="266" spans="1:10" ht="15.75" thickBot="1" x14ac:dyDescent="0.3">
      <c r="A266" s="16">
        <v>264</v>
      </c>
      <c r="B266" s="5"/>
      <c r="C266" s="6"/>
      <c r="D266" s="5"/>
      <c r="E266" s="6"/>
      <c r="F266" s="5"/>
      <c r="G266" s="6"/>
      <c r="H266" s="3">
        <v>4043</v>
      </c>
      <c r="I266" s="4">
        <v>405936</v>
      </c>
      <c r="J266" s="17">
        <v>264</v>
      </c>
    </row>
    <row r="267" spans="1:10" ht="15.75" thickBot="1" x14ac:dyDescent="0.3">
      <c r="A267" s="16">
        <v>265</v>
      </c>
      <c r="B267" s="5"/>
      <c r="C267" s="6"/>
      <c r="D267" s="5"/>
      <c r="E267" s="6"/>
      <c r="F267" s="5"/>
      <c r="G267" s="6"/>
      <c r="H267" s="3">
        <v>4043</v>
      </c>
      <c r="I267" s="4">
        <v>409979</v>
      </c>
      <c r="J267" s="17">
        <v>265</v>
      </c>
    </row>
    <row r="268" spans="1:10" ht="15.75" thickBot="1" x14ac:dyDescent="0.3">
      <c r="A268" s="16">
        <v>266</v>
      </c>
      <c r="B268" s="5"/>
      <c r="C268" s="6"/>
      <c r="D268" s="5"/>
      <c r="E268" s="6"/>
      <c r="F268" s="5"/>
      <c r="G268" s="6"/>
      <c r="H268" s="3">
        <v>4043</v>
      </c>
      <c r="I268" s="4">
        <v>414022</v>
      </c>
      <c r="J268" s="17">
        <v>266</v>
      </c>
    </row>
    <row r="269" spans="1:10" ht="15.75" thickBot="1" x14ac:dyDescent="0.3">
      <c r="A269" s="16">
        <v>267</v>
      </c>
      <c r="B269" s="5"/>
      <c r="C269" s="6"/>
      <c r="D269" s="5"/>
      <c r="E269" s="6"/>
      <c r="F269" s="5"/>
      <c r="G269" s="6"/>
      <c r="H269" s="3">
        <v>4068</v>
      </c>
      <c r="I269" s="4">
        <v>418090</v>
      </c>
      <c r="J269" s="17">
        <v>267</v>
      </c>
    </row>
    <row r="270" spans="1:10" ht="15.75" thickBot="1" x14ac:dyDescent="0.3">
      <c r="A270" s="16">
        <v>268</v>
      </c>
      <c r="B270" s="5"/>
      <c r="C270" s="6"/>
      <c r="D270" s="5"/>
      <c r="E270" s="6"/>
      <c r="F270" s="5"/>
      <c r="G270" s="6"/>
      <c r="H270" s="3">
        <v>4124</v>
      </c>
      <c r="I270" s="4">
        <v>422214</v>
      </c>
      <c r="J270" s="17">
        <v>268</v>
      </c>
    </row>
    <row r="271" spans="1:10" ht="15.75" thickBot="1" x14ac:dyDescent="0.3">
      <c r="A271" s="16">
        <v>269</v>
      </c>
      <c r="B271" s="5"/>
      <c r="C271" s="6"/>
      <c r="D271" s="5"/>
      <c r="E271" s="6"/>
      <c r="F271" s="5"/>
      <c r="G271" s="6"/>
      <c r="H271" s="3">
        <v>4125</v>
      </c>
      <c r="I271" s="4">
        <v>426339</v>
      </c>
      <c r="J271" s="17">
        <v>269</v>
      </c>
    </row>
    <row r="272" spans="1:10" ht="15.75" thickBot="1" x14ac:dyDescent="0.3">
      <c r="A272" s="16">
        <v>270</v>
      </c>
      <c r="B272" s="5"/>
      <c r="C272" s="6"/>
      <c r="D272" s="5"/>
      <c r="E272" s="6"/>
      <c r="F272" s="5"/>
      <c r="G272" s="6"/>
      <c r="H272" s="3">
        <v>4125</v>
      </c>
      <c r="I272" s="4">
        <v>430464</v>
      </c>
      <c r="J272" s="17">
        <v>270</v>
      </c>
    </row>
  </sheetData>
  <mergeCells count="6">
    <mergeCell ref="J1:J2"/>
    <mergeCell ref="A1:A2"/>
    <mergeCell ref="B1:C1"/>
    <mergeCell ref="D1:E1"/>
    <mergeCell ref="F1:G1"/>
    <mergeCell ref="H1:I1"/>
  </mergeCell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8"/>
  <sheetViews>
    <sheetView workbookViewId="0">
      <selection activeCell="B14" sqref="B14"/>
    </sheetView>
  </sheetViews>
  <sheetFormatPr defaultRowHeight="15" x14ac:dyDescent="0.25"/>
  <cols>
    <col min="1" max="1" width="15.7109375" customWidth="1"/>
    <col min="2" max="2" width="21.5703125" customWidth="1"/>
  </cols>
  <sheetData>
    <row r="1" spans="1:4" ht="27" thickBot="1" x14ac:dyDescent="0.3">
      <c r="A1" s="23" t="s">
        <v>4</v>
      </c>
      <c r="B1" s="24" t="s">
        <v>7</v>
      </c>
      <c r="C1" s="21"/>
      <c r="D1" s="21"/>
    </row>
    <row r="2" spans="1:4" ht="15.75" thickBot="1" x14ac:dyDescent="0.3">
      <c r="A2" s="25" t="s">
        <v>8</v>
      </c>
      <c r="B2" s="26">
        <v>1</v>
      </c>
      <c r="C2" s="22"/>
      <c r="D2" s="22"/>
    </row>
    <row r="3" spans="1:4" ht="15.75" thickBot="1" x14ac:dyDescent="0.3">
      <c r="A3" s="25" t="s">
        <v>9</v>
      </c>
      <c r="B3" s="26">
        <v>2</v>
      </c>
      <c r="C3" s="22"/>
      <c r="D3" s="22"/>
    </row>
    <row r="4" spans="1:4" ht="15.75" thickBot="1" x14ac:dyDescent="0.3">
      <c r="A4" s="25" t="s">
        <v>10</v>
      </c>
      <c r="B4" s="26">
        <v>3</v>
      </c>
      <c r="C4" s="22"/>
      <c r="D4" s="22"/>
    </row>
    <row r="5" spans="1:4" ht="15.75" thickBot="1" x14ac:dyDescent="0.3">
      <c r="A5" s="27" t="s">
        <v>11</v>
      </c>
      <c r="B5" s="28">
        <v>4</v>
      </c>
      <c r="C5" s="22"/>
      <c r="D5" s="22"/>
    </row>
    <row r="6" spans="1:4" x14ac:dyDescent="0.25">
      <c r="A6" s="21"/>
      <c r="B6" s="22"/>
      <c r="C6" s="22"/>
      <c r="D6" s="22"/>
    </row>
    <row r="7" spans="1:4" x14ac:dyDescent="0.25">
      <c r="A7" t="s">
        <v>120</v>
      </c>
      <c r="B7" s="22">
        <v>2</v>
      </c>
      <c r="C7" s="22"/>
      <c r="D7" s="22"/>
    </row>
    <row r="8" spans="1:4" x14ac:dyDescent="0.25">
      <c r="A8" t="s">
        <v>121</v>
      </c>
      <c r="B8" s="22">
        <v>3</v>
      </c>
      <c r="C8" s="22"/>
      <c r="D8" s="22"/>
    </row>
    <row r="9" spans="1:4" x14ac:dyDescent="0.25">
      <c r="A9" t="s">
        <v>122</v>
      </c>
      <c r="B9" s="22">
        <v>4</v>
      </c>
      <c r="C9" s="22"/>
      <c r="D9" s="22"/>
    </row>
    <row r="10" spans="1:4" x14ac:dyDescent="0.25">
      <c r="A10" t="s">
        <v>123</v>
      </c>
      <c r="B10" s="22">
        <v>5</v>
      </c>
      <c r="C10" s="22"/>
      <c r="D10" s="22"/>
    </row>
    <row r="11" spans="1:4" x14ac:dyDescent="0.25">
      <c r="A11" t="s">
        <v>124</v>
      </c>
      <c r="B11" s="22">
        <v>6</v>
      </c>
      <c r="C11" s="22"/>
      <c r="D11" s="22"/>
    </row>
    <row r="12" spans="1:4" x14ac:dyDescent="0.25">
      <c r="A12" t="s">
        <v>125</v>
      </c>
      <c r="B12" s="22">
        <v>7</v>
      </c>
      <c r="C12" s="22"/>
      <c r="D12" s="22"/>
    </row>
    <row r="13" spans="1:4" x14ac:dyDescent="0.25">
      <c r="A13" t="s">
        <v>126</v>
      </c>
      <c r="B13" s="22">
        <v>8</v>
      </c>
      <c r="C13" s="22"/>
      <c r="D13" s="22"/>
    </row>
    <row r="14" spans="1:4" x14ac:dyDescent="0.25">
      <c r="A14" t="s">
        <v>127</v>
      </c>
      <c r="B14" s="22">
        <v>9</v>
      </c>
    </row>
    <row r="15" spans="1:4" x14ac:dyDescent="0.25">
      <c r="A15" t="s">
        <v>128</v>
      </c>
      <c r="B15" s="22">
        <v>10</v>
      </c>
    </row>
    <row r="16" spans="1:4" x14ac:dyDescent="0.25">
      <c r="A16" t="s">
        <v>129</v>
      </c>
      <c r="B16" s="22">
        <v>11</v>
      </c>
    </row>
    <row r="17" spans="1:2" x14ac:dyDescent="0.25">
      <c r="A17" t="s">
        <v>130</v>
      </c>
      <c r="B17" s="22">
        <v>12</v>
      </c>
    </row>
    <row r="18" spans="1:2" x14ac:dyDescent="0.25">
      <c r="A18" t="s">
        <v>131</v>
      </c>
      <c r="B18" s="22">
        <v>13</v>
      </c>
    </row>
    <row r="19" spans="1:2" x14ac:dyDescent="0.25">
      <c r="A19" t="s">
        <v>132</v>
      </c>
      <c r="B19" s="22">
        <v>14</v>
      </c>
    </row>
    <row r="20" spans="1:2" x14ac:dyDescent="0.25">
      <c r="A20" t="s">
        <v>133</v>
      </c>
      <c r="B20" s="22">
        <v>15</v>
      </c>
    </row>
    <row r="21" spans="1:2" x14ac:dyDescent="0.25">
      <c r="A21" t="s">
        <v>134</v>
      </c>
      <c r="B21" s="22">
        <v>16</v>
      </c>
    </row>
    <row r="22" spans="1:2" x14ac:dyDescent="0.25">
      <c r="A22" t="s">
        <v>135</v>
      </c>
      <c r="B22" s="22">
        <v>17</v>
      </c>
    </row>
    <row r="23" spans="1:2" x14ac:dyDescent="0.25">
      <c r="A23" t="s">
        <v>136</v>
      </c>
      <c r="B23" s="22">
        <v>18</v>
      </c>
    </row>
    <row r="24" spans="1:2" x14ac:dyDescent="0.25">
      <c r="A24" t="s">
        <v>137</v>
      </c>
      <c r="B24" s="22">
        <v>19</v>
      </c>
    </row>
    <row r="25" spans="1:2" x14ac:dyDescent="0.25">
      <c r="A25" t="s">
        <v>138</v>
      </c>
      <c r="B25" s="22">
        <v>20</v>
      </c>
    </row>
    <row r="26" spans="1:2" x14ac:dyDescent="0.25">
      <c r="A26" t="s">
        <v>139</v>
      </c>
      <c r="B26" s="22">
        <v>21</v>
      </c>
    </row>
    <row r="27" spans="1:2" x14ac:dyDescent="0.25">
      <c r="A27" t="s">
        <v>140</v>
      </c>
      <c r="B27" s="22">
        <v>22</v>
      </c>
    </row>
    <row r="28" spans="1:2" x14ac:dyDescent="0.25">
      <c r="A28" t="s">
        <v>141</v>
      </c>
      <c r="B28" s="22">
        <v>23</v>
      </c>
    </row>
    <row r="29" spans="1:2" x14ac:dyDescent="0.25">
      <c r="A29" t="s">
        <v>142</v>
      </c>
      <c r="B29" s="22">
        <v>24</v>
      </c>
    </row>
    <row r="30" spans="1:2" x14ac:dyDescent="0.25">
      <c r="A30" t="s">
        <v>143</v>
      </c>
      <c r="B30" s="22">
        <v>25</v>
      </c>
    </row>
    <row r="31" spans="1:2" x14ac:dyDescent="0.25">
      <c r="A31" t="s">
        <v>152</v>
      </c>
      <c r="B31" s="22">
        <v>26</v>
      </c>
    </row>
    <row r="32" spans="1:2" x14ac:dyDescent="0.25">
      <c r="A32" t="s">
        <v>144</v>
      </c>
      <c r="B32" s="22">
        <v>27</v>
      </c>
    </row>
    <row r="33" spans="1:2" x14ac:dyDescent="0.25">
      <c r="A33" t="s">
        <v>146</v>
      </c>
      <c r="B33" s="22">
        <v>28</v>
      </c>
    </row>
    <row r="34" spans="1:2" x14ac:dyDescent="0.25">
      <c r="A34" t="s">
        <v>145</v>
      </c>
      <c r="B34" s="22">
        <v>29</v>
      </c>
    </row>
    <row r="35" spans="1:2" x14ac:dyDescent="0.25">
      <c r="A35" t="s">
        <v>147</v>
      </c>
      <c r="B35" s="22">
        <v>30</v>
      </c>
    </row>
    <row r="36" spans="1:2" x14ac:dyDescent="0.25">
      <c r="A36" t="s">
        <v>148</v>
      </c>
      <c r="B36" s="22">
        <v>31</v>
      </c>
    </row>
    <row r="37" spans="1:2" x14ac:dyDescent="0.25">
      <c r="A37" t="s">
        <v>149</v>
      </c>
      <c r="B37" s="22">
        <v>32</v>
      </c>
    </row>
    <row r="38" spans="1:2" x14ac:dyDescent="0.25">
      <c r="A38" t="s">
        <v>150</v>
      </c>
      <c r="B38" s="22">
        <v>33</v>
      </c>
    </row>
  </sheetData>
  <pageMargins left="0.7" right="0.7" top="0.75" bottom="0.75" header="0.3" footer="0.3"/>
  <pageSetup orientation="portrait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workbookViewId="0">
      <selection activeCell="D41" sqref="D41"/>
    </sheetView>
  </sheetViews>
  <sheetFormatPr defaultRowHeight="15" x14ac:dyDescent="0.25"/>
  <sheetData>
    <row r="1" spans="1:6" x14ac:dyDescent="0.25">
      <c r="A1" s="64"/>
      <c r="B1" s="204" t="s">
        <v>47</v>
      </c>
      <c r="C1" s="204"/>
      <c r="D1" s="204"/>
      <c r="E1" s="205"/>
      <c r="F1" s="21"/>
    </row>
    <row r="2" spans="1:6" x14ac:dyDescent="0.25">
      <c r="A2" s="65" t="s">
        <v>48</v>
      </c>
      <c r="B2" s="62">
        <v>1</v>
      </c>
      <c r="C2" s="62">
        <v>2</v>
      </c>
      <c r="D2" s="62">
        <v>3</v>
      </c>
      <c r="E2" s="66">
        <v>4</v>
      </c>
      <c r="F2" s="22"/>
    </row>
    <row r="3" spans="1:6" x14ac:dyDescent="0.25">
      <c r="A3" s="67">
        <v>10</v>
      </c>
      <c r="B3" s="63">
        <v>40</v>
      </c>
      <c r="C3" s="63">
        <v>78</v>
      </c>
      <c r="D3" s="63">
        <v>140</v>
      </c>
      <c r="E3" s="68">
        <v>0</v>
      </c>
      <c r="F3" s="22"/>
    </row>
    <row r="4" spans="1:6" ht="15.75" thickBot="1" x14ac:dyDescent="0.3">
      <c r="A4" s="69">
        <v>13</v>
      </c>
      <c r="B4" s="70">
        <v>50</v>
      </c>
      <c r="C4" s="70">
        <v>94</v>
      </c>
      <c r="D4" s="70">
        <v>166</v>
      </c>
      <c r="E4" s="71">
        <v>270</v>
      </c>
      <c r="F4" s="22"/>
    </row>
    <row r="5" spans="1:6" x14ac:dyDescent="0.25">
      <c r="A5" s="21"/>
      <c r="B5" s="22"/>
      <c r="C5" s="22"/>
      <c r="D5" s="22"/>
      <c r="E5" s="22"/>
      <c r="F5" s="22"/>
    </row>
    <row r="6" spans="1:6" x14ac:dyDescent="0.25">
      <c r="A6" s="21"/>
      <c r="B6" s="22"/>
      <c r="C6" s="22"/>
      <c r="D6" s="22"/>
      <c r="E6" s="22"/>
      <c r="F6" s="22"/>
    </row>
    <row r="7" spans="1:6" x14ac:dyDescent="0.25">
      <c r="A7" s="21"/>
      <c r="B7" s="22"/>
      <c r="C7" s="22"/>
      <c r="D7" s="22"/>
      <c r="E7" s="22"/>
      <c r="F7" s="22"/>
    </row>
    <row r="8" spans="1:6" x14ac:dyDescent="0.25">
      <c r="A8" s="21"/>
      <c r="B8" s="22"/>
      <c r="C8" s="22"/>
      <c r="D8" s="22"/>
      <c r="E8" s="22"/>
      <c r="F8" s="22"/>
    </row>
    <row r="9" spans="1:6" x14ac:dyDescent="0.25">
      <c r="A9" s="21"/>
      <c r="B9" s="22"/>
      <c r="C9" s="22"/>
      <c r="D9" s="22"/>
      <c r="E9" s="22"/>
      <c r="F9" s="22"/>
    </row>
    <row r="10" spans="1:6" x14ac:dyDescent="0.25">
      <c r="A10" s="21"/>
      <c r="B10" s="22"/>
      <c r="C10" s="22"/>
      <c r="D10" s="22"/>
      <c r="E10" s="22"/>
      <c r="F10" s="22"/>
    </row>
    <row r="11" spans="1:6" x14ac:dyDescent="0.25">
      <c r="A11" s="21"/>
      <c r="B11" s="22"/>
      <c r="C11" s="22"/>
      <c r="D11" s="22"/>
      <c r="E11" s="22"/>
      <c r="F11" s="22"/>
    </row>
    <row r="12" spans="1:6" x14ac:dyDescent="0.25">
      <c r="A12" s="21"/>
      <c r="B12" s="22"/>
      <c r="C12" s="22"/>
      <c r="D12" s="22"/>
      <c r="E12" s="22"/>
      <c r="F12" s="22"/>
    </row>
    <row r="13" spans="1:6" x14ac:dyDescent="0.25">
      <c r="A13" s="21"/>
      <c r="B13" s="22"/>
      <c r="C13" s="22"/>
      <c r="D13" s="22"/>
      <c r="E13" s="22"/>
      <c r="F13" s="22"/>
    </row>
    <row r="14" spans="1:6" x14ac:dyDescent="0.25">
      <c r="A14" s="21"/>
      <c r="B14" s="22"/>
      <c r="C14" s="22"/>
      <c r="D14" s="22"/>
      <c r="E14" s="22"/>
      <c r="F14" s="22"/>
    </row>
    <row r="15" spans="1:6" x14ac:dyDescent="0.25">
      <c r="A15" s="21"/>
      <c r="B15" s="22"/>
      <c r="C15" s="22"/>
      <c r="D15" s="22"/>
      <c r="E15" s="22"/>
      <c r="F15" s="22"/>
    </row>
    <row r="16" spans="1:6" x14ac:dyDescent="0.25">
      <c r="A16" s="21"/>
      <c r="B16" s="22"/>
      <c r="C16" s="22"/>
      <c r="D16" s="22"/>
      <c r="E16" s="22"/>
      <c r="F16" s="22"/>
    </row>
    <row r="17" spans="1:6" x14ac:dyDescent="0.25">
      <c r="A17" s="21"/>
      <c r="B17" s="22"/>
      <c r="C17" s="22"/>
      <c r="D17" s="22"/>
      <c r="E17" s="22"/>
      <c r="F17" s="22"/>
    </row>
    <row r="18" spans="1:6" x14ac:dyDescent="0.25">
      <c r="A18" s="21"/>
      <c r="B18" s="22"/>
      <c r="C18" s="22"/>
      <c r="D18" s="22"/>
      <c r="E18" s="22"/>
      <c r="F18" s="22"/>
    </row>
    <row r="19" spans="1:6" x14ac:dyDescent="0.25">
      <c r="A19" s="21"/>
      <c r="B19" s="22"/>
      <c r="C19" s="22"/>
      <c r="D19" s="22"/>
      <c r="E19" s="22"/>
      <c r="F19" s="22"/>
    </row>
    <row r="20" spans="1:6" x14ac:dyDescent="0.25">
      <c r="A20" s="21"/>
      <c r="B20" s="22"/>
      <c r="C20" s="22"/>
      <c r="D20" s="22"/>
      <c r="E20" s="22"/>
      <c r="F20" s="22"/>
    </row>
  </sheetData>
  <mergeCells count="1">
    <mergeCell ref="B1:E1"/>
  </mergeCells>
  <pageMargins left="0.7" right="0.7" top="0.75" bottom="0.75" header="0.3" footer="0.3"/>
  <pageSetup orientation="portrait" horizontalDpi="4294967295" vertic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workbookViewId="0">
      <selection activeCell="B8" sqref="B8"/>
    </sheetView>
  </sheetViews>
  <sheetFormatPr defaultRowHeight="15" x14ac:dyDescent="0.25"/>
  <cols>
    <col min="1" max="1" width="16.140625" customWidth="1"/>
    <col min="2" max="2" width="11.85546875" customWidth="1"/>
    <col min="3" max="3" width="15.140625" customWidth="1"/>
    <col min="4" max="4" width="12.7109375" customWidth="1"/>
    <col min="5" max="5" width="12.42578125" customWidth="1"/>
  </cols>
  <sheetData>
    <row r="1" spans="1:5" ht="15.75" thickBot="1" x14ac:dyDescent="0.3">
      <c r="A1" s="20"/>
      <c r="B1" s="206" t="s">
        <v>49</v>
      </c>
      <c r="C1" s="207"/>
      <c r="D1" s="207"/>
      <c r="E1" s="208"/>
    </row>
    <row r="2" spans="1:5" ht="15.75" thickBot="1" x14ac:dyDescent="0.3">
      <c r="A2" s="72" t="s">
        <v>50</v>
      </c>
      <c r="B2" s="132" t="s">
        <v>8</v>
      </c>
      <c r="C2" s="132" t="s">
        <v>9</v>
      </c>
      <c r="D2" s="132" t="s">
        <v>10</v>
      </c>
      <c r="E2" s="132" t="s">
        <v>11</v>
      </c>
    </row>
    <row r="3" spans="1:5" ht="15.75" thickBot="1" x14ac:dyDescent="0.3">
      <c r="A3" s="73">
        <v>0</v>
      </c>
      <c r="B3" s="74">
        <v>0</v>
      </c>
      <c r="C3" s="74">
        <v>0</v>
      </c>
      <c r="D3" s="74">
        <v>0</v>
      </c>
      <c r="E3" s="74">
        <v>0</v>
      </c>
    </row>
    <row r="4" spans="1:5" ht="15.75" thickBot="1" x14ac:dyDescent="0.3">
      <c r="A4" s="73">
        <v>1</v>
      </c>
      <c r="B4" s="74">
        <v>1</v>
      </c>
      <c r="C4" s="74">
        <v>1.3</v>
      </c>
      <c r="D4" s="74">
        <v>2.5</v>
      </c>
      <c r="E4" s="74">
        <v>4.2</v>
      </c>
    </row>
    <row r="5" spans="1:5" ht="15.75" thickBot="1" x14ac:dyDescent="0.3">
      <c r="A5" s="73">
        <v>2</v>
      </c>
      <c r="B5" s="74">
        <v>5</v>
      </c>
      <c r="C5" s="74">
        <v>8</v>
      </c>
      <c r="D5" s="74">
        <v>12.8</v>
      </c>
      <c r="E5" s="74">
        <v>20.5</v>
      </c>
    </row>
    <row r="6" spans="1:5" ht="15.75" thickBot="1" x14ac:dyDescent="0.3">
      <c r="A6" s="73">
        <v>3</v>
      </c>
      <c r="B6" s="74">
        <v>10</v>
      </c>
      <c r="C6" s="74">
        <v>16</v>
      </c>
      <c r="D6" s="74">
        <v>25.6</v>
      </c>
      <c r="E6" s="74">
        <v>41</v>
      </c>
    </row>
    <row r="7" spans="1:5" ht="15.75" thickBot="1" x14ac:dyDescent="0.3">
      <c r="A7" s="73">
        <v>4</v>
      </c>
      <c r="B7" s="74">
        <v>15</v>
      </c>
      <c r="C7" s="74">
        <v>24</v>
      </c>
      <c r="D7" s="74">
        <v>38.4</v>
      </c>
      <c r="E7" s="74">
        <v>61.5</v>
      </c>
    </row>
    <row r="8" spans="1:5" ht="15.75" thickBot="1" x14ac:dyDescent="0.3">
      <c r="A8" s="73">
        <v>5</v>
      </c>
      <c r="B8" s="74">
        <v>20</v>
      </c>
      <c r="C8" s="74">
        <v>32</v>
      </c>
      <c r="D8" s="74">
        <v>51.2</v>
      </c>
      <c r="E8" s="74">
        <v>82</v>
      </c>
    </row>
    <row r="9" spans="1:5" ht="15.75" thickBot="1" x14ac:dyDescent="0.3">
      <c r="A9" s="75" t="s">
        <v>51</v>
      </c>
      <c r="B9" s="76">
        <v>0</v>
      </c>
      <c r="C9" s="76">
        <v>14</v>
      </c>
      <c r="D9" s="76">
        <v>37.5</v>
      </c>
      <c r="E9" s="76">
        <v>65.400000000000006</v>
      </c>
    </row>
  </sheetData>
  <mergeCells count="1">
    <mergeCell ref="B1:E1"/>
  </mergeCells>
  <pageMargins left="0.7" right="0.7" top="0.75" bottom="0.75" header="0.3" footer="0.3"/>
  <pageSetup orientation="portrait" horizontalDpi="4294967295" vertic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4"/>
  <sheetViews>
    <sheetView topLeftCell="A31" workbookViewId="0">
      <selection activeCell="B64" sqref="B64"/>
    </sheetView>
  </sheetViews>
  <sheetFormatPr defaultRowHeight="15" x14ac:dyDescent="0.25"/>
  <cols>
    <col min="1" max="1" width="34.85546875" customWidth="1"/>
    <col min="2" max="2" width="15.42578125" customWidth="1"/>
    <col min="3" max="3" width="17.85546875" customWidth="1"/>
    <col min="4" max="4" width="11" customWidth="1"/>
  </cols>
  <sheetData>
    <row r="1" spans="1:5" ht="15.75" thickBot="1" x14ac:dyDescent="0.3">
      <c r="A1" s="77" t="s">
        <v>52</v>
      </c>
      <c r="B1" s="78">
        <f>COUNTA(A4:A64)</f>
        <v>61</v>
      </c>
      <c r="C1" s="31"/>
      <c r="D1" s="31"/>
      <c r="E1" s="31"/>
    </row>
    <row r="2" spans="1:5" ht="15.75" thickBot="1" x14ac:dyDescent="0.3">
      <c r="A2" s="21"/>
      <c r="B2" s="21"/>
      <c r="C2" s="36"/>
      <c r="D2" s="21"/>
      <c r="E2" s="36"/>
    </row>
    <row r="3" spans="1:5" ht="15.75" thickBot="1" x14ac:dyDescent="0.3">
      <c r="A3" s="79" t="s">
        <v>32</v>
      </c>
      <c r="B3" s="79" t="s">
        <v>31</v>
      </c>
      <c r="C3" s="79" t="s">
        <v>48</v>
      </c>
      <c r="D3" s="79" t="s">
        <v>119</v>
      </c>
      <c r="E3" s="36"/>
    </row>
    <row r="4" spans="1:5" ht="15.75" thickBot="1" x14ac:dyDescent="0.3">
      <c r="A4" s="80" t="s">
        <v>56</v>
      </c>
      <c r="B4" s="81" t="s">
        <v>8</v>
      </c>
      <c r="C4" s="82">
        <v>10</v>
      </c>
      <c r="D4" s="82">
        <v>2</v>
      </c>
      <c r="E4" s="36"/>
    </row>
    <row r="5" spans="1:5" ht="15.75" thickBot="1" x14ac:dyDescent="0.3">
      <c r="A5" s="80" t="s">
        <v>66</v>
      </c>
      <c r="B5" s="81" t="s">
        <v>8</v>
      </c>
      <c r="C5" s="82">
        <v>10</v>
      </c>
      <c r="D5" s="82">
        <v>1</v>
      </c>
      <c r="E5" s="36"/>
    </row>
    <row r="6" spans="1:5" ht="15.75" thickBot="1" x14ac:dyDescent="0.3">
      <c r="A6" s="80" t="s">
        <v>71</v>
      </c>
      <c r="B6" s="81" t="s">
        <v>8</v>
      </c>
      <c r="C6" s="82">
        <v>13</v>
      </c>
      <c r="D6" s="82">
        <v>4</v>
      </c>
      <c r="E6" s="36"/>
    </row>
    <row r="7" spans="1:5" ht="15.75" thickBot="1" x14ac:dyDescent="0.3">
      <c r="A7" s="80" t="s">
        <v>73</v>
      </c>
      <c r="B7" s="81" t="s">
        <v>8</v>
      </c>
      <c r="C7" s="82">
        <v>10</v>
      </c>
      <c r="D7" s="82">
        <v>8</v>
      </c>
      <c r="E7" s="36"/>
    </row>
    <row r="8" spans="1:5" ht="15.75" thickBot="1" x14ac:dyDescent="0.3">
      <c r="A8" s="80" t="s">
        <v>86</v>
      </c>
      <c r="B8" s="81" t="s">
        <v>8</v>
      </c>
      <c r="C8" s="82">
        <v>13</v>
      </c>
      <c r="D8" s="82">
        <v>1</v>
      </c>
      <c r="E8" s="36"/>
    </row>
    <row r="9" spans="1:5" ht="15.75" thickBot="1" x14ac:dyDescent="0.3">
      <c r="A9" s="80" t="s">
        <v>89</v>
      </c>
      <c r="B9" s="81" t="s">
        <v>8</v>
      </c>
      <c r="C9" s="82">
        <v>10</v>
      </c>
      <c r="D9" s="82">
        <v>5</v>
      </c>
      <c r="E9" s="36"/>
    </row>
    <row r="10" spans="1:5" ht="15.75" thickBot="1" x14ac:dyDescent="0.3">
      <c r="A10" s="80" t="s">
        <v>92</v>
      </c>
      <c r="B10" s="81" t="s">
        <v>8</v>
      </c>
      <c r="C10" s="82">
        <v>10</v>
      </c>
      <c r="D10" s="82">
        <v>2</v>
      </c>
      <c r="E10" s="36"/>
    </row>
    <row r="11" spans="1:5" ht="15.75" thickBot="1" x14ac:dyDescent="0.3">
      <c r="A11" s="80" t="s">
        <v>53</v>
      </c>
      <c r="B11" s="81" t="s">
        <v>9</v>
      </c>
      <c r="C11" s="82">
        <v>13</v>
      </c>
      <c r="D11" s="82">
        <v>5</v>
      </c>
      <c r="E11" s="36"/>
    </row>
    <row r="12" spans="1:5" ht="15.75" thickBot="1" x14ac:dyDescent="0.3">
      <c r="A12" s="80" t="s">
        <v>57</v>
      </c>
      <c r="B12" s="81" t="s">
        <v>9</v>
      </c>
      <c r="C12" s="82">
        <v>13</v>
      </c>
      <c r="D12" s="82">
        <v>2</v>
      </c>
      <c r="E12" s="36"/>
    </row>
    <row r="13" spans="1:5" ht="15.75" thickBot="1" x14ac:dyDescent="0.3">
      <c r="A13" s="80" t="s">
        <v>58</v>
      </c>
      <c r="B13" s="81" t="s">
        <v>9</v>
      </c>
      <c r="C13" s="82">
        <v>10</v>
      </c>
      <c r="D13" s="82">
        <v>1</v>
      </c>
      <c r="E13" s="36"/>
    </row>
    <row r="14" spans="1:5" ht="15.75" thickBot="1" x14ac:dyDescent="0.3">
      <c r="A14" s="80" t="s">
        <v>59</v>
      </c>
      <c r="B14" s="81" t="s">
        <v>9</v>
      </c>
      <c r="C14" s="82">
        <v>13</v>
      </c>
      <c r="D14" s="82">
        <v>4</v>
      </c>
      <c r="E14" s="36"/>
    </row>
    <row r="15" spans="1:5" ht="15.75" thickBot="1" x14ac:dyDescent="0.3">
      <c r="A15" s="80" t="s">
        <v>93</v>
      </c>
      <c r="B15" s="81" t="s">
        <v>9</v>
      </c>
      <c r="C15" s="82">
        <v>13</v>
      </c>
      <c r="D15" s="82">
        <v>4</v>
      </c>
      <c r="E15" s="36"/>
    </row>
    <row r="16" spans="1:5" ht="15.75" thickBot="1" x14ac:dyDescent="0.3">
      <c r="A16" s="80" t="s">
        <v>62</v>
      </c>
      <c r="B16" s="81" t="s">
        <v>9</v>
      </c>
      <c r="C16" s="82">
        <v>13</v>
      </c>
      <c r="D16" s="82">
        <v>3</v>
      </c>
      <c r="E16" s="36"/>
    </row>
    <row r="17" spans="1:5" ht="15.75" thickBot="1" x14ac:dyDescent="0.3">
      <c r="A17" s="80" t="s">
        <v>67</v>
      </c>
      <c r="B17" s="81" t="s">
        <v>9</v>
      </c>
      <c r="C17" s="82">
        <v>13</v>
      </c>
      <c r="D17" s="82">
        <v>2</v>
      </c>
      <c r="E17" s="36"/>
    </row>
    <row r="18" spans="1:5" ht="15.75" thickBot="1" x14ac:dyDescent="0.3">
      <c r="A18" s="80" t="s">
        <v>94</v>
      </c>
      <c r="B18" s="81" t="s">
        <v>9</v>
      </c>
      <c r="C18" s="82">
        <v>13</v>
      </c>
      <c r="D18" s="82">
        <v>2</v>
      </c>
      <c r="E18" s="36"/>
    </row>
    <row r="19" spans="1:5" ht="15.75" thickBot="1" x14ac:dyDescent="0.3">
      <c r="A19" s="80" t="s">
        <v>97</v>
      </c>
      <c r="B19" s="81" t="s">
        <v>9</v>
      </c>
      <c r="C19" s="82">
        <v>13</v>
      </c>
      <c r="D19" s="82">
        <v>3</v>
      </c>
      <c r="E19" s="36"/>
    </row>
    <row r="20" spans="1:5" ht="15.75" thickBot="1" x14ac:dyDescent="0.3">
      <c r="A20" s="80" t="s">
        <v>76</v>
      </c>
      <c r="B20" s="81" t="s">
        <v>9</v>
      </c>
      <c r="C20" s="82">
        <v>13</v>
      </c>
      <c r="D20" s="82">
        <v>4</v>
      </c>
      <c r="E20" s="36"/>
    </row>
    <row r="21" spans="1:5" ht="15.75" thickBot="1" x14ac:dyDescent="0.3">
      <c r="A21" s="80" t="s">
        <v>83</v>
      </c>
      <c r="B21" s="81" t="s">
        <v>9</v>
      </c>
      <c r="C21" s="82">
        <v>13</v>
      </c>
      <c r="D21" s="82">
        <v>3</v>
      </c>
      <c r="E21" s="36"/>
    </row>
    <row r="22" spans="1:5" ht="15.75" thickBot="1" x14ac:dyDescent="0.3">
      <c r="A22" s="80" t="s">
        <v>85</v>
      </c>
      <c r="B22" s="81" t="s">
        <v>9</v>
      </c>
      <c r="C22" s="82">
        <v>13</v>
      </c>
      <c r="D22" s="82">
        <v>1</v>
      </c>
      <c r="E22" s="36"/>
    </row>
    <row r="23" spans="1:5" ht="15.75" thickBot="1" x14ac:dyDescent="0.3">
      <c r="A23" s="80" t="s">
        <v>96</v>
      </c>
      <c r="B23" s="81" t="s">
        <v>9</v>
      </c>
      <c r="C23" s="82">
        <v>13</v>
      </c>
      <c r="D23" s="82">
        <v>5</v>
      </c>
      <c r="E23" s="36"/>
    </row>
    <row r="24" spans="1:5" ht="15.75" thickBot="1" x14ac:dyDescent="0.3">
      <c r="A24" s="80" t="s">
        <v>113</v>
      </c>
      <c r="B24" s="81" t="s">
        <v>9</v>
      </c>
      <c r="C24" s="82">
        <v>13</v>
      </c>
      <c r="D24" s="82">
        <v>3</v>
      </c>
      <c r="E24" s="36"/>
    </row>
    <row r="25" spans="1:5" ht="15.75" thickBot="1" x14ac:dyDescent="0.3">
      <c r="A25" s="80" t="s">
        <v>95</v>
      </c>
      <c r="B25" s="81" t="s">
        <v>10</v>
      </c>
      <c r="C25" s="82">
        <v>13</v>
      </c>
      <c r="D25" s="82">
        <v>3</v>
      </c>
      <c r="E25" s="36"/>
    </row>
    <row r="26" spans="1:5" ht="15.75" thickBot="1" x14ac:dyDescent="0.3">
      <c r="A26" s="80" t="s">
        <v>54</v>
      </c>
      <c r="B26" s="81" t="s">
        <v>10</v>
      </c>
      <c r="C26" s="82">
        <v>13</v>
      </c>
      <c r="D26" s="82">
        <v>4</v>
      </c>
      <c r="E26" s="36"/>
    </row>
    <row r="27" spans="1:5" ht="15.75" thickBot="1" x14ac:dyDescent="0.3">
      <c r="A27" s="80" t="s">
        <v>55</v>
      </c>
      <c r="B27" s="81" t="s">
        <v>10</v>
      </c>
      <c r="C27" s="82">
        <v>13</v>
      </c>
      <c r="D27" s="82">
        <v>2</v>
      </c>
      <c r="E27" s="36"/>
    </row>
    <row r="28" spans="1:5" ht="15.75" thickBot="1" x14ac:dyDescent="0.3">
      <c r="A28" s="80" t="s">
        <v>98</v>
      </c>
      <c r="B28" s="81" t="s">
        <v>10</v>
      </c>
      <c r="C28" s="82">
        <v>13</v>
      </c>
      <c r="D28" s="82">
        <v>3</v>
      </c>
      <c r="E28" s="36"/>
    </row>
    <row r="29" spans="1:5" ht="15.75" thickBot="1" x14ac:dyDescent="0.3">
      <c r="A29" s="80" t="s">
        <v>99</v>
      </c>
      <c r="B29" s="81" t="s">
        <v>10</v>
      </c>
      <c r="C29" s="82">
        <v>13</v>
      </c>
      <c r="D29" s="82">
        <v>4</v>
      </c>
      <c r="E29" s="36"/>
    </row>
    <row r="30" spans="1:5" ht="15.75" thickBot="1" x14ac:dyDescent="0.3">
      <c r="A30" s="80" t="s">
        <v>100</v>
      </c>
      <c r="B30" s="81" t="s">
        <v>10</v>
      </c>
      <c r="C30" s="82">
        <v>13</v>
      </c>
      <c r="D30" s="82">
        <v>4</v>
      </c>
      <c r="E30" s="36"/>
    </row>
    <row r="31" spans="1:5" ht="15.75" thickBot="1" x14ac:dyDescent="0.3">
      <c r="A31" s="80" t="s">
        <v>60</v>
      </c>
      <c r="B31" s="81" t="s">
        <v>10</v>
      </c>
      <c r="C31" s="82">
        <v>13</v>
      </c>
      <c r="D31" s="82">
        <v>5</v>
      </c>
      <c r="E31" s="36"/>
    </row>
    <row r="32" spans="1:5" ht="15.75" thickBot="1" x14ac:dyDescent="0.3">
      <c r="A32" s="80" t="s">
        <v>61</v>
      </c>
      <c r="B32" s="81" t="s">
        <v>10</v>
      </c>
      <c r="C32" s="82">
        <v>13</v>
      </c>
      <c r="D32" s="82">
        <v>3</v>
      </c>
      <c r="E32" s="36"/>
    </row>
    <row r="33" spans="1:5" ht="15.75" thickBot="1" x14ac:dyDescent="0.3">
      <c r="A33" s="80" t="s">
        <v>63</v>
      </c>
      <c r="B33" s="81" t="s">
        <v>10</v>
      </c>
      <c r="C33" s="82">
        <v>13</v>
      </c>
      <c r="D33" s="82">
        <v>3</v>
      </c>
      <c r="E33" s="36"/>
    </row>
    <row r="34" spans="1:5" ht="15.75" thickBot="1" x14ac:dyDescent="0.3">
      <c r="A34" s="80" t="s">
        <v>101</v>
      </c>
      <c r="B34" s="81" t="s">
        <v>10</v>
      </c>
      <c r="C34" s="82">
        <v>13</v>
      </c>
      <c r="D34" s="82">
        <v>3</v>
      </c>
      <c r="E34" s="36"/>
    </row>
    <row r="35" spans="1:5" ht="15.75" thickBot="1" x14ac:dyDescent="0.3">
      <c r="A35" s="80" t="s">
        <v>64</v>
      </c>
      <c r="B35" s="81" t="s">
        <v>10</v>
      </c>
      <c r="C35" s="82">
        <v>13</v>
      </c>
      <c r="D35" s="82">
        <v>4</v>
      </c>
      <c r="E35" s="36"/>
    </row>
    <row r="36" spans="1:5" ht="15.75" thickBot="1" x14ac:dyDescent="0.3">
      <c r="A36" s="80" t="s">
        <v>102</v>
      </c>
      <c r="B36" s="81" t="s">
        <v>10</v>
      </c>
      <c r="C36" s="82">
        <v>13</v>
      </c>
      <c r="D36" s="82">
        <v>4</v>
      </c>
      <c r="E36" s="36"/>
    </row>
    <row r="37" spans="1:5" ht="15.75" thickBot="1" x14ac:dyDescent="0.3">
      <c r="A37" s="80" t="s">
        <v>65</v>
      </c>
      <c r="B37" s="81" t="s">
        <v>10</v>
      </c>
      <c r="C37" s="82">
        <v>13</v>
      </c>
      <c r="D37" s="82">
        <v>2</v>
      </c>
      <c r="E37" s="36"/>
    </row>
    <row r="38" spans="1:5" ht="15.75" thickBot="1" x14ac:dyDescent="0.3">
      <c r="A38" s="80" t="s">
        <v>103</v>
      </c>
      <c r="B38" s="81" t="s">
        <v>10</v>
      </c>
      <c r="C38" s="82">
        <v>13</v>
      </c>
      <c r="D38" s="82">
        <v>4</v>
      </c>
      <c r="E38" s="36"/>
    </row>
    <row r="39" spans="1:5" ht="15.75" thickBot="1" x14ac:dyDescent="0.3">
      <c r="A39" s="80" t="s">
        <v>104</v>
      </c>
      <c r="B39" s="81" t="s">
        <v>10</v>
      </c>
      <c r="C39" s="82">
        <v>13</v>
      </c>
      <c r="D39" s="82">
        <v>1</v>
      </c>
      <c r="E39" s="36"/>
    </row>
    <row r="40" spans="1:5" ht="15.75" thickBot="1" x14ac:dyDescent="0.3">
      <c r="A40" s="80" t="s">
        <v>68</v>
      </c>
      <c r="B40" s="81" t="s">
        <v>10</v>
      </c>
      <c r="C40" s="82">
        <v>13</v>
      </c>
      <c r="D40" s="82">
        <v>6</v>
      </c>
      <c r="E40" s="36"/>
    </row>
    <row r="41" spans="1:5" ht="15.75" thickBot="1" x14ac:dyDescent="0.3">
      <c r="A41" s="80" t="s">
        <v>69</v>
      </c>
      <c r="B41" s="81" t="s">
        <v>10</v>
      </c>
      <c r="C41" s="82">
        <v>13</v>
      </c>
      <c r="D41" s="82">
        <v>2</v>
      </c>
      <c r="E41" s="36"/>
    </row>
    <row r="42" spans="1:5" ht="15.75" thickBot="1" x14ac:dyDescent="0.3">
      <c r="A42" s="80" t="s">
        <v>72</v>
      </c>
      <c r="B42" s="81" t="s">
        <v>10</v>
      </c>
      <c r="C42" s="82">
        <v>13</v>
      </c>
      <c r="D42" s="82">
        <v>4</v>
      </c>
      <c r="E42" s="36"/>
    </row>
    <row r="43" spans="1:5" ht="15.75" thickBot="1" x14ac:dyDescent="0.3">
      <c r="A43" s="80" t="s">
        <v>74</v>
      </c>
      <c r="B43" s="81" t="s">
        <v>10</v>
      </c>
      <c r="C43" s="82">
        <v>13</v>
      </c>
      <c r="D43" s="82">
        <v>2</v>
      </c>
      <c r="E43" s="36"/>
    </row>
    <row r="44" spans="1:5" ht="15.75" thickBot="1" x14ac:dyDescent="0.3">
      <c r="A44" s="80" t="s">
        <v>105</v>
      </c>
      <c r="B44" s="81" t="s">
        <v>10</v>
      </c>
      <c r="C44" s="82">
        <v>13</v>
      </c>
      <c r="D44" s="82">
        <v>4</v>
      </c>
      <c r="E44" s="36"/>
    </row>
    <row r="45" spans="1:5" ht="15.75" thickBot="1" x14ac:dyDescent="0.3">
      <c r="A45" s="80" t="s">
        <v>75</v>
      </c>
      <c r="B45" s="81" t="s">
        <v>10</v>
      </c>
      <c r="C45" s="82">
        <v>13</v>
      </c>
      <c r="D45" s="82">
        <v>3</v>
      </c>
      <c r="E45" s="36"/>
    </row>
    <row r="46" spans="1:5" ht="15.75" thickBot="1" x14ac:dyDescent="0.3">
      <c r="A46" s="80" t="s">
        <v>106</v>
      </c>
      <c r="B46" s="81" t="s">
        <v>10</v>
      </c>
      <c r="C46" s="82">
        <v>13</v>
      </c>
      <c r="D46" s="82">
        <v>2</v>
      </c>
      <c r="E46" s="36"/>
    </row>
    <row r="47" spans="1:5" ht="15.75" thickBot="1" x14ac:dyDescent="0.3">
      <c r="A47" s="80" t="s">
        <v>78</v>
      </c>
      <c r="B47" s="81" t="s">
        <v>10</v>
      </c>
      <c r="C47" s="82">
        <v>13</v>
      </c>
      <c r="D47" s="82">
        <v>3</v>
      </c>
      <c r="E47" s="36"/>
    </row>
    <row r="48" spans="1:5" ht="15.75" thickBot="1" x14ac:dyDescent="0.3">
      <c r="A48" s="80" t="s">
        <v>79</v>
      </c>
      <c r="B48" s="81" t="s">
        <v>10</v>
      </c>
      <c r="C48" s="82">
        <v>13</v>
      </c>
      <c r="D48" s="82">
        <v>3</v>
      </c>
      <c r="E48" s="36"/>
    </row>
    <row r="49" spans="1:5" ht="15.75" thickBot="1" x14ac:dyDescent="0.3">
      <c r="A49" s="80" t="s">
        <v>80</v>
      </c>
      <c r="B49" s="81" t="s">
        <v>10</v>
      </c>
      <c r="C49" s="82">
        <v>10</v>
      </c>
      <c r="D49" s="82">
        <v>5</v>
      </c>
      <c r="E49" s="36"/>
    </row>
    <row r="50" spans="1:5" ht="15.75" thickBot="1" x14ac:dyDescent="0.3">
      <c r="A50" s="80" t="s">
        <v>107</v>
      </c>
      <c r="B50" s="81" t="s">
        <v>10</v>
      </c>
      <c r="C50" s="82">
        <v>13</v>
      </c>
      <c r="D50" s="82">
        <v>5</v>
      </c>
      <c r="E50" s="36"/>
    </row>
    <row r="51" spans="1:5" ht="15.75" thickBot="1" x14ac:dyDescent="0.3">
      <c r="A51" s="80" t="s">
        <v>81</v>
      </c>
      <c r="B51" s="81" t="s">
        <v>10</v>
      </c>
      <c r="C51" s="82">
        <v>13</v>
      </c>
      <c r="D51" s="82">
        <v>5</v>
      </c>
      <c r="E51" s="36"/>
    </row>
    <row r="52" spans="1:5" ht="15.75" thickBot="1" x14ac:dyDescent="0.3">
      <c r="A52" s="80" t="s">
        <v>82</v>
      </c>
      <c r="B52" s="81" t="s">
        <v>10</v>
      </c>
      <c r="C52" s="82">
        <v>13</v>
      </c>
      <c r="D52" s="82">
        <v>5</v>
      </c>
      <c r="E52" s="36"/>
    </row>
    <row r="53" spans="1:5" ht="15.75" thickBot="1" x14ac:dyDescent="0.3">
      <c r="A53" s="80" t="s">
        <v>84</v>
      </c>
      <c r="B53" s="81" t="s">
        <v>10</v>
      </c>
      <c r="C53" s="82">
        <v>13</v>
      </c>
      <c r="D53" s="82">
        <v>3</v>
      </c>
      <c r="E53" s="36"/>
    </row>
    <row r="54" spans="1:5" ht="15.75" thickBot="1" x14ac:dyDescent="0.3">
      <c r="A54" s="80" t="s">
        <v>108</v>
      </c>
      <c r="B54" s="81" t="s">
        <v>10</v>
      </c>
      <c r="C54" s="82">
        <v>13</v>
      </c>
      <c r="D54" s="82">
        <v>3</v>
      </c>
      <c r="E54" s="36"/>
    </row>
    <row r="55" spans="1:5" ht="15.75" thickBot="1" x14ac:dyDescent="0.3">
      <c r="A55" s="80" t="s">
        <v>87</v>
      </c>
      <c r="B55" s="81" t="s">
        <v>10</v>
      </c>
      <c r="C55" s="82">
        <v>13</v>
      </c>
      <c r="D55" s="82">
        <v>1</v>
      </c>
      <c r="E55" s="36"/>
    </row>
    <row r="56" spans="1:5" ht="15.75" thickBot="1" x14ac:dyDescent="0.3">
      <c r="A56" s="80" t="s">
        <v>88</v>
      </c>
      <c r="B56" s="81" t="s">
        <v>10</v>
      </c>
      <c r="C56" s="82">
        <v>13</v>
      </c>
      <c r="D56" s="82">
        <v>5</v>
      </c>
      <c r="E56" s="36"/>
    </row>
    <row r="57" spans="1:5" ht="15.75" thickBot="1" x14ac:dyDescent="0.3">
      <c r="A57" s="80" t="s">
        <v>90</v>
      </c>
      <c r="B57" s="81" t="s">
        <v>10</v>
      </c>
      <c r="C57" s="82">
        <v>13</v>
      </c>
      <c r="D57" s="82">
        <v>3</v>
      </c>
      <c r="E57" s="36"/>
    </row>
    <row r="58" spans="1:5" ht="15.75" thickBot="1" x14ac:dyDescent="0.3">
      <c r="A58" s="80" t="s">
        <v>109</v>
      </c>
      <c r="B58" s="81" t="s">
        <v>11</v>
      </c>
      <c r="C58" s="82">
        <v>13</v>
      </c>
      <c r="D58" s="82">
        <v>7</v>
      </c>
      <c r="E58" s="36"/>
    </row>
    <row r="59" spans="1:5" ht="15.75" thickBot="1" x14ac:dyDescent="0.3">
      <c r="A59" s="80" t="s">
        <v>110</v>
      </c>
      <c r="B59" s="81" t="s">
        <v>11</v>
      </c>
      <c r="C59" s="82">
        <v>13</v>
      </c>
      <c r="D59" s="82">
        <v>3</v>
      </c>
      <c r="E59" s="36"/>
    </row>
    <row r="60" spans="1:5" ht="15.75" thickBot="1" x14ac:dyDescent="0.3">
      <c r="A60" s="80" t="s">
        <v>70</v>
      </c>
      <c r="B60" s="81" t="s">
        <v>11</v>
      </c>
      <c r="C60" s="82">
        <v>13</v>
      </c>
      <c r="D60" s="82">
        <v>1</v>
      </c>
      <c r="E60" s="36"/>
    </row>
    <row r="61" spans="1:5" ht="15.75" thickBot="1" x14ac:dyDescent="0.3">
      <c r="A61" s="80" t="s">
        <v>77</v>
      </c>
      <c r="B61" s="81" t="s">
        <v>11</v>
      </c>
      <c r="C61" s="82">
        <v>13</v>
      </c>
      <c r="D61" s="82">
        <v>2</v>
      </c>
      <c r="E61" s="36"/>
    </row>
    <row r="62" spans="1:5" ht="15.75" thickBot="1" x14ac:dyDescent="0.3">
      <c r="A62" s="80" t="s">
        <v>111</v>
      </c>
      <c r="B62" s="81" t="s">
        <v>11</v>
      </c>
      <c r="C62" s="82">
        <v>13</v>
      </c>
      <c r="D62" s="82">
        <v>3</v>
      </c>
      <c r="E62" s="36"/>
    </row>
    <row r="63" spans="1:5" ht="15.75" thickBot="1" x14ac:dyDescent="0.3">
      <c r="A63" s="80" t="s">
        <v>112</v>
      </c>
      <c r="B63" s="81" t="s">
        <v>11</v>
      </c>
      <c r="C63" s="82">
        <v>13</v>
      </c>
      <c r="D63" s="82">
        <v>5</v>
      </c>
      <c r="E63" s="36"/>
    </row>
    <row r="64" spans="1:5" ht="15.75" thickBot="1" x14ac:dyDescent="0.3">
      <c r="A64" s="80" t="s">
        <v>91</v>
      </c>
      <c r="B64" s="81" t="s">
        <v>11</v>
      </c>
      <c r="C64" s="82">
        <v>13</v>
      </c>
      <c r="D64" s="82">
        <v>3</v>
      </c>
      <c r="E64" s="36"/>
    </row>
  </sheetData>
  <sortState ref="A4:C47">
    <sortCondition ref="B4:B47"/>
  </sortState>
  <pageMargins left="0.7" right="0.7" top="0.75" bottom="0.75" header="0.3" footer="0.3"/>
  <pageSetup orientation="portrait" horizontalDpi="4294967295" verticalDpi="4294967295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A393"/>
  <sheetViews>
    <sheetView workbookViewId="0">
      <selection activeCell="AB181" sqref="AB181"/>
    </sheetView>
  </sheetViews>
  <sheetFormatPr defaultRowHeight="15" x14ac:dyDescent="0.25"/>
  <sheetData>
    <row r="1" spans="1:33" ht="15.75" thickBot="1" x14ac:dyDescent="0.3">
      <c r="A1" s="166"/>
      <c r="B1" s="167" t="s">
        <v>120</v>
      </c>
      <c r="C1" s="167" t="s">
        <v>121</v>
      </c>
      <c r="D1" s="167" t="s">
        <v>122</v>
      </c>
      <c r="E1" s="167" t="s">
        <v>123</v>
      </c>
      <c r="F1" s="167" t="s">
        <v>124</v>
      </c>
      <c r="G1" s="167" t="s">
        <v>125</v>
      </c>
      <c r="H1" s="167" t="s">
        <v>126</v>
      </c>
      <c r="I1" s="167" t="s">
        <v>127</v>
      </c>
      <c r="J1" s="167" t="s">
        <v>128</v>
      </c>
      <c r="K1" s="167" t="s">
        <v>129</v>
      </c>
      <c r="L1" s="167" t="s">
        <v>130</v>
      </c>
      <c r="M1" s="167" t="s">
        <v>131</v>
      </c>
      <c r="N1" s="167" t="s">
        <v>132</v>
      </c>
      <c r="O1" s="167" t="s">
        <v>133</v>
      </c>
      <c r="P1" s="167" t="s">
        <v>134</v>
      </c>
      <c r="Q1" s="167" t="s">
        <v>135</v>
      </c>
      <c r="R1" s="167" t="s">
        <v>136</v>
      </c>
      <c r="S1" s="167" t="s">
        <v>137</v>
      </c>
      <c r="T1" s="167" t="s">
        <v>138</v>
      </c>
      <c r="U1" s="167" t="s">
        <v>139</v>
      </c>
      <c r="V1" s="167" t="s">
        <v>140</v>
      </c>
      <c r="W1" s="167" t="s">
        <v>141</v>
      </c>
      <c r="X1" s="167" t="s">
        <v>142</v>
      </c>
      <c r="Y1" s="167" t="s">
        <v>143</v>
      </c>
      <c r="Z1" s="167" t="s">
        <v>152</v>
      </c>
      <c r="AA1" s="167" t="s">
        <v>144</v>
      </c>
      <c r="AB1" s="167" t="s">
        <v>146</v>
      </c>
      <c r="AC1" s="167" t="s">
        <v>145</v>
      </c>
      <c r="AD1" s="167" t="s">
        <v>147</v>
      </c>
      <c r="AE1" s="167" t="s">
        <v>148</v>
      </c>
      <c r="AF1" s="167" t="s">
        <v>149</v>
      </c>
      <c r="AG1" s="167" t="s">
        <v>150</v>
      </c>
    </row>
    <row r="2" spans="1:33" ht="15.75" thickBot="1" x14ac:dyDescent="0.3">
      <c r="A2" s="166"/>
      <c r="B2" s="167" t="s">
        <v>8</v>
      </c>
      <c r="C2" s="167" t="s">
        <v>8</v>
      </c>
      <c r="D2" s="167" t="s">
        <v>8</v>
      </c>
      <c r="E2" s="167" t="s">
        <v>8</v>
      </c>
      <c r="F2" s="167" t="s">
        <v>8</v>
      </c>
      <c r="G2" s="167" t="s">
        <v>8</v>
      </c>
      <c r="H2" s="167" t="s">
        <v>8</v>
      </c>
      <c r="I2" s="167" t="s">
        <v>8</v>
      </c>
      <c r="J2" s="167" t="s">
        <v>9</v>
      </c>
      <c r="K2" s="167" t="s">
        <v>9</v>
      </c>
      <c r="L2" s="167" t="s">
        <v>9</v>
      </c>
      <c r="M2" s="167" t="s">
        <v>9</v>
      </c>
      <c r="N2" s="167" t="s">
        <v>9</v>
      </c>
      <c r="O2" s="167" t="s">
        <v>9</v>
      </c>
      <c r="P2" s="167" t="s">
        <v>9</v>
      </c>
      <c r="Q2" s="167" t="s">
        <v>9</v>
      </c>
      <c r="R2" s="167" t="s">
        <v>10</v>
      </c>
      <c r="S2" s="167" t="s">
        <v>10</v>
      </c>
      <c r="T2" s="167" t="s">
        <v>10</v>
      </c>
      <c r="U2" s="167" t="s">
        <v>10</v>
      </c>
      <c r="V2" s="167" t="s">
        <v>10</v>
      </c>
      <c r="W2" s="167" t="s">
        <v>10</v>
      </c>
      <c r="X2" s="167" t="s">
        <v>10</v>
      </c>
      <c r="Y2" s="167" t="s">
        <v>10</v>
      </c>
      <c r="Z2" s="167" t="s">
        <v>11</v>
      </c>
      <c r="AA2" s="167" t="s">
        <v>11</v>
      </c>
      <c r="AB2" s="167" t="s">
        <v>11</v>
      </c>
      <c r="AC2" s="167" t="s">
        <v>11</v>
      </c>
      <c r="AD2" s="167" t="s">
        <v>11</v>
      </c>
      <c r="AE2" s="167" t="s">
        <v>11</v>
      </c>
      <c r="AF2" s="167" t="s">
        <v>11</v>
      </c>
      <c r="AG2" s="167" t="s">
        <v>11</v>
      </c>
    </row>
    <row r="3" spans="1:33" ht="15.75" thickBot="1" x14ac:dyDescent="0.3">
      <c r="A3" s="167" t="s">
        <v>119</v>
      </c>
      <c r="B3" s="167">
        <v>1</v>
      </c>
      <c r="C3" s="167">
        <v>2</v>
      </c>
      <c r="D3" s="167">
        <v>3</v>
      </c>
      <c r="E3" s="167">
        <v>4</v>
      </c>
      <c r="F3" s="167">
        <v>5</v>
      </c>
      <c r="G3" s="167">
        <v>6</v>
      </c>
      <c r="H3" s="167">
        <v>7</v>
      </c>
      <c r="I3" s="167">
        <v>8</v>
      </c>
      <c r="J3" s="167">
        <v>1</v>
      </c>
      <c r="K3" s="167">
        <v>2</v>
      </c>
      <c r="L3" s="167">
        <v>3</v>
      </c>
      <c r="M3" s="167">
        <v>4</v>
      </c>
      <c r="N3" s="167">
        <v>5</v>
      </c>
      <c r="O3" s="167">
        <v>6</v>
      </c>
      <c r="P3" s="167">
        <v>7</v>
      </c>
      <c r="Q3" s="167">
        <v>8</v>
      </c>
      <c r="R3" s="167">
        <v>1</v>
      </c>
      <c r="S3" s="167">
        <v>2</v>
      </c>
      <c r="T3" s="167">
        <v>3</v>
      </c>
      <c r="U3" s="167">
        <v>4</v>
      </c>
      <c r="V3" s="167">
        <v>5</v>
      </c>
      <c r="W3" s="167">
        <v>6</v>
      </c>
      <c r="X3" s="167">
        <v>7</v>
      </c>
      <c r="Y3" s="167">
        <v>8</v>
      </c>
      <c r="Z3" s="167">
        <v>1</v>
      </c>
      <c r="AA3" s="167">
        <v>2</v>
      </c>
      <c r="AB3" s="167">
        <v>3</v>
      </c>
      <c r="AC3" s="167">
        <v>4</v>
      </c>
      <c r="AD3" s="167">
        <v>5</v>
      </c>
      <c r="AE3" s="167">
        <v>6</v>
      </c>
      <c r="AF3" s="167">
        <v>7</v>
      </c>
      <c r="AG3" s="167">
        <v>8</v>
      </c>
    </row>
    <row r="4" spans="1:33" ht="15.75" thickBot="1" x14ac:dyDescent="0.3">
      <c r="A4" s="140">
        <v>1</v>
      </c>
      <c r="B4" s="140">
        <v>150</v>
      </c>
      <c r="C4" s="140">
        <v>175</v>
      </c>
      <c r="D4" s="166"/>
      <c r="E4" s="140">
        <v>250</v>
      </c>
      <c r="F4" s="140">
        <v>300</v>
      </c>
      <c r="G4" s="166"/>
      <c r="H4" s="166"/>
      <c r="I4" s="140">
        <v>400</v>
      </c>
      <c r="J4" s="166"/>
      <c r="K4" s="166"/>
      <c r="L4" s="168"/>
      <c r="M4" s="168"/>
      <c r="N4" s="168"/>
      <c r="O4" s="168"/>
      <c r="P4" s="168"/>
      <c r="Q4" s="168"/>
      <c r="R4" s="168"/>
      <c r="S4" s="168"/>
      <c r="T4" s="168"/>
      <c r="U4" s="168"/>
      <c r="V4" s="168"/>
      <c r="W4" s="168"/>
      <c r="X4" s="168"/>
      <c r="Y4" s="168"/>
      <c r="Z4" s="168"/>
      <c r="AA4" s="168"/>
      <c r="AB4" s="168"/>
      <c r="AC4" s="168"/>
      <c r="AD4" s="168"/>
      <c r="AE4" s="168"/>
      <c r="AF4" s="168"/>
      <c r="AG4" s="168"/>
    </row>
    <row r="5" spans="1:33" ht="15.75" thickBot="1" x14ac:dyDescent="0.3">
      <c r="A5" s="140">
        <v>2</v>
      </c>
      <c r="B5" s="140">
        <v>180</v>
      </c>
      <c r="C5" s="140">
        <v>210</v>
      </c>
      <c r="D5" s="166"/>
      <c r="E5" s="140">
        <v>300</v>
      </c>
      <c r="F5" s="140">
        <v>360</v>
      </c>
      <c r="G5" s="166"/>
      <c r="H5" s="166"/>
      <c r="I5" s="140">
        <v>480</v>
      </c>
      <c r="J5" s="166"/>
      <c r="K5" s="166"/>
      <c r="L5" s="168"/>
      <c r="M5" s="168"/>
      <c r="N5" s="168"/>
      <c r="O5" s="168"/>
      <c r="P5" s="168"/>
      <c r="Q5" s="168"/>
      <c r="R5" s="168"/>
      <c r="S5" s="168"/>
      <c r="T5" s="168"/>
      <c r="U5" s="168"/>
      <c r="V5" s="168"/>
      <c r="W5" s="168"/>
      <c r="X5" s="168"/>
      <c r="Y5" s="168"/>
      <c r="Z5" s="168"/>
      <c r="AA5" s="168"/>
      <c r="AB5" s="168"/>
      <c r="AC5" s="168"/>
      <c r="AD5" s="168"/>
      <c r="AE5" s="168"/>
      <c r="AF5" s="168"/>
      <c r="AG5" s="168"/>
    </row>
    <row r="6" spans="1:33" ht="15.75" thickBot="1" x14ac:dyDescent="0.3">
      <c r="A6" s="140">
        <v>3</v>
      </c>
      <c r="B6" s="140">
        <v>210</v>
      </c>
      <c r="C6" s="140">
        <v>245</v>
      </c>
      <c r="D6" s="166"/>
      <c r="E6" s="140">
        <v>350</v>
      </c>
      <c r="F6" s="140">
        <v>420</v>
      </c>
      <c r="G6" s="166"/>
      <c r="H6" s="166"/>
      <c r="I6" s="140">
        <v>560</v>
      </c>
      <c r="J6" s="166"/>
      <c r="K6" s="166"/>
      <c r="L6" s="168"/>
      <c r="M6" s="168"/>
      <c r="N6" s="168"/>
      <c r="O6" s="168"/>
      <c r="P6" s="168"/>
      <c r="Q6" s="168"/>
      <c r="R6" s="168"/>
      <c r="S6" s="168"/>
      <c r="T6" s="168"/>
      <c r="U6" s="168"/>
      <c r="V6" s="168"/>
      <c r="W6" s="168"/>
      <c r="X6" s="168"/>
      <c r="Y6" s="168"/>
      <c r="Z6" s="168"/>
      <c r="AA6" s="168"/>
      <c r="AB6" s="168"/>
      <c r="AC6" s="168"/>
      <c r="AD6" s="168"/>
      <c r="AE6" s="168"/>
      <c r="AF6" s="168"/>
      <c r="AG6" s="168"/>
    </row>
    <row r="7" spans="1:33" ht="15.75" thickBot="1" x14ac:dyDescent="0.3">
      <c r="A7" s="140">
        <v>4</v>
      </c>
      <c r="B7" s="140">
        <v>240</v>
      </c>
      <c r="C7" s="140">
        <v>280</v>
      </c>
      <c r="D7" s="166"/>
      <c r="E7" s="140">
        <v>400</v>
      </c>
      <c r="F7" s="140">
        <v>480</v>
      </c>
      <c r="G7" s="166"/>
      <c r="H7" s="166"/>
      <c r="I7" s="140">
        <v>640</v>
      </c>
      <c r="J7" s="166"/>
      <c r="K7" s="166"/>
      <c r="L7" s="168"/>
      <c r="M7" s="168"/>
      <c r="N7" s="168"/>
      <c r="O7" s="168"/>
      <c r="P7" s="168"/>
      <c r="Q7" s="168"/>
      <c r="R7" s="168"/>
      <c r="S7" s="168"/>
      <c r="T7" s="168"/>
      <c r="U7" s="168"/>
      <c r="V7" s="168"/>
      <c r="W7" s="168"/>
      <c r="X7" s="168"/>
      <c r="Y7" s="168"/>
      <c r="Z7" s="168"/>
      <c r="AA7" s="168"/>
      <c r="AB7" s="168"/>
      <c r="AC7" s="168"/>
      <c r="AD7" s="168"/>
      <c r="AE7" s="168"/>
      <c r="AF7" s="168"/>
      <c r="AG7" s="168"/>
    </row>
    <row r="8" spans="1:33" ht="15.75" thickBot="1" x14ac:dyDescent="0.3">
      <c r="A8" s="140">
        <v>5</v>
      </c>
      <c r="B8" s="140">
        <v>270</v>
      </c>
      <c r="C8" s="140">
        <v>315</v>
      </c>
      <c r="D8" s="166"/>
      <c r="E8" s="140">
        <v>450</v>
      </c>
      <c r="F8" s="140">
        <v>540</v>
      </c>
      <c r="G8" s="166"/>
      <c r="H8" s="166"/>
      <c r="I8" s="140">
        <v>720</v>
      </c>
      <c r="J8" s="166"/>
      <c r="K8" s="166"/>
      <c r="L8" s="168"/>
      <c r="M8" s="168"/>
      <c r="N8" s="168"/>
      <c r="O8" s="168"/>
      <c r="P8" s="168"/>
      <c r="Q8" s="168"/>
      <c r="R8" s="168"/>
      <c r="S8" s="168"/>
      <c r="T8" s="168"/>
      <c r="U8" s="168"/>
      <c r="V8" s="168"/>
      <c r="W8" s="168"/>
      <c r="X8" s="168"/>
      <c r="Y8" s="168"/>
      <c r="Z8" s="168"/>
      <c r="AA8" s="168"/>
      <c r="AB8" s="168"/>
      <c r="AC8" s="168"/>
      <c r="AD8" s="168"/>
      <c r="AE8" s="168"/>
      <c r="AF8" s="168"/>
      <c r="AG8" s="168"/>
    </row>
    <row r="9" spans="1:33" ht="15.75" thickBot="1" x14ac:dyDescent="0.3">
      <c r="A9" s="140">
        <v>6</v>
      </c>
      <c r="B9" s="140">
        <v>300</v>
      </c>
      <c r="C9" s="140">
        <v>350</v>
      </c>
      <c r="D9" s="166"/>
      <c r="E9" s="140">
        <v>500</v>
      </c>
      <c r="F9" s="140">
        <v>600</v>
      </c>
      <c r="G9" s="166"/>
      <c r="H9" s="166"/>
      <c r="I9" s="140">
        <v>800</v>
      </c>
      <c r="J9" s="166"/>
      <c r="K9" s="166"/>
      <c r="L9" s="168"/>
      <c r="M9" s="168"/>
      <c r="N9" s="168"/>
      <c r="O9" s="168"/>
      <c r="P9" s="168"/>
      <c r="Q9" s="168"/>
      <c r="R9" s="168"/>
      <c r="S9" s="168"/>
      <c r="T9" s="168"/>
      <c r="U9" s="168"/>
      <c r="V9" s="168"/>
      <c r="W9" s="168"/>
      <c r="X9" s="168"/>
      <c r="Y9" s="168"/>
      <c r="Z9" s="168"/>
      <c r="AA9" s="168"/>
      <c r="AB9" s="168"/>
      <c r="AC9" s="168"/>
      <c r="AD9" s="168"/>
      <c r="AE9" s="168"/>
      <c r="AF9" s="168"/>
      <c r="AG9" s="168"/>
    </row>
    <row r="10" spans="1:33" ht="15.75" thickBot="1" x14ac:dyDescent="0.3">
      <c r="A10" s="140">
        <v>7</v>
      </c>
      <c r="B10" s="140">
        <v>330</v>
      </c>
      <c r="C10" s="140">
        <v>385</v>
      </c>
      <c r="D10" s="166"/>
      <c r="E10" s="140">
        <v>550</v>
      </c>
      <c r="F10" s="140">
        <v>660</v>
      </c>
      <c r="G10" s="166"/>
      <c r="H10" s="166"/>
      <c r="I10" s="140">
        <v>880</v>
      </c>
      <c r="J10" s="166"/>
      <c r="K10" s="166"/>
      <c r="L10" s="168"/>
      <c r="M10" s="168"/>
      <c r="N10" s="168"/>
      <c r="O10" s="168"/>
      <c r="P10" s="168"/>
      <c r="Q10" s="168"/>
      <c r="R10" s="168"/>
      <c r="S10" s="168"/>
      <c r="T10" s="168"/>
      <c r="U10" s="168"/>
      <c r="V10" s="168"/>
      <c r="W10" s="168"/>
      <c r="X10" s="168"/>
      <c r="Y10" s="168"/>
      <c r="Z10" s="168"/>
      <c r="AA10" s="168"/>
      <c r="AB10" s="168"/>
      <c r="AC10" s="168"/>
      <c r="AD10" s="168"/>
      <c r="AE10" s="168"/>
      <c r="AF10" s="168"/>
      <c r="AG10" s="168"/>
    </row>
    <row r="11" spans="1:33" ht="15.75" thickBot="1" x14ac:dyDescent="0.3">
      <c r="A11" s="140">
        <v>8</v>
      </c>
      <c r="B11" s="140">
        <v>360</v>
      </c>
      <c r="C11" s="140">
        <v>420</v>
      </c>
      <c r="D11" s="166"/>
      <c r="E11" s="140">
        <v>600</v>
      </c>
      <c r="F11" s="140">
        <v>720</v>
      </c>
      <c r="G11" s="166"/>
      <c r="H11" s="166"/>
      <c r="I11" s="140">
        <v>960</v>
      </c>
      <c r="J11" s="166"/>
      <c r="K11" s="166"/>
      <c r="L11" s="168"/>
      <c r="M11" s="168"/>
      <c r="N11" s="168"/>
      <c r="O11" s="168"/>
      <c r="P11" s="168"/>
      <c r="Q11" s="168"/>
      <c r="R11" s="168"/>
      <c r="S11" s="168"/>
      <c r="T11" s="168"/>
      <c r="U11" s="168"/>
      <c r="V11" s="168"/>
      <c r="W11" s="168"/>
      <c r="X11" s="168"/>
      <c r="Y11" s="168"/>
      <c r="Z11" s="168"/>
      <c r="AA11" s="168"/>
      <c r="AB11" s="168"/>
      <c r="AC11" s="168"/>
      <c r="AD11" s="168"/>
      <c r="AE11" s="168"/>
      <c r="AF11" s="168"/>
      <c r="AG11" s="168"/>
    </row>
    <row r="12" spans="1:33" ht="15.75" thickBot="1" x14ac:dyDescent="0.3">
      <c r="A12" s="140">
        <v>9</v>
      </c>
      <c r="B12" s="140">
        <v>390</v>
      </c>
      <c r="C12" s="140">
        <v>455</v>
      </c>
      <c r="D12" s="166"/>
      <c r="E12" s="140">
        <v>650</v>
      </c>
      <c r="F12" s="140">
        <v>780</v>
      </c>
      <c r="G12" s="166"/>
      <c r="H12" s="166"/>
      <c r="I12" s="140">
        <v>1040</v>
      </c>
      <c r="J12" s="166"/>
      <c r="K12" s="166"/>
      <c r="L12" s="168"/>
      <c r="M12" s="168"/>
      <c r="N12" s="168"/>
      <c r="O12" s="168"/>
      <c r="P12" s="168"/>
      <c r="Q12" s="168"/>
      <c r="R12" s="168"/>
      <c r="S12" s="168"/>
      <c r="T12" s="168"/>
      <c r="U12" s="168"/>
      <c r="V12" s="168"/>
      <c r="W12" s="168"/>
      <c r="X12" s="168"/>
      <c r="Y12" s="168"/>
      <c r="Z12" s="168"/>
      <c r="AA12" s="168"/>
      <c r="AB12" s="168"/>
      <c r="AC12" s="168"/>
      <c r="AD12" s="168"/>
      <c r="AE12" s="168"/>
      <c r="AF12" s="168"/>
      <c r="AG12" s="168"/>
    </row>
    <row r="13" spans="1:33" ht="15.75" thickBot="1" x14ac:dyDescent="0.3">
      <c r="A13" s="140">
        <v>10</v>
      </c>
      <c r="B13" s="140">
        <v>420</v>
      </c>
      <c r="C13" s="140">
        <v>490</v>
      </c>
      <c r="D13" s="166"/>
      <c r="E13" s="140">
        <v>700</v>
      </c>
      <c r="F13" s="140">
        <v>840</v>
      </c>
      <c r="G13" s="166"/>
      <c r="H13" s="166"/>
      <c r="I13" s="140">
        <v>1120</v>
      </c>
      <c r="J13" s="166"/>
      <c r="K13" s="166"/>
      <c r="L13" s="168"/>
      <c r="M13" s="168"/>
      <c r="N13" s="168"/>
      <c r="O13" s="168"/>
      <c r="P13" s="168"/>
      <c r="Q13" s="168"/>
      <c r="R13" s="168"/>
      <c r="S13" s="168"/>
      <c r="T13" s="168"/>
      <c r="U13" s="168"/>
      <c r="V13" s="168"/>
      <c r="W13" s="168"/>
      <c r="X13" s="168"/>
      <c r="Y13" s="168"/>
      <c r="Z13" s="168"/>
      <c r="AA13" s="168"/>
      <c r="AB13" s="168"/>
      <c r="AC13" s="168"/>
      <c r="AD13" s="168"/>
      <c r="AE13" s="168"/>
      <c r="AF13" s="168"/>
      <c r="AG13" s="168"/>
    </row>
    <row r="14" spans="1:33" ht="15.75" thickBot="1" x14ac:dyDescent="0.3">
      <c r="A14" s="140">
        <v>11</v>
      </c>
      <c r="B14" s="140">
        <v>450</v>
      </c>
      <c r="C14" s="140">
        <v>525</v>
      </c>
      <c r="D14" s="166"/>
      <c r="E14" s="140">
        <v>750</v>
      </c>
      <c r="F14" s="140">
        <v>900</v>
      </c>
      <c r="G14" s="166"/>
      <c r="H14" s="166"/>
      <c r="I14" s="140">
        <v>1200</v>
      </c>
      <c r="J14" s="166"/>
      <c r="K14" s="166"/>
      <c r="L14" s="168"/>
      <c r="M14" s="168"/>
      <c r="N14" s="168"/>
      <c r="O14" s="168"/>
      <c r="P14" s="168"/>
      <c r="Q14" s="168"/>
      <c r="R14" s="168"/>
      <c r="S14" s="168"/>
      <c r="T14" s="168"/>
      <c r="U14" s="168"/>
      <c r="V14" s="168"/>
      <c r="W14" s="168"/>
      <c r="X14" s="168"/>
      <c r="Y14" s="168"/>
      <c r="Z14" s="168"/>
      <c r="AA14" s="168"/>
      <c r="AB14" s="168"/>
      <c r="AC14" s="168"/>
      <c r="AD14" s="168"/>
      <c r="AE14" s="168"/>
      <c r="AF14" s="168"/>
      <c r="AG14" s="168"/>
    </row>
    <row r="15" spans="1:33" ht="15.75" thickBot="1" x14ac:dyDescent="0.3">
      <c r="A15" s="140">
        <v>12</v>
      </c>
      <c r="B15" s="140">
        <v>480</v>
      </c>
      <c r="C15" s="140">
        <v>560</v>
      </c>
      <c r="D15" s="166"/>
      <c r="E15" s="140">
        <v>800</v>
      </c>
      <c r="F15" s="140">
        <v>960</v>
      </c>
      <c r="G15" s="166"/>
      <c r="H15" s="166"/>
      <c r="I15" s="140">
        <v>1280</v>
      </c>
      <c r="J15" s="166"/>
      <c r="K15" s="166"/>
      <c r="L15" s="168"/>
      <c r="M15" s="168"/>
      <c r="N15" s="168"/>
      <c r="O15" s="168"/>
      <c r="P15" s="168"/>
      <c r="Q15" s="168"/>
      <c r="R15" s="168"/>
      <c r="S15" s="168"/>
      <c r="T15" s="168"/>
      <c r="U15" s="168"/>
      <c r="V15" s="168"/>
      <c r="W15" s="168"/>
      <c r="X15" s="168"/>
      <c r="Y15" s="168"/>
      <c r="Z15" s="168"/>
      <c r="AA15" s="168"/>
      <c r="AB15" s="168"/>
      <c r="AC15" s="168"/>
      <c r="AD15" s="168"/>
      <c r="AE15" s="168"/>
      <c r="AF15" s="168"/>
      <c r="AG15" s="168"/>
    </row>
    <row r="16" spans="1:33" ht="15.75" thickBot="1" x14ac:dyDescent="0.3">
      <c r="A16" s="140">
        <v>13</v>
      </c>
      <c r="B16" s="140">
        <v>510</v>
      </c>
      <c r="C16" s="140">
        <v>595</v>
      </c>
      <c r="D16" s="166"/>
      <c r="E16" s="140">
        <v>850</v>
      </c>
      <c r="F16" s="140">
        <v>1020</v>
      </c>
      <c r="G16" s="166"/>
      <c r="H16" s="166"/>
      <c r="I16" s="140">
        <v>1360</v>
      </c>
      <c r="J16" s="166"/>
      <c r="K16" s="166"/>
      <c r="L16" s="168"/>
      <c r="M16" s="168"/>
      <c r="N16" s="168"/>
      <c r="O16" s="168"/>
      <c r="P16" s="168"/>
      <c r="Q16" s="168"/>
      <c r="R16" s="168"/>
      <c r="S16" s="168"/>
      <c r="T16" s="168"/>
      <c r="U16" s="168"/>
      <c r="V16" s="168"/>
      <c r="W16" s="168"/>
      <c r="X16" s="168"/>
      <c r="Y16" s="168"/>
      <c r="Z16" s="168"/>
      <c r="AA16" s="168"/>
      <c r="AB16" s="168"/>
      <c r="AC16" s="168"/>
      <c r="AD16" s="168"/>
      <c r="AE16" s="168"/>
      <c r="AF16" s="168"/>
      <c r="AG16" s="168"/>
    </row>
    <row r="17" spans="1:33" ht="15.75" thickBot="1" x14ac:dyDescent="0.3">
      <c r="A17" s="140">
        <v>14</v>
      </c>
      <c r="B17" s="140">
        <v>540</v>
      </c>
      <c r="C17" s="140">
        <v>630</v>
      </c>
      <c r="D17" s="166"/>
      <c r="E17" s="140">
        <v>900</v>
      </c>
      <c r="F17" s="140">
        <v>1080</v>
      </c>
      <c r="G17" s="166"/>
      <c r="H17" s="166"/>
      <c r="I17" s="140">
        <v>1440</v>
      </c>
      <c r="J17" s="166"/>
      <c r="K17" s="166"/>
      <c r="L17" s="168"/>
      <c r="M17" s="168"/>
      <c r="N17" s="168"/>
      <c r="O17" s="168"/>
      <c r="P17" s="168"/>
      <c r="Q17" s="168"/>
      <c r="R17" s="168"/>
      <c r="S17" s="168"/>
      <c r="T17" s="168"/>
      <c r="U17" s="168"/>
      <c r="V17" s="168"/>
      <c r="W17" s="168"/>
      <c r="X17" s="168"/>
      <c r="Y17" s="168"/>
      <c r="Z17" s="168"/>
      <c r="AA17" s="168"/>
      <c r="AB17" s="168"/>
      <c r="AC17" s="168"/>
      <c r="AD17" s="168"/>
      <c r="AE17" s="168"/>
      <c r="AF17" s="168"/>
      <c r="AG17" s="168"/>
    </row>
    <row r="18" spans="1:33" ht="15.75" thickBot="1" x14ac:dyDescent="0.3">
      <c r="A18" s="140">
        <v>15</v>
      </c>
      <c r="B18" s="140">
        <v>570</v>
      </c>
      <c r="C18" s="140">
        <v>665</v>
      </c>
      <c r="D18" s="166"/>
      <c r="E18" s="140">
        <v>950</v>
      </c>
      <c r="F18" s="140">
        <v>1140</v>
      </c>
      <c r="G18" s="166"/>
      <c r="H18" s="166"/>
      <c r="I18" s="140">
        <v>1520</v>
      </c>
      <c r="J18" s="140">
        <v>570</v>
      </c>
      <c r="K18" s="140">
        <v>665</v>
      </c>
      <c r="L18" s="140">
        <v>760</v>
      </c>
      <c r="M18" s="140">
        <v>950</v>
      </c>
      <c r="N18" s="140">
        <v>1140</v>
      </c>
      <c r="O18" s="168"/>
      <c r="P18" s="168"/>
      <c r="Q18" s="168"/>
      <c r="R18" s="168"/>
      <c r="S18" s="168"/>
      <c r="T18" s="168"/>
      <c r="U18" s="168"/>
      <c r="V18" s="168"/>
      <c r="W18" s="168"/>
      <c r="X18" s="168"/>
      <c r="Y18" s="168"/>
      <c r="Z18" s="168"/>
      <c r="AA18" s="168"/>
      <c r="AB18" s="168"/>
      <c r="AC18" s="168"/>
      <c r="AD18" s="168"/>
      <c r="AE18" s="168"/>
      <c r="AF18" s="168"/>
      <c r="AG18" s="168"/>
    </row>
    <row r="19" spans="1:33" ht="15.75" thickBot="1" x14ac:dyDescent="0.3">
      <c r="A19" s="140">
        <v>16</v>
      </c>
      <c r="B19" s="140">
        <v>600</v>
      </c>
      <c r="C19" s="140">
        <v>700</v>
      </c>
      <c r="D19" s="166"/>
      <c r="E19" s="140">
        <v>1000</v>
      </c>
      <c r="F19" s="140">
        <v>1200</v>
      </c>
      <c r="G19" s="166"/>
      <c r="H19" s="166"/>
      <c r="I19" s="140">
        <v>1600</v>
      </c>
      <c r="J19" s="140">
        <v>585</v>
      </c>
      <c r="K19" s="140">
        <v>682</v>
      </c>
      <c r="L19" s="140">
        <v>780</v>
      </c>
      <c r="M19" s="140">
        <v>975</v>
      </c>
      <c r="N19" s="140">
        <v>1170</v>
      </c>
      <c r="O19" s="168"/>
      <c r="P19" s="168"/>
      <c r="Q19" s="168"/>
      <c r="R19" s="168"/>
      <c r="S19" s="168"/>
      <c r="T19" s="168"/>
      <c r="U19" s="168"/>
      <c r="V19" s="168"/>
      <c r="W19" s="168"/>
      <c r="X19" s="168"/>
      <c r="Y19" s="168"/>
      <c r="Z19" s="168"/>
      <c r="AA19" s="168"/>
      <c r="AB19" s="168"/>
      <c r="AC19" s="168"/>
      <c r="AD19" s="168"/>
      <c r="AE19" s="168"/>
      <c r="AF19" s="168"/>
      <c r="AG19" s="168"/>
    </row>
    <row r="20" spans="1:33" ht="15.75" thickBot="1" x14ac:dyDescent="0.3">
      <c r="A20" s="140">
        <v>17</v>
      </c>
      <c r="B20" s="140">
        <v>630</v>
      </c>
      <c r="C20" s="140">
        <v>735</v>
      </c>
      <c r="D20" s="166"/>
      <c r="E20" s="140">
        <v>1050</v>
      </c>
      <c r="F20" s="140">
        <v>1260</v>
      </c>
      <c r="G20" s="166"/>
      <c r="H20" s="166"/>
      <c r="I20" s="140">
        <v>1680</v>
      </c>
      <c r="J20" s="140">
        <v>622</v>
      </c>
      <c r="K20" s="140">
        <v>726</v>
      </c>
      <c r="L20" s="140">
        <v>830</v>
      </c>
      <c r="M20" s="140">
        <v>1037</v>
      </c>
      <c r="N20" s="140">
        <v>1245</v>
      </c>
      <c r="O20" s="168"/>
      <c r="P20" s="168"/>
      <c r="Q20" s="168"/>
      <c r="R20" s="168"/>
      <c r="S20" s="168"/>
      <c r="T20" s="168"/>
      <c r="U20" s="168"/>
      <c r="V20" s="168"/>
      <c r="W20" s="168"/>
      <c r="X20" s="168"/>
      <c r="Y20" s="168"/>
      <c r="Z20" s="168"/>
      <c r="AA20" s="168"/>
      <c r="AB20" s="168"/>
      <c r="AC20" s="168"/>
      <c r="AD20" s="168"/>
      <c r="AE20" s="168"/>
      <c r="AF20" s="168"/>
      <c r="AG20" s="168"/>
    </row>
    <row r="21" spans="1:33" ht="15.75" thickBot="1" x14ac:dyDescent="0.3">
      <c r="A21" s="140">
        <v>18</v>
      </c>
      <c r="B21" s="140">
        <v>660</v>
      </c>
      <c r="C21" s="140">
        <v>770</v>
      </c>
      <c r="D21" s="166"/>
      <c r="E21" s="140">
        <v>1100</v>
      </c>
      <c r="F21" s="140">
        <v>1320</v>
      </c>
      <c r="G21" s="166"/>
      <c r="H21" s="166"/>
      <c r="I21" s="140">
        <v>1760</v>
      </c>
      <c r="J21" s="140">
        <v>645</v>
      </c>
      <c r="K21" s="140">
        <v>752</v>
      </c>
      <c r="L21" s="140">
        <v>860</v>
      </c>
      <c r="M21" s="140">
        <v>1075</v>
      </c>
      <c r="N21" s="140">
        <v>1290</v>
      </c>
      <c r="O21" s="168"/>
      <c r="P21" s="168"/>
      <c r="Q21" s="168"/>
      <c r="R21" s="168"/>
      <c r="S21" s="168"/>
      <c r="T21" s="168"/>
      <c r="U21" s="168"/>
      <c r="V21" s="168"/>
      <c r="W21" s="168"/>
      <c r="X21" s="168"/>
      <c r="Y21" s="168"/>
      <c r="Z21" s="168"/>
      <c r="AA21" s="168"/>
      <c r="AB21" s="168"/>
      <c r="AC21" s="168"/>
      <c r="AD21" s="168"/>
      <c r="AE21" s="168"/>
      <c r="AF21" s="168"/>
      <c r="AG21" s="168"/>
    </row>
    <row r="22" spans="1:33" ht="15.75" thickBot="1" x14ac:dyDescent="0.3">
      <c r="A22" s="140">
        <v>19</v>
      </c>
      <c r="B22" s="140">
        <v>690</v>
      </c>
      <c r="C22" s="140">
        <v>805</v>
      </c>
      <c r="D22" s="166"/>
      <c r="E22" s="140">
        <v>1150</v>
      </c>
      <c r="F22" s="140">
        <v>1380</v>
      </c>
      <c r="G22" s="166"/>
      <c r="H22" s="166"/>
      <c r="I22" s="140">
        <v>1840</v>
      </c>
      <c r="J22" s="140">
        <v>667</v>
      </c>
      <c r="K22" s="140">
        <v>778</v>
      </c>
      <c r="L22" s="140">
        <v>890</v>
      </c>
      <c r="M22" s="140">
        <v>1112</v>
      </c>
      <c r="N22" s="140">
        <v>1335</v>
      </c>
      <c r="O22" s="168"/>
      <c r="P22" s="168"/>
      <c r="Q22" s="168"/>
      <c r="R22" s="168"/>
      <c r="S22" s="168"/>
      <c r="T22" s="168"/>
      <c r="U22" s="168"/>
      <c r="V22" s="168"/>
      <c r="W22" s="168"/>
      <c r="X22" s="168"/>
      <c r="Y22" s="168"/>
      <c r="Z22" s="168"/>
      <c r="AA22" s="168"/>
      <c r="AB22" s="168"/>
      <c r="AC22" s="168"/>
      <c r="AD22" s="168"/>
      <c r="AE22" s="168"/>
      <c r="AF22" s="168"/>
      <c r="AG22" s="168"/>
    </row>
    <row r="23" spans="1:33" ht="15.75" thickBot="1" x14ac:dyDescent="0.3">
      <c r="A23" s="140">
        <v>20</v>
      </c>
      <c r="B23" s="140">
        <v>720</v>
      </c>
      <c r="C23" s="140">
        <v>840</v>
      </c>
      <c r="D23" s="166"/>
      <c r="E23" s="140">
        <v>1200</v>
      </c>
      <c r="F23" s="140">
        <v>1440</v>
      </c>
      <c r="G23" s="166"/>
      <c r="H23" s="166"/>
      <c r="I23" s="140">
        <v>1920</v>
      </c>
      <c r="J23" s="140">
        <v>705</v>
      </c>
      <c r="K23" s="140">
        <v>822</v>
      </c>
      <c r="L23" s="140">
        <v>940</v>
      </c>
      <c r="M23" s="140">
        <v>1175</v>
      </c>
      <c r="N23" s="140">
        <v>1410</v>
      </c>
      <c r="O23" s="168"/>
      <c r="P23" s="168"/>
      <c r="Q23" s="168"/>
      <c r="R23" s="168"/>
      <c r="S23" s="168"/>
      <c r="T23" s="168"/>
      <c r="U23" s="168"/>
      <c r="V23" s="168"/>
      <c r="W23" s="168"/>
      <c r="X23" s="168"/>
      <c r="Y23" s="168"/>
      <c r="Z23" s="168"/>
      <c r="AA23" s="168"/>
      <c r="AB23" s="168"/>
      <c r="AC23" s="168"/>
      <c r="AD23" s="168"/>
      <c r="AE23" s="168"/>
      <c r="AF23" s="168"/>
      <c r="AG23" s="168"/>
    </row>
    <row r="24" spans="1:33" ht="15.75" thickBot="1" x14ac:dyDescent="0.3">
      <c r="A24" s="140">
        <v>21</v>
      </c>
      <c r="B24" s="140">
        <v>750</v>
      </c>
      <c r="C24" s="140">
        <v>875</v>
      </c>
      <c r="D24" s="166"/>
      <c r="E24" s="140">
        <v>1250</v>
      </c>
      <c r="F24" s="140">
        <v>1500</v>
      </c>
      <c r="G24" s="166"/>
      <c r="H24" s="166"/>
      <c r="I24" s="140">
        <v>2000</v>
      </c>
      <c r="J24" s="140">
        <v>742</v>
      </c>
      <c r="K24" s="140">
        <v>866</v>
      </c>
      <c r="L24" s="140">
        <v>990</v>
      </c>
      <c r="M24" s="140">
        <v>1237</v>
      </c>
      <c r="N24" s="140">
        <v>1485</v>
      </c>
      <c r="O24" s="168"/>
      <c r="P24" s="168"/>
      <c r="Q24" s="168"/>
      <c r="R24" s="168"/>
      <c r="S24" s="168"/>
      <c r="T24" s="168"/>
      <c r="U24" s="168"/>
      <c r="V24" s="168"/>
      <c r="W24" s="168"/>
      <c r="X24" s="168"/>
      <c r="Y24" s="168"/>
      <c r="Z24" s="168"/>
      <c r="AA24" s="168"/>
      <c r="AB24" s="168"/>
      <c r="AC24" s="168"/>
      <c r="AD24" s="168"/>
      <c r="AE24" s="168"/>
      <c r="AF24" s="168"/>
      <c r="AG24" s="168"/>
    </row>
    <row r="25" spans="1:33" ht="15.75" thickBot="1" x14ac:dyDescent="0.3">
      <c r="A25" s="140">
        <v>22</v>
      </c>
      <c r="B25" s="140">
        <v>780</v>
      </c>
      <c r="C25" s="140">
        <v>910</v>
      </c>
      <c r="D25" s="166"/>
      <c r="E25" s="140">
        <v>1300</v>
      </c>
      <c r="F25" s="140">
        <v>1560</v>
      </c>
      <c r="G25" s="166"/>
      <c r="H25" s="166"/>
      <c r="I25" s="140">
        <v>2080</v>
      </c>
      <c r="J25" s="140">
        <v>780</v>
      </c>
      <c r="K25" s="140">
        <v>910</v>
      </c>
      <c r="L25" s="140">
        <v>1040</v>
      </c>
      <c r="M25" s="140">
        <v>1300</v>
      </c>
      <c r="N25" s="140">
        <v>1560</v>
      </c>
      <c r="O25" s="168"/>
      <c r="P25" s="168"/>
      <c r="Q25" s="168"/>
      <c r="R25" s="168"/>
      <c r="S25" s="168"/>
      <c r="T25" s="168"/>
      <c r="U25" s="168"/>
      <c r="V25" s="168"/>
      <c r="W25" s="168"/>
      <c r="X25" s="168"/>
      <c r="Y25" s="168"/>
      <c r="Z25" s="168"/>
      <c r="AA25" s="168"/>
      <c r="AB25" s="168"/>
      <c r="AC25" s="168"/>
      <c r="AD25" s="168"/>
      <c r="AE25" s="168"/>
      <c r="AF25" s="168"/>
      <c r="AG25" s="168"/>
    </row>
    <row r="26" spans="1:33" ht="15.75" thickBot="1" x14ac:dyDescent="0.3">
      <c r="A26" s="140">
        <v>23</v>
      </c>
      <c r="B26" s="140">
        <v>810</v>
      </c>
      <c r="C26" s="140">
        <v>945</v>
      </c>
      <c r="D26" s="166"/>
      <c r="E26" s="140">
        <v>1350</v>
      </c>
      <c r="F26" s="140">
        <v>1620</v>
      </c>
      <c r="G26" s="166"/>
      <c r="H26" s="166"/>
      <c r="I26" s="140">
        <v>2160</v>
      </c>
      <c r="J26" s="140">
        <v>798</v>
      </c>
      <c r="K26" s="140">
        <v>931</v>
      </c>
      <c r="L26" s="140">
        <v>1065</v>
      </c>
      <c r="M26" s="140">
        <v>1331</v>
      </c>
      <c r="N26" s="140">
        <v>1597</v>
      </c>
      <c r="O26" s="168"/>
      <c r="P26" s="168"/>
      <c r="Q26" s="168"/>
      <c r="R26" s="168"/>
      <c r="S26" s="168"/>
      <c r="T26" s="168"/>
      <c r="U26" s="168"/>
      <c r="V26" s="168"/>
      <c r="W26" s="168"/>
      <c r="X26" s="168"/>
      <c r="Y26" s="168"/>
      <c r="Z26" s="168"/>
      <c r="AA26" s="168"/>
      <c r="AB26" s="168"/>
      <c r="AC26" s="168"/>
      <c r="AD26" s="168"/>
      <c r="AE26" s="168"/>
      <c r="AF26" s="168"/>
      <c r="AG26" s="168"/>
    </row>
    <row r="27" spans="1:33" ht="15.75" thickBot="1" x14ac:dyDescent="0.3">
      <c r="A27" s="140">
        <v>24</v>
      </c>
      <c r="B27" s="140">
        <v>840</v>
      </c>
      <c r="C27" s="140">
        <v>980</v>
      </c>
      <c r="D27" s="166"/>
      <c r="E27" s="140">
        <v>1400</v>
      </c>
      <c r="F27" s="140">
        <v>1680</v>
      </c>
      <c r="G27" s="166"/>
      <c r="H27" s="166"/>
      <c r="I27" s="140">
        <v>2240</v>
      </c>
      <c r="J27" s="140">
        <v>825</v>
      </c>
      <c r="K27" s="140">
        <v>962</v>
      </c>
      <c r="L27" s="140">
        <v>1100</v>
      </c>
      <c r="M27" s="140">
        <v>1375</v>
      </c>
      <c r="N27" s="140">
        <v>1650</v>
      </c>
      <c r="O27" s="168"/>
      <c r="P27" s="168"/>
      <c r="Q27" s="168"/>
      <c r="R27" s="168"/>
      <c r="S27" s="168"/>
      <c r="T27" s="168"/>
      <c r="U27" s="168"/>
      <c r="V27" s="168"/>
      <c r="W27" s="168"/>
      <c r="X27" s="168"/>
      <c r="Y27" s="168"/>
      <c r="Z27" s="168"/>
      <c r="AA27" s="168"/>
      <c r="AB27" s="168"/>
      <c r="AC27" s="168"/>
      <c r="AD27" s="168"/>
      <c r="AE27" s="168"/>
      <c r="AF27" s="168"/>
      <c r="AG27" s="168"/>
    </row>
    <row r="28" spans="1:33" ht="15.75" thickBot="1" x14ac:dyDescent="0.3">
      <c r="A28" s="140">
        <v>25</v>
      </c>
      <c r="B28" s="140">
        <v>870</v>
      </c>
      <c r="C28" s="140">
        <v>1015</v>
      </c>
      <c r="D28" s="166"/>
      <c r="E28" s="140">
        <v>1450</v>
      </c>
      <c r="F28" s="140">
        <v>1740</v>
      </c>
      <c r="G28" s="166"/>
      <c r="H28" s="166"/>
      <c r="I28" s="140">
        <v>2320</v>
      </c>
      <c r="J28" s="140">
        <v>862</v>
      </c>
      <c r="K28" s="140">
        <v>1006</v>
      </c>
      <c r="L28" s="140">
        <v>1150</v>
      </c>
      <c r="M28" s="140">
        <v>1437</v>
      </c>
      <c r="N28" s="140">
        <v>1725</v>
      </c>
      <c r="O28" s="168"/>
      <c r="P28" s="168"/>
      <c r="Q28" s="168"/>
      <c r="R28" s="168"/>
      <c r="S28" s="168"/>
      <c r="T28" s="168"/>
      <c r="U28" s="168"/>
      <c r="V28" s="168"/>
      <c r="W28" s="168"/>
      <c r="X28" s="168"/>
      <c r="Y28" s="168"/>
      <c r="Z28" s="168"/>
      <c r="AA28" s="168"/>
      <c r="AB28" s="168"/>
      <c r="AC28" s="168"/>
      <c r="AD28" s="168"/>
      <c r="AE28" s="168"/>
      <c r="AF28" s="168"/>
      <c r="AG28" s="168"/>
    </row>
    <row r="29" spans="1:33" ht="15.75" thickBot="1" x14ac:dyDescent="0.3">
      <c r="A29" s="140">
        <v>26</v>
      </c>
      <c r="B29" s="140">
        <v>900</v>
      </c>
      <c r="C29" s="140">
        <v>1050</v>
      </c>
      <c r="D29" s="166"/>
      <c r="E29" s="140">
        <v>1500</v>
      </c>
      <c r="F29" s="140">
        <v>1800</v>
      </c>
      <c r="G29" s="166"/>
      <c r="H29" s="166"/>
      <c r="I29" s="140">
        <v>2400</v>
      </c>
      <c r="J29" s="140">
        <v>885</v>
      </c>
      <c r="K29" s="140">
        <v>1032</v>
      </c>
      <c r="L29" s="140">
        <v>1180</v>
      </c>
      <c r="M29" s="140">
        <v>1475</v>
      </c>
      <c r="N29" s="140">
        <v>1770</v>
      </c>
      <c r="O29" s="168"/>
      <c r="P29" s="168"/>
      <c r="Q29" s="168"/>
      <c r="R29" s="168"/>
      <c r="S29" s="168"/>
      <c r="T29" s="168"/>
      <c r="U29" s="168"/>
      <c r="V29" s="168"/>
      <c r="W29" s="168"/>
      <c r="X29" s="168"/>
      <c r="Y29" s="168"/>
      <c r="Z29" s="168"/>
      <c r="AA29" s="168"/>
      <c r="AB29" s="168"/>
      <c r="AC29" s="168"/>
      <c r="AD29" s="168"/>
      <c r="AE29" s="168"/>
      <c r="AF29" s="168"/>
      <c r="AG29" s="168"/>
    </row>
    <row r="30" spans="1:33" ht="15.75" thickBot="1" x14ac:dyDescent="0.3">
      <c r="A30" s="140">
        <v>27</v>
      </c>
      <c r="B30" s="140">
        <v>930</v>
      </c>
      <c r="C30" s="140">
        <v>1085</v>
      </c>
      <c r="D30" s="166"/>
      <c r="E30" s="140">
        <v>1550</v>
      </c>
      <c r="F30" s="140">
        <v>1860</v>
      </c>
      <c r="G30" s="166"/>
      <c r="H30" s="166"/>
      <c r="I30" s="140">
        <v>2480</v>
      </c>
      <c r="J30" s="140">
        <v>907</v>
      </c>
      <c r="K30" s="140">
        <v>1058</v>
      </c>
      <c r="L30" s="140">
        <v>1210</v>
      </c>
      <c r="M30" s="140">
        <v>1512</v>
      </c>
      <c r="N30" s="140">
        <v>1815</v>
      </c>
      <c r="O30" s="168"/>
      <c r="P30" s="168"/>
      <c r="Q30" s="168"/>
      <c r="R30" s="168"/>
      <c r="S30" s="168"/>
      <c r="T30" s="168"/>
      <c r="U30" s="168"/>
      <c r="V30" s="168"/>
      <c r="W30" s="168"/>
      <c r="X30" s="168"/>
      <c r="Y30" s="168"/>
      <c r="Z30" s="168"/>
      <c r="AA30" s="168"/>
      <c r="AB30" s="168"/>
      <c r="AC30" s="168"/>
      <c r="AD30" s="168"/>
      <c r="AE30" s="168"/>
      <c r="AF30" s="168"/>
      <c r="AG30" s="168"/>
    </row>
    <row r="31" spans="1:33" ht="15.75" thickBot="1" x14ac:dyDescent="0.3">
      <c r="A31" s="140">
        <v>28</v>
      </c>
      <c r="B31" s="140">
        <v>960</v>
      </c>
      <c r="C31" s="140">
        <v>1120</v>
      </c>
      <c r="D31" s="166"/>
      <c r="E31" s="140">
        <v>1600</v>
      </c>
      <c r="F31" s="140">
        <v>1920</v>
      </c>
      <c r="G31" s="166"/>
      <c r="H31" s="166"/>
      <c r="I31" s="140">
        <v>2560</v>
      </c>
      <c r="J31" s="140">
        <v>945</v>
      </c>
      <c r="K31" s="140">
        <v>1102</v>
      </c>
      <c r="L31" s="140">
        <v>1260</v>
      </c>
      <c r="M31" s="140">
        <v>1575</v>
      </c>
      <c r="N31" s="140">
        <v>1890</v>
      </c>
      <c r="O31" s="168"/>
      <c r="P31" s="168"/>
      <c r="Q31" s="168"/>
      <c r="R31" s="168"/>
      <c r="S31" s="168"/>
      <c r="T31" s="168"/>
      <c r="U31" s="168"/>
      <c r="V31" s="168"/>
      <c r="W31" s="168"/>
      <c r="X31" s="168"/>
      <c r="Y31" s="168"/>
      <c r="Z31" s="168"/>
      <c r="AA31" s="168"/>
      <c r="AB31" s="168"/>
      <c r="AC31" s="168"/>
      <c r="AD31" s="168"/>
      <c r="AE31" s="168"/>
      <c r="AF31" s="168"/>
      <c r="AG31" s="168"/>
    </row>
    <row r="32" spans="1:33" ht="15.75" thickBot="1" x14ac:dyDescent="0.3">
      <c r="A32" s="140">
        <v>29</v>
      </c>
      <c r="B32" s="140">
        <v>990</v>
      </c>
      <c r="C32" s="140">
        <v>1155</v>
      </c>
      <c r="D32" s="166"/>
      <c r="E32" s="140">
        <v>1650</v>
      </c>
      <c r="F32" s="140">
        <v>1980</v>
      </c>
      <c r="G32" s="166"/>
      <c r="H32" s="166"/>
      <c r="I32" s="140">
        <v>2640</v>
      </c>
      <c r="J32" s="140">
        <v>982</v>
      </c>
      <c r="K32" s="140">
        <v>1146</v>
      </c>
      <c r="L32" s="140">
        <v>1310</v>
      </c>
      <c r="M32" s="140">
        <v>1637</v>
      </c>
      <c r="N32" s="140">
        <v>1965</v>
      </c>
      <c r="O32" s="168"/>
      <c r="P32" s="168"/>
      <c r="Q32" s="168"/>
      <c r="R32" s="168"/>
      <c r="S32" s="168"/>
      <c r="T32" s="168"/>
      <c r="U32" s="168"/>
      <c r="V32" s="168"/>
      <c r="W32" s="168"/>
      <c r="X32" s="168"/>
      <c r="Y32" s="168"/>
      <c r="Z32" s="168"/>
      <c r="AA32" s="168"/>
      <c r="AB32" s="168"/>
      <c r="AC32" s="168"/>
      <c r="AD32" s="168"/>
      <c r="AE32" s="168"/>
      <c r="AF32" s="168"/>
      <c r="AG32" s="168"/>
    </row>
    <row r="33" spans="1:33" ht="15.75" thickBot="1" x14ac:dyDescent="0.3">
      <c r="A33" s="140">
        <v>30</v>
      </c>
      <c r="B33" s="140">
        <v>1020</v>
      </c>
      <c r="C33" s="140">
        <v>1190</v>
      </c>
      <c r="D33" s="166"/>
      <c r="E33" s="140">
        <v>1700</v>
      </c>
      <c r="F33" s="140">
        <v>2040</v>
      </c>
      <c r="G33" s="166"/>
      <c r="H33" s="166"/>
      <c r="I33" s="140">
        <v>2720</v>
      </c>
      <c r="J33" s="140">
        <v>1020</v>
      </c>
      <c r="K33" s="140">
        <v>1190</v>
      </c>
      <c r="L33" s="140">
        <v>1360</v>
      </c>
      <c r="M33" s="140">
        <v>1700</v>
      </c>
      <c r="N33" s="140">
        <v>2040</v>
      </c>
      <c r="O33" s="168"/>
      <c r="P33" s="168"/>
      <c r="Q33" s="168"/>
      <c r="R33" s="168"/>
      <c r="S33" s="168"/>
      <c r="T33" s="168"/>
      <c r="U33" s="168"/>
      <c r="V33" s="168"/>
      <c r="W33" s="168"/>
      <c r="X33" s="168"/>
      <c r="Y33" s="168"/>
      <c r="Z33" s="168"/>
      <c r="AA33" s="168"/>
      <c r="AB33" s="168"/>
      <c r="AC33" s="168"/>
      <c r="AD33" s="168"/>
      <c r="AE33" s="168"/>
      <c r="AF33" s="168"/>
      <c r="AG33" s="168"/>
    </row>
    <row r="34" spans="1:33" ht="15.75" thickBot="1" x14ac:dyDescent="0.3">
      <c r="A34" s="140">
        <v>31</v>
      </c>
      <c r="B34" s="140">
        <v>1050</v>
      </c>
      <c r="C34" s="140">
        <v>1225</v>
      </c>
      <c r="D34" s="166"/>
      <c r="E34" s="140">
        <v>1750</v>
      </c>
      <c r="F34" s="140">
        <v>2100</v>
      </c>
      <c r="G34" s="166"/>
      <c r="H34" s="166"/>
      <c r="I34" s="140">
        <v>2800</v>
      </c>
      <c r="J34" s="140">
        <v>1038</v>
      </c>
      <c r="K34" s="140">
        <v>1211</v>
      </c>
      <c r="L34" s="140">
        <v>1385</v>
      </c>
      <c r="M34" s="140">
        <v>1731</v>
      </c>
      <c r="N34" s="140">
        <v>2077</v>
      </c>
      <c r="O34" s="168"/>
      <c r="P34" s="168"/>
      <c r="Q34" s="168"/>
      <c r="R34" s="168"/>
      <c r="S34" s="168"/>
      <c r="T34" s="168"/>
      <c r="U34" s="168"/>
      <c r="V34" s="168"/>
      <c r="W34" s="168"/>
      <c r="X34" s="168"/>
      <c r="Y34" s="168"/>
      <c r="Z34" s="168"/>
      <c r="AA34" s="168"/>
      <c r="AB34" s="168"/>
      <c r="AC34" s="168"/>
      <c r="AD34" s="168"/>
      <c r="AE34" s="168"/>
      <c r="AF34" s="168"/>
      <c r="AG34" s="168"/>
    </row>
    <row r="35" spans="1:33" ht="15.75" thickBot="1" x14ac:dyDescent="0.3">
      <c r="A35" s="140">
        <v>32</v>
      </c>
      <c r="B35" s="140">
        <v>1080</v>
      </c>
      <c r="C35" s="140">
        <v>1260</v>
      </c>
      <c r="D35" s="166"/>
      <c r="E35" s="140">
        <v>1800</v>
      </c>
      <c r="F35" s="140">
        <v>2160</v>
      </c>
      <c r="G35" s="166"/>
      <c r="H35" s="166"/>
      <c r="I35" s="140">
        <v>2880</v>
      </c>
      <c r="J35" s="140">
        <v>1065</v>
      </c>
      <c r="K35" s="140">
        <v>1242</v>
      </c>
      <c r="L35" s="140">
        <v>1420</v>
      </c>
      <c r="M35" s="140">
        <v>1775</v>
      </c>
      <c r="N35" s="140">
        <v>2130</v>
      </c>
      <c r="O35" s="168"/>
      <c r="P35" s="168"/>
      <c r="Q35" s="168"/>
      <c r="R35" s="168"/>
      <c r="S35" s="168"/>
      <c r="T35" s="168"/>
      <c r="U35" s="168"/>
      <c r="V35" s="168"/>
      <c r="W35" s="168"/>
      <c r="X35" s="168"/>
      <c r="Y35" s="168"/>
      <c r="Z35" s="168"/>
      <c r="AA35" s="168"/>
      <c r="AB35" s="168"/>
      <c r="AC35" s="168"/>
      <c r="AD35" s="168"/>
      <c r="AE35" s="168"/>
      <c r="AF35" s="168"/>
      <c r="AG35" s="168"/>
    </row>
    <row r="36" spans="1:33" ht="15.75" thickBot="1" x14ac:dyDescent="0.3">
      <c r="A36" s="140">
        <v>33</v>
      </c>
      <c r="B36" s="140">
        <v>1110</v>
      </c>
      <c r="C36" s="140">
        <v>1295</v>
      </c>
      <c r="D36" s="166"/>
      <c r="E36" s="140">
        <v>1850</v>
      </c>
      <c r="F36" s="140">
        <v>2220</v>
      </c>
      <c r="G36" s="166"/>
      <c r="H36" s="166"/>
      <c r="I36" s="140">
        <v>2960</v>
      </c>
      <c r="J36" s="140">
        <v>1102</v>
      </c>
      <c r="K36" s="140">
        <v>1286</v>
      </c>
      <c r="L36" s="140">
        <v>1470</v>
      </c>
      <c r="M36" s="140">
        <v>1837</v>
      </c>
      <c r="N36" s="140">
        <v>2205</v>
      </c>
      <c r="O36" s="168"/>
      <c r="P36" s="168"/>
      <c r="Q36" s="168"/>
      <c r="R36" s="168"/>
      <c r="S36" s="168"/>
      <c r="T36" s="168"/>
      <c r="U36" s="168"/>
      <c r="V36" s="168"/>
      <c r="W36" s="168"/>
      <c r="X36" s="168"/>
      <c r="Y36" s="168"/>
      <c r="Z36" s="168"/>
      <c r="AA36" s="168"/>
      <c r="AB36" s="168"/>
      <c r="AC36" s="168"/>
      <c r="AD36" s="168"/>
      <c r="AE36" s="168"/>
      <c r="AF36" s="168"/>
      <c r="AG36" s="168"/>
    </row>
    <row r="37" spans="1:33" ht="15.75" thickBot="1" x14ac:dyDescent="0.3">
      <c r="A37" s="140">
        <v>34</v>
      </c>
      <c r="B37" s="140">
        <v>1140</v>
      </c>
      <c r="C37" s="140">
        <v>1330</v>
      </c>
      <c r="D37" s="166"/>
      <c r="E37" s="140">
        <v>1900</v>
      </c>
      <c r="F37" s="140">
        <v>2280</v>
      </c>
      <c r="G37" s="166"/>
      <c r="H37" s="166"/>
      <c r="I37" s="140">
        <v>3040</v>
      </c>
      <c r="J37" s="140">
        <v>1125</v>
      </c>
      <c r="K37" s="140">
        <v>1312</v>
      </c>
      <c r="L37" s="140">
        <v>1500</v>
      </c>
      <c r="M37" s="140">
        <v>1875</v>
      </c>
      <c r="N37" s="140">
        <v>2250</v>
      </c>
      <c r="O37" s="168"/>
      <c r="P37" s="168"/>
      <c r="Q37" s="168"/>
      <c r="R37" s="168"/>
      <c r="S37" s="168"/>
      <c r="T37" s="168"/>
      <c r="U37" s="168"/>
      <c r="V37" s="168"/>
      <c r="W37" s="168"/>
      <c r="X37" s="168"/>
      <c r="Y37" s="168"/>
      <c r="Z37" s="168"/>
      <c r="AA37" s="168"/>
      <c r="AB37" s="168"/>
      <c r="AC37" s="168"/>
      <c r="AD37" s="168"/>
      <c r="AE37" s="168"/>
      <c r="AF37" s="168"/>
      <c r="AG37" s="168"/>
    </row>
    <row r="38" spans="1:33" ht="15.75" thickBot="1" x14ac:dyDescent="0.3">
      <c r="A38" s="140">
        <v>35</v>
      </c>
      <c r="B38" s="140">
        <v>1170</v>
      </c>
      <c r="C38" s="140">
        <v>1365</v>
      </c>
      <c r="D38" s="166"/>
      <c r="E38" s="140">
        <v>1950</v>
      </c>
      <c r="F38" s="140">
        <v>2340</v>
      </c>
      <c r="G38" s="166"/>
      <c r="H38" s="166"/>
      <c r="I38" s="140">
        <v>3120</v>
      </c>
      <c r="J38" s="140">
        <v>1147</v>
      </c>
      <c r="K38" s="140">
        <v>1338</v>
      </c>
      <c r="L38" s="140">
        <v>1530</v>
      </c>
      <c r="M38" s="140">
        <v>1912</v>
      </c>
      <c r="N38" s="140">
        <v>2295</v>
      </c>
      <c r="O38" s="168"/>
      <c r="P38" s="168"/>
      <c r="Q38" s="168"/>
      <c r="R38" s="168"/>
      <c r="S38" s="168"/>
      <c r="T38" s="168"/>
      <c r="U38" s="168"/>
      <c r="V38" s="168"/>
      <c r="W38" s="168"/>
      <c r="X38" s="168"/>
      <c r="Y38" s="168"/>
      <c r="Z38" s="168"/>
      <c r="AA38" s="168"/>
      <c r="AB38" s="168"/>
      <c r="AC38" s="168"/>
      <c r="AD38" s="168"/>
      <c r="AE38" s="168"/>
      <c r="AF38" s="168"/>
      <c r="AG38" s="168"/>
    </row>
    <row r="39" spans="1:33" ht="15.75" thickBot="1" x14ac:dyDescent="0.3">
      <c r="A39" s="140">
        <v>36</v>
      </c>
      <c r="B39" s="140">
        <v>1200</v>
      </c>
      <c r="C39" s="140">
        <v>1400</v>
      </c>
      <c r="D39" s="166"/>
      <c r="E39" s="140">
        <v>2000</v>
      </c>
      <c r="F39" s="140">
        <v>2400</v>
      </c>
      <c r="G39" s="166"/>
      <c r="H39" s="166"/>
      <c r="I39" s="140">
        <v>3200</v>
      </c>
      <c r="J39" s="140">
        <v>1185</v>
      </c>
      <c r="K39" s="140">
        <v>1382</v>
      </c>
      <c r="L39" s="140">
        <v>1580</v>
      </c>
      <c r="M39" s="140">
        <v>1975</v>
      </c>
      <c r="N39" s="140">
        <v>2370</v>
      </c>
      <c r="O39" s="168"/>
      <c r="P39" s="168"/>
      <c r="Q39" s="168"/>
      <c r="R39" s="168"/>
      <c r="S39" s="168"/>
      <c r="T39" s="168"/>
      <c r="U39" s="168"/>
      <c r="V39" s="168"/>
      <c r="W39" s="168"/>
      <c r="X39" s="168"/>
      <c r="Y39" s="168"/>
      <c r="Z39" s="168"/>
      <c r="AA39" s="168"/>
      <c r="AB39" s="168"/>
      <c r="AC39" s="168"/>
      <c r="AD39" s="168"/>
      <c r="AE39" s="168"/>
      <c r="AF39" s="168"/>
      <c r="AG39" s="168"/>
    </row>
    <row r="40" spans="1:33" ht="15.75" thickBot="1" x14ac:dyDescent="0.3">
      <c r="A40" s="140">
        <v>37</v>
      </c>
      <c r="B40" s="140">
        <v>1230</v>
      </c>
      <c r="C40" s="140">
        <v>1435</v>
      </c>
      <c r="D40" s="166"/>
      <c r="E40" s="140">
        <v>2050</v>
      </c>
      <c r="F40" s="140">
        <v>2460</v>
      </c>
      <c r="G40" s="166"/>
      <c r="H40" s="166"/>
      <c r="I40" s="140">
        <v>3280</v>
      </c>
      <c r="J40" s="140">
        <v>1222</v>
      </c>
      <c r="K40" s="140">
        <v>1426</v>
      </c>
      <c r="L40" s="140">
        <v>1630</v>
      </c>
      <c r="M40" s="140">
        <v>2037</v>
      </c>
      <c r="N40" s="140">
        <v>2445</v>
      </c>
      <c r="O40" s="168"/>
      <c r="P40" s="168"/>
      <c r="Q40" s="168"/>
      <c r="R40" s="168"/>
      <c r="S40" s="168"/>
      <c r="T40" s="168"/>
      <c r="U40" s="168"/>
      <c r="V40" s="168"/>
      <c r="W40" s="168"/>
      <c r="X40" s="168"/>
      <c r="Y40" s="168"/>
      <c r="Z40" s="168"/>
      <c r="AA40" s="168"/>
      <c r="AB40" s="168"/>
      <c r="AC40" s="168"/>
      <c r="AD40" s="168"/>
      <c r="AE40" s="168"/>
      <c r="AF40" s="168"/>
      <c r="AG40" s="168"/>
    </row>
    <row r="41" spans="1:33" ht="15.75" thickBot="1" x14ac:dyDescent="0.3">
      <c r="A41" s="140">
        <v>38</v>
      </c>
      <c r="B41" s="140">
        <v>1260</v>
      </c>
      <c r="C41" s="140">
        <v>1470</v>
      </c>
      <c r="D41" s="166"/>
      <c r="E41" s="140">
        <v>2100</v>
      </c>
      <c r="F41" s="140">
        <v>2520</v>
      </c>
      <c r="G41" s="166"/>
      <c r="H41" s="166"/>
      <c r="I41" s="140">
        <v>3360</v>
      </c>
      <c r="J41" s="140">
        <v>1260</v>
      </c>
      <c r="K41" s="140">
        <v>1470</v>
      </c>
      <c r="L41" s="140">
        <v>1680</v>
      </c>
      <c r="M41" s="140">
        <v>2100</v>
      </c>
      <c r="N41" s="140">
        <v>2520</v>
      </c>
      <c r="O41" s="168"/>
      <c r="P41" s="168"/>
      <c r="Q41" s="168"/>
      <c r="R41" s="168"/>
      <c r="S41" s="168"/>
      <c r="T41" s="168"/>
      <c r="U41" s="168"/>
      <c r="V41" s="168"/>
      <c r="W41" s="168"/>
      <c r="X41" s="168"/>
      <c r="Y41" s="168"/>
      <c r="Z41" s="168"/>
      <c r="AA41" s="168"/>
      <c r="AB41" s="168"/>
      <c r="AC41" s="168"/>
      <c r="AD41" s="168"/>
      <c r="AE41" s="168"/>
      <c r="AF41" s="168"/>
      <c r="AG41" s="168"/>
    </row>
    <row r="42" spans="1:33" ht="15.75" thickBot="1" x14ac:dyDescent="0.3">
      <c r="A42" s="140">
        <v>39</v>
      </c>
      <c r="B42" s="140">
        <v>1290</v>
      </c>
      <c r="C42" s="140">
        <v>1505</v>
      </c>
      <c r="D42" s="166"/>
      <c r="E42" s="140">
        <v>2150</v>
      </c>
      <c r="F42" s="140">
        <v>2580</v>
      </c>
      <c r="G42" s="166"/>
      <c r="H42" s="166"/>
      <c r="I42" s="140">
        <v>3440</v>
      </c>
      <c r="J42" s="140">
        <v>1278</v>
      </c>
      <c r="K42" s="140">
        <v>1491</v>
      </c>
      <c r="L42" s="140">
        <v>1705</v>
      </c>
      <c r="M42" s="140">
        <v>2131</v>
      </c>
      <c r="N42" s="140">
        <v>2557</v>
      </c>
      <c r="O42" s="168"/>
      <c r="P42" s="168"/>
      <c r="Q42" s="168"/>
      <c r="R42" s="168"/>
      <c r="S42" s="168"/>
      <c r="T42" s="168"/>
      <c r="U42" s="168"/>
      <c r="V42" s="168"/>
      <c r="W42" s="168"/>
      <c r="X42" s="168"/>
      <c r="Y42" s="168"/>
      <c r="Z42" s="168"/>
      <c r="AA42" s="168"/>
      <c r="AB42" s="168"/>
      <c r="AC42" s="168"/>
      <c r="AD42" s="168"/>
      <c r="AE42" s="168"/>
      <c r="AF42" s="168"/>
      <c r="AG42" s="168"/>
    </row>
    <row r="43" spans="1:33" ht="15.75" thickBot="1" x14ac:dyDescent="0.3">
      <c r="A43" s="140">
        <v>40</v>
      </c>
      <c r="B43" s="140">
        <v>1320</v>
      </c>
      <c r="C43" s="140">
        <v>1540</v>
      </c>
      <c r="D43" s="166"/>
      <c r="E43" s="140">
        <v>2200</v>
      </c>
      <c r="F43" s="140">
        <v>2640</v>
      </c>
      <c r="G43" s="166"/>
      <c r="H43" s="166"/>
      <c r="I43" s="140">
        <v>3520</v>
      </c>
      <c r="J43" s="140">
        <v>1305</v>
      </c>
      <c r="K43" s="140">
        <v>1522</v>
      </c>
      <c r="L43" s="140">
        <v>1740</v>
      </c>
      <c r="M43" s="140">
        <v>2175</v>
      </c>
      <c r="N43" s="140">
        <v>2610</v>
      </c>
      <c r="O43" s="168"/>
      <c r="P43" s="168"/>
      <c r="Q43" s="168"/>
      <c r="R43" s="140">
        <v>1320</v>
      </c>
      <c r="S43" s="140">
        <v>1540</v>
      </c>
      <c r="T43" s="140">
        <v>1760</v>
      </c>
      <c r="U43" s="140">
        <v>2200</v>
      </c>
      <c r="V43" s="140">
        <v>2640</v>
      </c>
      <c r="W43" s="140">
        <v>2970</v>
      </c>
      <c r="X43" s="168"/>
      <c r="Y43" s="168"/>
      <c r="Z43" s="168"/>
      <c r="AA43" s="168"/>
      <c r="AB43" s="168"/>
      <c r="AC43" s="168"/>
      <c r="AD43" s="168"/>
      <c r="AE43" s="168"/>
      <c r="AF43" s="168"/>
      <c r="AG43" s="168"/>
    </row>
    <row r="44" spans="1:33" ht="15.75" thickBot="1" x14ac:dyDescent="0.3">
      <c r="A44" s="140">
        <v>41</v>
      </c>
      <c r="B44" s="140">
        <v>1350</v>
      </c>
      <c r="C44" s="168"/>
      <c r="D44" s="166"/>
      <c r="E44" s="140">
        <v>2250</v>
      </c>
      <c r="F44" s="166"/>
      <c r="G44" s="166"/>
      <c r="H44" s="166"/>
      <c r="I44" s="166"/>
      <c r="J44" s="140">
        <v>1342</v>
      </c>
      <c r="K44" s="140">
        <v>1566</v>
      </c>
      <c r="L44" s="140">
        <v>1790</v>
      </c>
      <c r="M44" s="140">
        <v>2237</v>
      </c>
      <c r="N44" s="140">
        <v>2685</v>
      </c>
      <c r="O44" s="168"/>
      <c r="P44" s="168"/>
      <c r="Q44" s="168"/>
      <c r="R44" s="140">
        <v>1335</v>
      </c>
      <c r="S44" s="140">
        <v>1558</v>
      </c>
      <c r="T44" s="140">
        <v>1780</v>
      </c>
      <c r="U44" s="140">
        <v>2226</v>
      </c>
      <c r="V44" s="140">
        <v>2671</v>
      </c>
      <c r="W44" s="166"/>
      <c r="X44" s="168"/>
      <c r="Y44" s="168"/>
      <c r="Z44" s="168"/>
      <c r="AA44" s="168"/>
      <c r="AB44" s="168"/>
      <c r="AC44" s="168"/>
      <c r="AD44" s="168"/>
      <c r="AE44" s="168"/>
      <c r="AF44" s="168"/>
      <c r="AG44" s="168"/>
    </row>
    <row r="45" spans="1:33" ht="15.75" thickBot="1" x14ac:dyDescent="0.3">
      <c r="A45" s="140">
        <v>42</v>
      </c>
      <c r="B45" s="140">
        <v>1380</v>
      </c>
      <c r="C45" s="168"/>
      <c r="D45" s="166"/>
      <c r="E45" s="140">
        <v>2300</v>
      </c>
      <c r="F45" s="166"/>
      <c r="G45" s="166"/>
      <c r="H45" s="166"/>
      <c r="I45" s="166"/>
      <c r="J45" s="140">
        <v>1365</v>
      </c>
      <c r="K45" s="140">
        <v>1592</v>
      </c>
      <c r="L45" s="140">
        <v>1820</v>
      </c>
      <c r="M45" s="140">
        <v>2275</v>
      </c>
      <c r="N45" s="140">
        <v>2730</v>
      </c>
      <c r="O45" s="168"/>
      <c r="P45" s="168"/>
      <c r="Q45" s="168"/>
      <c r="R45" s="140">
        <v>1370</v>
      </c>
      <c r="S45" s="140">
        <v>1599</v>
      </c>
      <c r="T45" s="140">
        <v>1827</v>
      </c>
      <c r="U45" s="140">
        <v>2284</v>
      </c>
      <c r="V45" s="140">
        <v>2741</v>
      </c>
      <c r="W45" s="166"/>
      <c r="X45" s="168"/>
      <c r="Y45" s="168"/>
      <c r="Z45" s="168"/>
      <c r="AA45" s="168"/>
      <c r="AB45" s="168"/>
      <c r="AC45" s="168"/>
      <c r="AD45" s="168"/>
      <c r="AE45" s="168"/>
      <c r="AF45" s="168"/>
      <c r="AG45" s="168"/>
    </row>
    <row r="46" spans="1:33" ht="15.75" thickBot="1" x14ac:dyDescent="0.3">
      <c r="A46" s="140">
        <v>43</v>
      </c>
      <c r="B46" s="140">
        <v>1410</v>
      </c>
      <c r="C46" s="168"/>
      <c r="D46" s="166"/>
      <c r="E46" s="140">
        <v>2350</v>
      </c>
      <c r="F46" s="166"/>
      <c r="G46" s="166"/>
      <c r="H46" s="166"/>
      <c r="I46" s="166"/>
      <c r="J46" s="140">
        <v>1387</v>
      </c>
      <c r="K46" s="140">
        <v>1618</v>
      </c>
      <c r="L46" s="140">
        <v>1850</v>
      </c>
      <c r="M46" s="140">
        <v>2312</v>
      </c>
      <c r="N46" s="140">
        <v>2775</v>
      </c>
      <c r="O46" s="168"/>
      <c r="P46" s="168"/>
      <c r="Q46" s="168"/>
      <c r="R46" s="140">
        <v>1405</v>
      </c>
      <c r="S46" s="140">
        <v>1640</v>
      </c>
      <c r="T46" s="140">
        <v>1874</v>
      </c>
      <c r="U46" s="140">
        <v>2343</v>
      </c>
      <c r="V46" s="140">
        <v>2811</v>
      </c>
      <c r="W46" s="166"/>
      <c r="X46" s="168"/>
      <c r="Y46" s="168"/>
      <c r="Z46" s="168"/>
      <c r="AA46" s="168"/>
      <c r="AB46" s="168"/>
      <c r="AC46" s="168"/>
      <c r="AD46" s="168"/>
      <c r="AE46" s="168"/>
      <c r="AF46" s="168"/>
      <c r="AG46" s="168"/>
    </row>
    <row r="47" spans="1:33" ht="15.75" thickBot="1" x14ac:dyDescent="0.3">
      <c r="A47" s="140">
        <v>44</v>
      </c>
      <c r="B47" s="140">
        <v>1440</v>
      </c>
      <c r="C47" s="168"/>
      <c r="D47" s="166"/>
      <c r="E47" s="140">
        <v>2400</v>
      </c>
      <c r="F47" s="166"/>
      <c r="G47" s="166"/>
      <c r="H47" s="166"/>
      <c r="I47" s="166"/>
      <c r="J47" s="140">
        <v>1425</v>
      </c>
      <c r="K47" s="140">
        <v>1662</v>
      </c>
      <c r="L47" s="140">
        <v>1900</v>
      </c>
      <c r="M47" s="140">
        <v>2375</v>
      </c>
      <c r="N47" s="140">
        <v>2850</v>
      </c>
      <c r="O47" s="168"/>
      <c r="P47" s="168"/>
      <c r="Q47" s="168"/>
      <c r="R47" s="140">
        <v>1430</v>
      </c>
      <c r="S47" s="140">
        <v>1669</v>
      </c>
      <c r="T47" s="140">
        <v>1907</v>
      </c>
      <c r="U47" s="140">
        <v>2384</v>
      </c>
      <c r="V47" s="140">
        <v>2861</v>
      </c>
      <c r="W47" s="166"/>
      <c r="X47" s="168"/>
      <c r="Y47" s="168"/>
      <c r="Z47" s="168"/>
      <c r="AA47" s="168"/>
      <c r="AB47" s="168"/>
      <c r="AC47" s="168"/>
      <c r="AD47" s="168"/>
      <c r="AE47" s="168"/>
      <c r="AF47" s="168"/>
      <c r="AG47" s="168"/>
    </row>
    <row r="48" spans="1:33" ht="15.75" thickBot="1" x14ac:dyDescent="0.3">
      <c r="A48" s="140">
        <v>45</v>
      </c>
      <c r="B48" s="140">
        <v>1470</v>
      </c>
      <c r="C48" s="168"/>
      <c r="D48" s="166"/>
      <c r="E48" s="140">
        <v>2450</v>
      </c>
      <c r="F48" s="166"/>
      <c r="G48" s="166"/>
      <c r="H48" s="166"/>
      <c r="I48" s="166"/>
      <c r="J48" s="140">
        <v>1462</v>
      </c>
      <c r="K48" s="140">
        <v>1706</v>
      </c>
      <c r="L48" s="140">
        <v>1950</v>
      </c>
      <c r="M48" s="140">
        <v>2437</v>
      </c>
      <c r="N48" s="140">
        <v>2925</v>
      </c>
      <c r="O48" s="168"/>
      <c r="P48" s="168"/>
      <c r="Q48" s="168"/>
      <c r="R48" s="140">
        <v>1454</v>
      </c>
      <c r="S48" s="140">
        <v>1696</v>
      </c>
      <c r="T48" s="140">
        <v>1938</v>
      </c>
      <c r="U48" s="140">
        <v>2423</v>
      </c>
      <c r="V48" s="140">
        <v>2908</v>
      </c>
      <c r="W48" s="140">
        <v>3272</v>
      </c>
      <c r="X48" s="168"/>
      <c r="Y48" s="168"/>
      <c r="Z48" s="168"/>
      <c r="AA48" s="168"/>
      <c r="AB48" s="168"/>
      <c r="AC48" s="168"/>
      <c r="AD48" s="168"/>
      <c r="AE48" s="168"/>
      <c r="AF48" s="168"/>
      <c r="AG48" s="168"/>
    </row>
    <row r="49" spans="1:33" ht="15.75" thickBot="1" x14ac:dyDescent="0.3">
      <c r="A49" s="140">
        <v>46</v>
      </c>
      <c r="B49" s="140">
        <v>1500</v>
      </c>
      <c r="C49" s="168"/>
      <c r="D49" s="166"/>
      <c r="E49" s="140">
        <v>2500</v>
      </c>
      <c r="F49" s="166"/>
      <c r="G49" s="166"/>
      <c r="H49" s="166"/>
      <c r="I49" s="166"/>
      <c r="J49" s="140">
        <v>1500</v>
      </c>
      <c r="K49" s="140">
        <v>1750</v>
      </c>
      <c r="L49" s="140">
        <v>2000</v>
      </c>
      <c r="M49" s="140">
        <v>2500</v>
      </c>
      <c r="N49" s="140">
        <v>3000</v>
      </c>
      <c r="O49" s="168"/>
      <c r="P49" s="168"/>
      <c r="Q49" s="168"/>
      <c r="R49" s="140">
        <v>1481</v>
      </c>
      <c r="S49" s="140">
        <v>1728</v>
      </c>
      <c r="T49" s="140">
        <v>1975</v>
      </c>
      <c r="U49" s="140">
        <v>2468</v>
      </c>
      <c r="V49" s="140">
        <v>2962</v>
      </c>
      <c r="W49" s="166"/>
      <c r="X49" s="168"/>
      <c r="Y49" s="168"/>
      <c r="Z49" s="168"/>
      <c r="AA49" s="168"/>
      <c r="AB49" s="168"/>
      <c r="AC49" s="168"/>
      <c r="AD49" s="168"/>
      <c r="AE49" s="168"/>
      <c r="AF49" s="168"/>
      <c r="AG49" s="168"/>
    </row>
    <row r="50" spans="1:33" ht="15.75" thickBot="1" x14ac:dyDescent="0.3">
      <c r="A50" s="140">
        <v>47</v>
      </c>
      <c r="B50" s="140">
        <v>1530</v>
      </c>
      <c r="C50" s="168"/>
      <c r="D50" s="166"/>
      <c r="E50" s="140">
        <v>2550</v>
      </c>
      <c r="F50" s="166"/>
      <c r="G50" s="166"/>
      <c r="H50" s="166"/>
      <c r="I50" s="166"/>
      <c r="J50" s="140">
        <v>1518</v>
      </c>
      <c r="K50" s="140">
        <v>1771</v>
      </c>
      <c r="L50" s="140">
        <v>2025</v>
      </c>
      <c r="M50" s="140">
        <v>2531</v>
      </c>
      <c r="N50" s="140">
        <v>3037</v>
      </c>
      <c r="O50" s="168"/>
      <c r="P50" s="168"/>
      <c r="Q50" s="168"/>
      <c r="R50" s="140">
        <v>1516</v>
      </c>
      <c r="S50" s="140">
        <v>1769</v>
      </c>
      <c r="T50" s="140">
        <v>2021</v>
      </c>
      <c r="U50" s="140">
        <v>2527</v>
      </c>
      <c r="V50" s="140">
        <v>3032</v>
      </c>
      <c r="W50" s="140">
        <v>3412</v>
      </c>
      <c r="X50" s="168"/>
      <c r="Y50" s="168"/>
      <c r="Z50" s="168"/>
      <c r="AA50" s="168"/>
      <c r="AB50" s="168"/>
      <c r="AC50" s="168"/>
      <c r="AD50" s="168"/>
      <c r="AE50" s="168"/>
      <c r="AF50" s="168"/>
      <c r="AG50" s="168"/>
    </row>
    <row r="51" spans="1:33" ht="15.75" thickBot="1" x14ac:dyDescent="0.3">
      <c r="A51" s="140">
        <v>48</v>
      </c>
      <c r="B51" s="140">
        <v>1560</v>
      </c>
      <c r="C51" s="168"/>
      <c r="D51" s="166"/>
      <c r="E51" s="140">
        <v>2600</v>
      </c>
      <c r="F51" s="166"/>
      <c r="G51" s="166"/>
      <c r="H51" s="166"/>
      <c r="I51" s="166"/>
      <c r="J51" s="140">
        <v>1545</v>
      </c>
      <c r="K51" s="140">
        <v>1802</v>
      </c>
      <c r="L51" s="140">
        <v>2060</v>
      </c>
      <c r="M51" s="140">
        <v>2575</v>
      </c>
      <c r="N51" s="140">
        <v>3090</v>
      </c>
      <c r="O51" s="168"/>
      <c r="P51" s="168"/>
      <c r="Q51" s="168"/>
      <c r="R51" s="140">
        <v>1551</v>
      </c>
      <c r="S51" s="140">
        <v>1810</v>
      </c>
      <c r="T51" s="140">
        <v>2068</v>
      </c>
      <c r="U51" s="140">
        <v>2586</v>
      </c>
      <c r="V51" s="140">
        <v>3103</v>
      </c>
      <c r="W51" s="166"/>
      <c r="X51" s="168"/>
      <c r="Y51" s="168"/>
      <c r="Z51" s="168"/>
      <c r="AA51" s="168"/>
      <c r="AB51" s="168"/>
      <c r="AC51" s="168"/>
      <c r="AD51" s="168"/>
      <c r="AE51" s="168"/>
      <c r="AF51" s="168"/>
      <c r="AG51" s="168"/>
    </row>
    <row r="52" spans="1:33" ht="15.75" thickBot="1" x14ac:dyDescent="0.3">
      <c r="A52" s="140">
        <v>49</v>
      </c>
      <c r="B52" s="140">
        <v>1590</v>
      </c>
      <c r="C52" s="168"/>
      <c r="D52" s="166"/>
      <c r="E52" s="140">
        <v>2650</v>
      </c>
      <c r="F52" s="166"/>
      <c r="G52" s="166"/>
      <c r="H52" s="166"/>
      <c r="I52" s="166"/>
      <c r="J52" s="140">
        <v>1582</v>
      </c>
      <c r="K52" s="140">
        <v>1846</v>
      </c>
      <c r="L52" s="140">
        <v>2110</v>
      </c>
      <c r="M52" s="140">
        <v>2637</v>
      </c>
      <c r="N52" s="140">
        <v>3165</v>
      </c>
      <c r="O52" s="168"/>
      <c r="P52" s="168"/>
      <c r="Q52" s="168"/>
      <c r="R52" s="140">
        <v>1577</v>
      </c>
      <c r="S52" s="140">
        <v>1840</v>
      </c>
      <c r="T52" s="140">
        <v>2103</v>
      </c>
      <c r="U52" s="140">
        <v>2629</v>
      </c>
      <c r="V52" s="140">
        <v>3155</v>
      </c>
      <c r="W52" s="166"/>
      <c r="X52" s="168"/>
      <c r="Y52" s="168"/>
      <c r="Z52" s="168"/>
      <c r="AA52" s="168"/>
      <c r="AB52" s="168"/>
      <c r="AC52" s="168"/>
      <c r="AD52" s="168"/>
      <c r="AE52" s="168"/>
      <c r="AF52" s="168"/>
      <c r="AG52" s="168"/>
    </row>
    <row r="53" spans="1:33" ht="15.75" thickBot="1" x14ac:dyDescent="0.3">
      <c r="A53" s="140">
        <v>50</v>
      </c>
      <c r="B53" s="140">
        <v>1620</v>
      </c>
      <c r="C53" s="168"/>
      <c r="D53" s="166"/>
      <c r="E53" s="140">
        <v>2700</v>
      </c>
      <c r="F53" s="166"/>
      <c r="G53" s="166"/>
      <c r="H53" s="166"/>
      <c r="I53" s="166"/>
      <c r="J53" s="140">
        <v>1605</v>
      </c>
      <c r="K53" s="140">
        <v>1872</v>
      </c>
      <c r="L53" s="140">
        <v>2140</v>
      </c>
      <c r="M53" s="140">
        <v>2675</v>
      </c>
      <c r="N53" s="140">
        <v>3210</v>
      </c>
      <c r="O53" s="168"/>
      <c r="P53" s="168"/>
      <c r="Q53" s="168"/>
      <c r="R53" s="140">
        <v>1601</v>
      </c>
      <c r="S53" s="140">
        <v>1868</v>
      </c>
      <c r="T53" s="140">
        <v>2135</v>
      </c>
      <c r="U53" s="140">
        <v>2668</v>
      </c>
      <c r="V53" s="140">
        <v>3202</v>
      </c>
      <c r="W53" s="140">
        <v>3602</v>
      </c>
      <c r="X53" s="168"/>
      <c r="Y53" s="168"/>
      <c r="Z53" s="168"/>
      <c r="AA53" s="168"/>
      <c r="AB53" s="168"/>
      <c r="AC53" s="168"/>
      <c r="AD53" s="168"/>
      <c r="AE53" s="168"/>
      <c r="AF53" s="168"/>
      <c r="AG53" s="168"/>
    </row>
    <row r="54" spans="1:33" ht="15.75" thickBot="1" x14ac:dyDescent="0.3">
      <c r="A54" s="140">
        <v>51</v>
      </c>
      <c r="B54" s="166"/>
      <c r="C54" s="168"/>
      <c r="D54" s="166"/>
      <c r="E54" s="166"/>
      <c r="F54" s="166"/>
      <c r="G54" s="166"/>
      <c r="H54" s="166"/>
      <c r="I54" s="166"/>
      <c r="J54" s="140">
        <v>1627</v>
      </c>
      <c r="K54" s="140">
        <v>1898</v>
      </c>
      <c r="L54" s="140">
        <v>2170</v>
      </c>
      <c r="M54" s="140">
        <v>2712</v>
      </c>
      <c r="N54" s="140">
        <v>3255</v>
      </c>
      <c r="O54" s="168"/>
      <c r="P54" s="168"/>
      <c r="Q54" s="168"/>
      <c r="R54" s="140">
        <v>1627</v>
      </c>
      <c r="S54" s="140">
        <v>1898</v>
      </c>
      <c r="T54" s="140">
        <v>2169</v>
      </c>
      <c r="U54" s="140">
        <v>2711</v>
      </c>
      <c r="V54" s="140">
        <v>3254</v>
      </c>
      <c r="W54" s="166"/>
      <c r="X54" s="168"/>
      <c r="Y54" s="168"/>
      <c r="Z54" s="168"/>
      <c r="AA54" s="168"/>
      <c r="AB54" s="168"/>
      <c r="AC54" s="168"/>
      <c r="AD54" s="168"/>
      <c r="AE54" s="168"/>
      <c r="AF54" s="168"/>
      <c r="AG54" s="168"/>
    </row>
    <row r="55" spans="1:33" ht="15.75" thickBot="1" x14ac:dyDescent="0.3">
      <c r="A55" s="140">
        <v>52</v>
      </c>
      <c r="B55" s="166"/>
      <c r="C55" s="168"/>
      <c r="D55" s="166"/>
      <c r="E55" s="166"/>
      <c r="F55" s="166"/>
      <c r="G55" s="166"/>
      <c r="H55" s="166"/>
      <c r="I55" s="166"/>
      <c r="J55" s="140">
        <v>1665</v>
      </c>
      <c r="K55" s="140">
        <v>1942</v>
      </c>
      <c r="L55" s="140">
        <v>2220</v>
      </c>
      <c r="M55" s="140">
        <v>2775</v>
      </c>
      <c r="N55" s="140">
        <v>3330</v>
      </c>
      <c r="O55" s="168"/>
      <c r="P55" s="168"/>
      <c r="Q55" s="168"/>
      <c r="R55" s="140">
        <v>1662</v>
      </c>
      <c r="S55" s="140">
        <v>1939</v>
      </c>
      <c r="T55" s="140">
        <v>2216</v>
      </c>
      <c r="U55" s="140">
        <v>2770</v>
      </c>
      <c r="V55" s="140">
        <v>3324</v>
      </c>
      <c r="W55" s="166"/>
      <c r="X55" s="168"/>
      <c r="Y55" s="168"/>
      <c r="Z55" s="168"/>
      <c r="AA55" s="168"/>
      <c r="AB55" s="168"/>
      <c r="AC55" s="168"/>
      <c r="AD55" s="168"/>
      <c r="AE55" s="168"/>
      <c r="AF55" s="168"/>
      <c r="AG55" s="168"/>
    </row>
    <row r="56" spans="1:33" ht="15.75" thickBot="1" x14ac:dyDescent="0.3">
      <c r="A56" s="140">
        <v>53</v>
      </c>
      <c r="B56" s="166"/>
      <c r="C56" s="168"/>
      <c r="D56" s="166"/>
      <c r="E56" s="166"/>
      <c r="F56" s="166"/>
      <c r="G56" s="166"/>
      <c r="H56" s="166"/>
      <c r="I56" s="166"/>
      <c r="J56" s="140">
        <v>1702</v>
      </c>
      <c r="K56" s="140">
        <v>1986</v>
      </c>
      <c r="L56" s="140">
        <v>2270</v>
      </c>
      <c r="M56" s="140">
        <v>2837</v>
      </c>
      <c r="N56" s="140">
        <v>3405</v>
      </c>
      <c r="O56" s="168"/>
      <c r="P56" s="168"/>
      <c r="Q56" s="168"/>
      <c r="R56" s="140">
        <v>1697</v>
      </c>
      <c r="S56" s="140">
        <v>1980</v>
      </c>
      <c r="T56" s="140">
        <v>2263</v>
      </c>
      <c r="U56" s="140">
        <v>2829</v>
      </c>
      <c r="V56" s="140">
        <v>3394</v>
      </c>
      <c r="W56" s="140">
        <v>3819</v>
      </c>
      <c r="X56" s="168"/>
      <c r="Y56" s="168"/>
      <c r="Z56" s="168"/>
      <c r="AA56" s="168"/>
      <c r="AB56" s="168"/>
      <c r="AC56" s="168"/>
      <c r="AD56" s="168"/>
      <c r="AE56" s="168"/>
      <c r="AF56" s="168"/>
      <c r="AG56" s="168"/>
    </row>
    <row r="57" spans="1:33" ht="15.75" thickBot="1" x14ac:dyDescent="0.3">
      <c r="A57" s="140">
        <v>54</v>
      </c>
      <c r="B57" s="166"/>
      <c r="C57" s="168"/>
      <c r="D57" s="166"/>
      <c r="E57" s="166"/>
      <c r="F57" s="166"/>
      <c r="G57" s="166"/>
      <c r="H57" s="166"/>
      <c r="I57" s="166"/>
      <c r="J57" s="140">
        <v>1740</v>
      </c>
      <c r="K57" s="140">
        <v>2030</v>
      </c>
      <c r="L57" s="140">
        <v>2320</v>
      </c>
      <c r="M57" s="140">
        <v>2900</v>
      </c>
      <c r="N57" s="140">
        <v>3480</v>
      </c>
      <c r="O57" s="168"/>
      <c r="P57" s="168"/>
      <c r="Q57" s="168"/>
      <c r="R57" s="140">
        <v>1725</v>
      </c>
      <c r="S57" s="140">
        <v>2012</v>
      </c>
      <c r="T57" s="140">
        <v>2300</v>
      </c>
      <c r="U57" s="140">
        <v>2875</v>
      </c>
      <c r="V57" s="140">
        <v>3450</v>
      </c>
      <c r="W57" s="166"/>
      <c r="X57" s="168"/>
      <c r="Y57" s="168"/>
      <c r="Z57" s="168"/>
      <c r="AA57" s="168"/>
      <c r="AB57" s="168"/>
      <c r="AC57" s="168"/>
      <c r="AD57" s="168"/>
      <c r="AE57" s="168"/>
      <c r="AF57" s="168"/>
      <c r="AG57" s="168"/>
    </row>
    <row r="58" spans="1:33" ht="15.75" thickBot="1" x14ac:dyDescent="0.3">
      <c r="A58" s="140">
        <v>55</v>
      </c>
      <c r="B58" s="166"/>
      <c r="C58" s="168"/>
      <c r="D58" s="166"/>
      <c r="E58" s="166"/>
      <c r="F58" s="166"/>
      <c r="G58" s="166"/>
      <c r="H58" s="166"/>
      <c r="I58" s="166"/>
      <c r="J58" s="140">
        <v>1758</v>
      </c>
      <c r="K58" s="140">
        <v>2051</v>
      </c>
      <c r="L58" s="140">
        <v>2345</v>
      </c>
      <c r="M58" s="140">
        <v>2931</v>
      </c>
      <c r="N58" s="140">
        <v>3517</v>
      </c>
      <c r="O58" s="168"/>
      <c r="P58" s="168"/>
      <c r="Q58" s="168"/>
      <c r="R58" s="140">
        <v>1748</v>
      </c>
      <c r="S58" s="140">
        <v>2039</v>
      </c>
      <c r="T58" s="140">
        <v>2331</v>
      </c>
      <c r="U58" s="140">
        <v>2914</v>
      </c>
      <c r="V58" s="140">
        <v>3496</v>
      </c>
      <c r="W58" s="140">
        <v>3934</v>
      </c>
      <c r="X58" s="168"/>
      <c r="Y58" s="168"/>
      <c r="Z58" s="168"/>
      <c r="AA58" s="168"/>
      <c r="AB58" s="168"/>
      <c r="AC58" s="168"/>
      <c r="AD58" s="168"/>
      <c r="AE58" s="168"/>
      <c r="AF58" s="168"/>
      <c r="AG58" s="168"/>
    </row>
    <row r="59" spans="1:33" ht="15.75" thickBot="1" x14ac:dyDescent="0.3">
      <c r="A59" s="140">
        <v>56</v>
      </c>
      <c r="B59" s="166"/>
      <c r="C59" s="168"/>
      <c r="D59" s="166"/>
      <c r="E59" s="166"/>
      <c r="F59" s="166"/>
      <c r="G59" s="166"/>
      <c r="H59" s="166"/>
      <c r="I59" s="166"/>
      <c r="J59" s="140">
        <v>1785</v>
      </c>
      <c r="K59" s="140">
        <v>2082</v>
      </c>
      <c r="L59" s="140">
        <v>2380</v>
      </c>
      <c r="M59" s="140">
        <v>2975</v>
      </c>
      <c r="N59" s="140">
        <v>3570</v>
      </c>
      <c r="O59" s="168"/>
      <c r="P59" s="168"/>
      <c r="Q59" s="168"/>
      <c r="R59" s="140">
        <v>1772</v>
      </c>
      <c r="S59" s="140">
        <v>2068</v>
      </c>
      <c r="T59" s="140">
        <v>2363</v>
      </c>
      <c r="U59" s="140">
        <v>2954</v>
      </c>
      <c r="V59" s="140">
        <v>3545</v>
      </c>
      <c r="W59" s="140">
        <v>3989</v>
      </c>
      <c r="X59" s="168"/>
      <c r="Y59" s="168"/>
      <c r="Z59" s="168"/>
      <c r="AA59" s="168"/>
      <c r="AB59" s="168"/>
      <c r="AC59" s="168"/>
      <c r="AD59" s="168"/>
      <c r="AE59" s="168"/>
      <c r="AF59" s="168"/>
      <c r="AG59" s="168"/>
    </row>
    <row r="60" spans="1:33" ht="15.75" thickBot="1" x14ac:dyDescent="0.3">
      <c r="A60" s="140">
        <v>57</v>
      </c>
      <c r="B60" s="166"/>
      <c r="C60" s="168"/>
      <c r="D60" s="166"/>
      <c r="E60" s="166"/>
      <c r="F60" s="166"/>
      <c r="G60" s="166"/>
      <c r="H60" s="166"/>
      <c r="I60" s="166"/>
      <c r="J60" s="140">
        <v>1822</v>
      </c>
      <c r="K60" s="140">
        <v>2126</v>
      </c>
      <c r="L60" s="140">
        <v>2430</v>
      </c>
      <c r="M60" s="140">
        <v>3037</v>
      </c>
      <c r="N60" s="140">
        <v>3645</v>
      </c>
      <c r="O60" s="168"/>
      <c r="P60" s="168"/>
      <c r="Q60" s="168"/>
      <c r="R60" s="140">
        <v>1808</v>
      </c>
      <c r="S60" s="140">
        <v>2109</v>
      </c>
      <c r="T60" s="140">
        <v>2410</v>
      </c>
      <c r="U60" s="140">
        <v>3013</v>
      </c>
      <c r="V60" s="140">
        <v>3616</v>
      </c>
      <c r="W60" s="166"/>
      <c r="X60" s="168"/>
      <c r="Y60" s="168"/>
      <c r="Z60" s="168"/>
      <c r="AA60" s="168"/>
      <c r="AB60" s="168"/>
      <c r="AC60" s="168"/>
      <c r="AD60" s="168"/>
      <c r="AE60" s="168"/>
      <c r="AF60" s="168"/>
      <c r="AG60" s="168"/>
    </row>
    <row r="61" spans="1:33" ht="15.75" thickBot="1" x14ac:dyDescent="0.3">
      <c r="A61" s="140">
        <v>58</v>
      </c>
      <c r="B61" s="166"/>
      <c r="C61" s="168"/>
      <c r="D61" s="166"/>
      <c r="E61" s="166"/>
      <c r="F61" s="166"/>
      <c r="G61" s="166"/>
      <c r="H61" s="166"/>
      <c r="I61" s="166"/>
      <c r="J61" s="140">
        <v>1845</v>
      </c>
      <c r="K61" s="140">
        <v>2152</v>
      </c>
      <c r="L61" s="140">
        <v>2460</v>
      </c>
      <c r="M61" s="140">
        <v>3075</v>
      </c>
      <c r="N61" s="140">
        <v>3690</v>
      </c>
      <c r="O61" s="168"/>
      <c r="P61" s="168"/>
      <c r="Q61" s="168"/>
      <c r="R61" s="140">
        <v>1843</v>
      </c>
      <c r="S61" s="140">
        <v>2150</v>
      </c>
      <c r="T61" s="140">
        <v>2457</v>
      </c>
      <c r="U61" s="140">
        <v>3072</v>
      </c>
      <c r="V61" s="140">
        <v>3686</v>
      </c>
      <c r="W61" s="166"/>
      <c r="X61" s="168"/>
      <c r="Y61" s="168"/>
      <c r="Z61" s="168"/>
      <c r="AA61" s="168"/>
      <c r="AB61" s="168"/>
      <c r="AC61" s="168"/>
      <c r="AD61" s="168"/>
      <c r="AE61" s="168"/>
      <c r="AF61" s="168"/>
      <c r="AG61" s="168"/>
    </row>
    <row r="62" spans="1:33" ht="15.75" thickBot="1" x14ac:dyDescent="0.3">
      <c r="A62" s="140">
        <v>59</v>
      </c>
      <c r="B62" s="166"/>
      <c r="C62" s="168"/>
      <c r="D62" s="166"/>
      <c r="E62" s="166"/>
      <c r="F62" s="166"/>
      <c r="G62" s="166"/>
      <c r="H62" s="166"/>
      <c r="I62" s="166"/>
      <c r="J62" s="140">
        <v>1867</v>
      </c>
      <c r="K62" s="140">
        <v>2178</v>
      </c>
      <c r="L62" s="140">
        <v>2490</v>
      </c>
      <c r="M62" s="140">
        <v>3112</v>
      </c>
      <c r="N62" s="140">
        <v>3735</v>
      </c>
      <c r="O62" s="168"/>
      <c r="P62" s="168"/>
      <c r="Q62" s="168"/>
      <c r="R62" s="140">
        <v>1878</v>
      </c>
      <c r="S62" s="140">
        <v>2191</v>
      </c>
      <c r="T62" s="140">
        <v>2504</v>
      </c>
      <c r="U62" s="140">
        <v>3130</v>
      </c>
      <c r="V62" s="140">
        <v>3756</v>
      </c>
      <c r="W62" s="166"/>
      <c r="X62" s="168"/>
      <c r="Y62" s="168"/>
      <c r="Z62" s="168"/>
      <c r="AA62" s="168"/>
      <c r="AB62" s="168"/>
      <c r="AC62" s="168"/>
      <c r="AD62" s="168"/>
      <c r="AE62" s="168"/>
      <c r="AF62" s="168"/>
      <c r="AG62" s="168"/>
    </row>
    <row r="63" spans="1:33" ht="15.75" thickBot="1" x14ac:dyDescent="0.3">
      <c r="A63" s="140">
        <v>60</v>
      </c>
      <c r="B63" s="166"/>
      <c r="C63" s="168"/>
      <c r="D63" s="166"/>
      <c r="E63" s="166"/>
      <c r="F63" s="166"/>
      <c r="G63" s="166"/>
      <c r="H63" s="166"/>
      <c r="I63" s="166"/>
      <c r="J63" s="140">
        <v>1905</v>
      </c>
      <c r="K63" s="140">
        <v>2222</v>
      </c>
      <c r="L63" s="140">
        <v>2540</v>
      </c>
      <c r="M63" s="140">
        <v>3175</v>
      </c>
      <c r="N63" s="140">
        <v>3810</v>
      </c>
      <c r="O63" s="168"/>
      <c r="P63" s="168"/>
      <c r="Q63" s="168"/>
      <c r="R63" s="140">
        <v>1913</v>
      </c>
      <c r="S63" s="140">
        <v>2232</v>
      </c>
      <c r="T63" s="140">
        <v>2551</v>
      </c>
      <c r="U63" s="140">
        <v>3189</v>
      </c>
      <c r="V63" s="140">
        <v>3826</v>
      </c>
      <c r="W63" s="166"/>
      <c r="X63" s="168"/>
      <c r="Y63" s="168"/>
      <c r="Z63" s="168"/>
      <c r="AA63" s="168"/>
      <c r="AB63" s="168"/>
      <c r="AC63" s="168"/>
      <c r="AD63" s="168"/>
      <c r="AE63" s="168"/>
      <c r="AF63" s="168"/>
      <c r="AG63" s="168"/>
    </row>
    <row r="64" spans="1:33" ht="15.75" thickBot="1" x14ac:dyDescent="0.3">
      <c r="A64" s="140">
        <v>61</v>
      </c>
      <c r="B64" s="166"/>
      <c r="C64" s="168"/>
      <c r="D64" s="166"/>
      <c r="E64" s="166"/>
      <c r="F64" s="166"/>
      <c r="G64" s="166"/>
      <c r="H64" s="166"/>
      <c r="I64" s="166"/>
      <c r="J64" s="140">
        <v>1942</v>
      </c>
      <c r="K64" s="140">
        <v>2266</v>
      </c>
      <c r="L64" s="140">
        <v>2590</v>
      </c>
      <c r="M64" s="140">
        <v>3237</v>
      </c>
      <c r="N64" s="140">
        <v>3885</v>
      </c>
      <c r="O64" s="168"/>
      <c r="P64" s="168"/>
      <c r="Q64" s="168"/>
      <c r="R64" s="140">
        <v>1948</v>
      </c>
      <c r="S64" s="140">
        <v>2273</v>
      </c>
      <c r="T64" s="140">
        <v>2598</v>
      </c>
      <c r="U64" s="140">
        <v>3247</v>
      </c>
      <c r="V64" s="140">
        <v>3897</v>
      </c>
      <c r="W64" s="166"/>
      <c r="X64" s="168"/>
      <c r="Y64" s="168"/>
      <c r="Z64" s="168"/>
      <c r="AA64" s="168"/>
      <c r="AB64" s="168"/>
      <c r="AC64" s="168"/>
      <c r="AD64" s="168"/>
      <c r="AE64" s="168"/>
      <c r="AF64" s="168"/>
      <c r="AG64" s="168"/>
    </row>
    <row r="65" spans="1:33" ht="15.75" thickBot="1" x14ac:dyDescent="0.3">
      <c r="A65" s="140">
        <v>62</v>
      </c>
      <c r="B65" s="166"/>
      <c r="C65" s="168"/>
      <c r="D65" s="166"/>
      <c r="E65" s="166"/>
      <c r="F65" s="166"/>
      <c r="G65" s="166"/>
      <c r="H65" s="166"/>
      <c r="I65" s="166"/>
      <c r="J65" s="140">
        <v>1980</v>
      </c>
      <c r="K65" s="140">
        <v>2310</v>
      </c>
      <c r="L65" s="140">
        <v>2640</v>
      </c>
      <c r="M65" s="140">
        <v>3300</v>
      </c>
      <c r="N65" s="140">
        <v>3960</v>
      </c>
      <c r="O65" s="168"/>
      <c r="P65" s="168"/>
      <c r="Q65" s="168"/>
      <c r="R65" s="140">
        <v>1972</v>
      </c>
      <c r="S65" s="140">
        <v>2301</v>
      </c>
      <c r="T65" s="140">
        <v>2630</v>
      </c>
      <c r="U65" s="140">
        <v>3287</v>
      </c>
      <c r="V65" s="140">
        <v>3945</v>
      </c>
      <c r="W65" s="166"/>
      <c r="X65" s="168"/>
      <c r="Y65" s="168"/>
      <c r="Z65" s="168"/>
      <c r="AA65" s="168"/>
      <c r="AB65" s="168"/>
      <c r="AC65" s="168"/>
      <c r="AD65" s="168"/>
      <c r="AE65" s="168"/>
      <c r="AF65" s="168"/>
      <c r="AG65" s="168"/>
    </row>
    <row r="66" spans="1:33" ht="15.75" thickBot="1" x14ac:dyDescent="0.3">
      <c r="A66" s="140">
        <v>63</v>
      </c>
      <c r="B66" s="166"/>
      <c r="C66" s="168"/>
      <c r="D66" s="166"/>
      <c r="E66" s="166"/>
      <c r="F66" s="166"/>
      <c r="G66" s="166"/>
      <c r="H66" s="166"/>
      <c r="I66" s="166"/>
      <c r="J66" s="140">
        <v>1998</v>
      </c>
      <c r="K66" s="140">
        <v>2331</v>
      </c>
      <c r="L66" s="140">
        <v>2665</v>
      </c>
      <c r="M66" s="140">
        <v>3331</v>
      </c>
      <c r="N66" s="140">
        <v>3997</v>
      </c>
      <c r="O66" s="168"/>
      <c r="P66" s="168"/>
      <c r="Q66" s="168"/>
      <c r="R66" s="140">
        <v>1995</v>
      </c>
      <c r="S66" s="140">
        <v>2328</v>
      </c>
      <c r="T66" s="140">
        <v>2661</v>
      </c>
      <c r="U66" s="140">
        <v>3326</v>
      </c>
      <c r="V66" s="140">
        <v>3991</v>
      </c>
      <c r="W66" s="140">
        <v>4491</v>
      </c>
      <c r="X66" s="168"/>
      <c r="Y66" s="168"/>
      <c r="Z66" s="168"/>
      <c r="AA66" s="168"/>
      <c r="AB66" s="168"/>
      <c r="AC66" s="168"/>
      <c r="AD66" s="168"/>
      <c r="AE66" s="168"/>
      <c r="AF66" s="168"/>
      <c r="AG66" s="168"/>
    </row>
    <row r="67" spans="1:33" ht="15.75" thickBot="1" x14ac:dyDescent="0.3">
      <c r="A67" s="140">
        <v>64</v>
      </c>
      <c r="B67" s="166"/>
      <c r="C67" s="168"/>
      <c r="D67" s="166"/>
      <c r="E67" s="166"/>
      <c r="F67" s="166"/>
      <c r="G67" s="166"/>
      <c r="H67" s="166"/>
      <c r="I67" s="166"/>
      <c r="J67" s="140">
        <v>2025</v>
      </c>
      <c r="K67" s="140">
        <v>2362</v>
      </c>
      <c r="L67" s="140">
        <v>2700</v>
      </c>
      <c r="M67" s="140">
        <v>3375</v>
      </c>
      <c r="N67" s="140">
        <v>4050</v>
      </c>
      <c r="O67" s="168"/>
      <c r="P67" s="168"/>
      <c r="Q67" s="168"/>
      <c r="R67" s="140">
        <v>2024</v>
      </c>
      <c r="S67" s="140">
        <v>2361</v>
      </c>
      <c r="T67" s="140">
        <v>2698</v>
      </c>
      <c r="U67" s="140">
        <v>3379</v>
      </c>
      <c r="V67" s="140">
        <v>4048</v>
      </c>
      <c r="W67" s="140">
        <v>4554</v>
      </c>
      <c r="X67" s="168"/>
      <c r="Y67" s="168"/>
      <c r="Z67" s="168"/>
      <c r="AA67" s="168"/>
      <c r="AB67" s="168"/>
      <c r="AC67" s="168"/>
      <c r="AD67" s="168"/>
      <c r="AE67" s="168"/>
      <c r="AF67" s="168"/>
      <c r="AG67" s="168"/>
    </row>
    <row r="68" spans="1:33" ht="15.75" thickBot="1" x14ac:dyDescent="0.3">
      <c r="A68" s="140">
        <v>65</v>
      </c>
      <c r="B68" s="166"/>
      <c r="C68" s="168"/>
      <c r="D68" s="166"/>
      <c r="E68" s="166"/>
      <c r="F68" s="166"/>
      <c r="G68" s="166"/>
      <c r="H68" s="166"/>
      <c r="I68" s="166"/>
      <c r="J68" s="140">
        <v>2062</v>
      </c>
      <c r="K68" s="140">
        <v>2406</v>
      </c>
      <c r="L68" s="140">
        <v>2750</v>
      </c>
      <c r="M68" s="140">
        <v>3437</v>
      </c>
      <c r="N68" s="140">
        <v>4125</v>
      </c>
      <c r="O68" s="168"/>
      <c r="P68" s="168"/>
      <c r="Q68" s="168"/>
      <c r="R68" s="140">
        <v>2059</v>
      </c>
      <c r="S68" s="140">
        <v>2402</v>
      </c>
      <c r="T68" s="140">
        <v>2745</v>
      </c>
      <c r="U68" s="140">
        <v>3432</v>
      </c>
      <c r="V68" s="140">
        <v>4118</v>
      </c>
      <c r="W68" s="140">
        <v>4633</v>
      </c>
      <c r="X68" s="168"/>
      <c r="Y68" s="168"/>
      <c r="Z68" s="168"/>
      <c r="AA68" s="168"/>
      <c r="AB68" s="168"/>
      <c r="AC68" s="168"/>
      <c r="AD68" s="168"/>
      <c r="AE68" s="168"/>
      <c r="AF68" s="168"/>
      <c r="AG68" s="168"/>
    </row>
    <row r="69" spans="1:33" ht="15.75" thickBot="1" x14ac:dyDescent="0.3">
      <c r="A69" s="140">
        <v>66</v>
      </c>
      <c r="B69" s="166"/>
      <c r="C69" s="168"/>
      <c r="D69" s="166"/>
      <c r="E69" s="166"/>
      <c r="F69" s="166"/>
      <c r="G69" s="166"/>
      <c r="H69" s="166"/>
      <c r="I69" s="166"/>
      <c r="J69" s="140">
        <v>2085</v>
      </c>
      <c r="K69" s="140">
        <v>2432</v>
      </c>
      <c r="L69" s="140">
        <v>2780</v>
      </c>
      <c r="M69" s="140">
        <v>3475</v>
      </c>
      <c r="N69" s="140">
        <v>4170</v>
      </c>
      <c r="O69" s="168"/>
      <c r="P69" s="168"/>
      <c r="Q69" s="168"/>
      <c r="R69" s="140">
        <v>2094</v>
      </c>
      <c r="S69" s="140">
        <v>2443</v>
      </c>
      <c r="T69" s="140">
        <v>2792</v>
      </c>
      <c r="U69" s="140">
        <v>3490</v>
      </c>
      <c r="V69" s="140">
        <v>4188</v>
      </c>
      <c r="W69" s="140">
        <v>4712</v>
      </c>
      <c r="X69" s="168"/>
      <c r="Y69" s="168"/>
      <c r="Z69" s="168"/>
      <c r="AA69" s="168"/>
      <c r="AB69" s="168"/>
      <c r="AC69" s="168"/>
      <c r="AD69" s="168"/>
      <c r="AE69" s="168"/>
      <c r="AF69" s="168"/>
      <c r="AG69" s="168"/>
    </row>
    <row r="70" spans="1:33" ht="15.75" thickBot="1" x14ac:dyDescent="0.3">
      <c r="A70" s="140">
        <v>67</v>
      </c>
      <c r="B70" s="166"/>
      <c r="C70" s="168"/>
      <c r="D70" s="166"/>
      <c r="E70" s="166"/>
      <c r="F70" s="166"/>
      <c r="G70" s="166"/>
      <c r="H70" s="166"/>
      <c r="I70" s="166"/>
      <c r="J70" s="140">
        <v>2107</v>
      </c>
      <c r="K70" s="140">
        <v>2458</v>
      </c>
      <c r="L70" s="140">
        <v>2810</v>
      </c>
      <c r="M70" s="140">
        <v>3512</v>
      </c>
      <c r="N70" s="140">
        <v>4215</v>
      </c>
      <c r="O70" s="168"/>
      <c r="P70" s="168"/>
      <c r="Q70" s="168"/>
      <c r="R70" s="140">
        <v>2119</v>
      </c>
      <c r="S70" s="140">
        <v>2472</v>
      </c>
      <c r="T70" s="140">
        <v>2826</v>
      </c>
      <c r="U70" s="140">
        <v>3532</v>
      </c>
      <c r="V70" s="140">
        <v>4239</v>
      </c>
      <c r="W70" s="140">
        <v>4769</v>
      </c>
      <c r="X70" s="168"/>
      <c r="Y70" s="168"/>
      <c r="Z70" s="168"/>
      <c r="AA70" s="168"/>
      <c r="AB70" s="168"/>
      <c r="AC70" s="168"/>
      <c r="AD70" s="168"/>
      <c r="AE70" s="168"/>
      <c r="AF70" s="168"/>
      <c r="AG70" s="168"/>
    </row>
    <row r="71" spans="1:33" ht="15.75" thickBot="1" x14ac:dyDescent="0.3">
      <c r="A71" s="140">
        <v>68</v>
      </c>
      <c r="B71" s="166"/>
      <c r="C71" s="168"/>
      <c r="D71" s="166"/>
      <c r="E71" s="166"/>
      <c r="F71" s="166"/>
      <c r="G71" s="166"/>
      <c r="H71" s="166"/>
      <c r="I71" s="166"/>
      <c r="J71" s="140">
        <v>2145</v>
      </c>
      <c r="K71" s="140">
        <v>2502</v>
      </c>
      <c r="L71" s="140">
        <v>2860</v>
      </c>
      <c r="M71" s="140">
        <v>3575</v>
      </c>
      <c r="N71" s="140">
        <v>4290</v>
      </c>
      <c r="O71" s="168"/>
      <c r="P71" s="168"/>
      <c r="Q71" s="168"/>
      <c r="R71" s="140">
        <v>2143</v>
      </c>
      <c r="S71" s="140">
        <v>2500</v>
      </c>
      <c r="T71" s="140">
        <v>2857</v>
      </c>
      <c r="U71" s="140">
        <v>3571</v>
      </c>
      <c r="V71" s="140">
        <v>4286</v>
      </c>
      <c r="W71" s="140">
        <v>4822</v>
      </c>
      <c r="X71" s="168"/>
      <c r="Y71" s="168"/>
      <c r="Z71" s="168"/>
      <c r="AA71" s="168"/>
      <c r="AB71" s="168"/>
      <c r="AC71" s="168"/>
      <c r="AD71" s="168"/>
      <c r="AE71" s="168"/>
      <c r="AF71" s="168"/>
      <c r="AG71" s="168"/>
    </row>
    <row r="72" spans="1:33" ht="15.75" thickBot="1" x14ac:dyDescent="0.3">
      <c r="A72" s="140">
        <v>69</v>
      </c>
      <c r="B72" s="166"/>
      <c r="C72" s="168"/>
      <c r="D72" s="166"/>
      <c r="E72" s="166"/>
      <c r="F72" s="166"/>
      <c r="G72" s="166"/>
      <c r="H72" s="166"/>
      <c r="I72" s="166"/>
      <c r="J72" s="140">
        <v>2182</v>
      </c>
      <c r="K72" s="140">
        <v>2546</v>
      </c>
      <c r="L72" s="140">
        <v>2910</v>
      </c>
      <c r="M72" s="140">
        <v>3637</v>
      </c>
      <c r="N72" s="140">
        <v>4365</v>
      </c>
      <c r="O72" s="168"/>
      <c r="P72" s="168"/>
      <c r="Q72" s="168"/>
      <c r="R72" s="140">
        <v>2169</v>
      </c>
      <c r="S72" s="140">
        <v>2531</v>
      </c>
      <c r="T72" s="140">
        <v>2893</v>
      </c>
      <c r="U72" s="140">
        <v>3616</v>
      </c>
      <c r="V72" s="140">
        <v>4339</v>
      </c>
      <c r="W72" s="168"/>
      <c r="X72" s="168"/>
      <c r="Y72" s="168"/>
      <c r="Z72" s="168"/>
      <c r="AA72" s="168"/>
      <c r="AB72" s="168"/>
      <c r="AC72" s="168"/>
      <c r="AD72" s="168"/>
      <c r="AE72" s="168"/>
      <c r="AF72" s="168"/>
      <c r="AG72" s="168"/>
    </row>
    <row r="73" spans="1:33" ht="15.75" thickBot="1" x14ac:dyDescent="0.3">
      <c r="A73" s="140">
        <v>70</v>
      </c>
      <c r="B73" s="166"/>
      <c r="C73" s="168"/>
      <c r="D73" s="166"/>
      <c r="E73" s="166"/>
      <c r="F73" s="166"/>
      <c r="G73" s="166"/>
      <c r="H73" s="166"/>
      <c r="I73" s="166"/>
      <c r="J73" s="140">
        <v>2220</v>
      </c>
      <c r="K73" s="140">
        <v>2590</v>
      </c>
      <c r="L73" s="140">
        <v>2960</v>
      </c>
      <c r="M73" s="140">
        <v>3700</v>
      </c>
      <c r="N73" s="140">
        <v>4440</v>
      </c>
      <c r="O73" s="168"/>
      <c r="P73" s="168"/>
      <c r="Q73" s="168"/>
      <c r="R73" s="140">
        <v>2205</v>
      </c>
      <c r="S73" s="140">
        <v>2572</v>
      </c>
      <c r="T73" s="140">
        <v>2940</v>
      </c>
      <c r="U73" s="140">
        <v>3675</v>
      </c>
      <c r="V73" s="140">
        <v>4410</v>
      </c>
      <c r="W73" s="168"/>
      <c r="X73" s="168"/>
      <c r="Y73" s="168"/>
      <c r="Z73" s="168">
        <v>2220</v>
      </c>
      <c r="AA73" s="168">
        <v>2590</v>
      </c>
      <c r="AB73" s="168">
        <v>2960</v>
      </c>
      <c r="AC73" s="168"/>
      <c r="AD73" s="168">
        <v>4440</v>
      </c>
      <c r="AE73" s="168"/>
      <c r="AF73" s="168">
        <v>5180</v>
      </c>
      <c r="AG73" s="168"/>
    </row>
    <row r="74" spans="1:33" ht="15.75" thickBot="1" x14ac:dyDescent="0.3">
      <c r="A74" s="140">
        <v>71</v>
      </c>
      <c r="B74" s="166"/>
      <c r="C74" s="168"/>
      <c r="D74" s="166"/>
      <c r="E74" s="166"/>
      <c r="F74" s="166"/>
      <c r="G74" s="166"/>
      <c r="H74" s="166"/>
      <c r="I74" s="166"/>
      <c r="J74" s="140">
        <v>2238</v>
      </c>
      <c r="K74" s="140">
        <v>2611</v>
      </c>
      <c r="L74" s="140">
        <v>2985</v>
      </c>
      <c r="M74" s="140">
        <v>3731</v>
      </c>
      <c r="N74" s="140">
        <v>4477</v>
      </c>
      <c r="O74" s="168"/>
      <c r="P74" s="168"/>
      <c r="Q74" s="168"/>
      <c r="R74" s="140">
        <v>2240</v>
      </c>
      <c r="S74" s="140">
        <v>2613</v>
      </c>
      <c r="T74" s="140">
        <v>2986</v>
      </c>
      <c r="U74" s="140">
        <v>3733</v>
      </c>
      <c r="V74" s="140">
        <v>4480</v>
      </c>
      <c r="W74" s="168"/>
      <c r="X74" s="168"/>
      <c r="Y74" s="168"/>
      <c r="Z74" s="168">
        <v>2246</v>
      </c>
      <c r="AA74" s="168">
        <v>2620</v>
      </c>
      <c r="AB74" s="168"/>
      <c r="AC74" s="168"/>
      <c r="AD74" s="168">
        <v>4493</v>
      </c>
      <c r="AE74" s="168"/>
      <c r="AF74" s="168">
        <v>5241</v>
      </c>
      <c r="AG74" s="168"/>
    </row>
    <row r="75" spans="1:33" ht="15.75" thickBot="1" x14ac:dyDescent="0.3">
      <c r="A75" s="140">
        <v>72</v>
      </c>
      <c r="B75" s="166"/>
      <c r="C75" s="168"/>
      <c r="D75" s="166"/>
      <c r="E75" s="166"/>
      <c r="F75" s="166"/>
      <c r="G75" s="166"/>
      <c r="H75" s="166"/>
      <c r="I75" s="166"/>
      <c r="J75" s="140">
        <v>2265</v>
      </c>
      <c r="K75" s="140">
        <v>2642</v>
      </c>
      <c r="L75" s="140">
        <v>3020</v>
      </c>
      <c r="M75" s="140">
        <v>3775</v>
      </c>
      <c r="N75" s="140">
        <v>4530</v>
      </c>
      <c r="O75" s="168"/>
      <c r="P75" s="168"/>
      <c r="Q75" s="168"/>
      <c r="R75" s="140">
        <v>2266</v>
      </c>
      <c r="S75" s="140">
        <v>2644</v>
      </c>
      <c r="T75" s="140">
        <v>3022</v>
      </c>
      <c r="U75" s="140">
        <v>3778</v>
      </c>
      <c r="V75" s="140">
        <v>4533</v>
      </c>
      <c r="W75" s="168"/>
      <c r="X75" s="168"/>
      <c r="Y75" s="168"/>
      <c r="Z75" s="168">
        <v>2275</v>
      </c>
      <c r="AA75" s="168">
        <v>2655</v>
      </c>
      <c r="AB75" s="168"/>
      <c r="AC75" s="168"/>
      <c r="AD75" s="168">
        <v>4551</v>
      </c>
      <c r="AE75" s="168"/>
      <c r="AF75" s="168">
        <v>5310</v>
      </c>
      <c r="AG75" s="168"/>
    </row>
    <row r="76" spans="1:33" ht="15.75" thickBot="1" x14ac:dyDescent="0.3">
      <c r="A76" s="140">
        <v>73</v>
      </c>
      <c r="B76" s="166"/>
      <c r="C76" s="168"/>
      <c r="D76" s="166"/>
      <c r="E76" s="166"/>
      <c r="F76" s="166"/>
      <c r="G76" s="166"/>
      <c r="H76" s="166"/>
      <c r="I76" s="166"/>
      <c r="J76" s="140">
        <v>2302</v>
      </c>
      <c r="K76" s="140">
        <v>2686</v>
      </c>
      <c r="L76" s="140">
        <v>3070</v>
      </c>
      <c r="M76" s="140">
        <v>3837</v>
      </c>
      <c r="N76" s="140">
        <v>4605</v>
      </c>
      <c r="O76" s="168"/>
      <c r="P76" s="168"/>
      <c r="Q76" s="168"/>
      <c r="R76" s="140">
        <v>2290</v>
      </c>
      <c r="S76" s="140">
        <v>2672</v>
      </c>
      <c r="T76" s="140">
        <v>3053</v>
      </c>
      <c r="U76" s="140">
        <v>3817</v>
      </c>
      <c r="V76" s="140">
        <v>4580</v>
      </c>
      <c r="W76" s="168"/>
      <c r="X76" s="168"/>
      <c r="Y76" s="168"/>
      <c r="Z76" s="168">
        <v>2305</v>
      </c>
      <c r="AA76" s="168">
        <v>2689</v>
      </c>
      <c r="AB76" s="168"/>
      <c r="AC76" s="168"/>
      <c r="AD76" s="168">
        <v>4610</v>
      </c>
      <c r="AE76" s="168"/>
      <c r="AF76" s="168">
        <v>5378</v>
      </c>
      <c r="AG76" s="168"/>
    </row>
    <row r="77" spans="1:33" ht="15.75" thickBot="1" x14ac:dyDescent="0.3">
      <c r="A77" s="140">
        <v>74</v>
      </c>
      <c r="B77" s="166"/>
      <c r="C77" s="168"/>
      <c r="D77" s="166"/>
      <c r="E77" s="166"/>
      <c r="F77" s="166"/>
      <c r="G77" s="166"/>
      <c r="H77" s="166"/>
      <c r="I77" s="166"/>
      <c r="J77" s="140">
        <v>2325</v>
      </c>
      <c r="K77" s="140">
        <v>2712</v>
      </c>
      <c r="L77" s="140">
        <v>3100</v>
      </c>
      <c r="M77" s="140">
        <v>3875</v>
      </c>
      <c r="N77" s="140">
        <v>4650</v>
      </c>
      <c r="O77" s="168"/>
      <c r="P77" s="168"/>
      <c r="Q77" s="168"/>
      <c r="R77" s="140">
        <v>2315</v>
      </c>
      <c r="S77" s="140">
        <v>2701</v>
      </c>
      <c r="T77" s="140">
        <v>3087</v>
      </c>
      <c r="U77" s="140">
        <v>3859</v>
      </c>
      <c r="V77" s="140">
        <v>4631</v>
      </c>
      <c r="W77" s="168"/>
      <c r="X77" s="168"/>
      <c r="Y77" s="168"/>
      <c r="Z77" s="168">
        <v>2334</v>
      </c>
      <c r="AA77" s="168">
        <v>2723</v>
      </c>
      <c r="AB77" s="168">
        <v>3112</v>
      </c>
      <c r="AC77" s="168"/>
      <c r="AD77" s="168">
        <v>4669</v>
      </c>
      <c r="AE77" s="168"/>
      <c r="AF77" s="168">
        <v>5447</v>
      </c>
      <c r="AG77" s="168"/>
    </row>
    <row r="78" spans="1:33" ht="15.75" thickBot="1" x14ac:dyDescent="0.3">
      <c r="A78" s="140">
        <v>75</v>
      </c>
      <c r="B78" s="166"/>
      <c r="C78" s="168"/>
      <c r="D78" s="166"/>
      <c r="E78" s="166"/>
      <c r="F78" s="166"/>
      <c r="G78" s="166"/>
      <c r="H78" s="166"/>
      <c r="I78" s="166"/>
      <c r="J78" s="140">
        <v>2347</v>
      </c>
      <c r="K78" s="140">
        <v>2738</v>
      </c>
      <c r="L78" s="140">
        <v>3130</v>
      </c>
      <c r="M78" s="140">
        <v>3912</v>
      </c>
      <c r="N78" s="140">
        <v>4695</v>
      </c>
      <c r="O78" s="168"/>
      <c r="P78" s="168"/>
      <c r="Q78" s="168"/>
      <c r="R78" s="140">
        <v>2350</v>
      </c>
      <c r="S78" s="140">
        <v>2742</v>
      </c>
      <c r="T78" s="140">
        <v>3134</v>
      </c>
      <c r="U78" s="140">
        <v>3917</v>
      </c>
      <c r="V78" s="140">
        <v>4701</v>
      </c>
      <c r="W78" s="168"/>
      <c r="X78" s="168"/>
      <c r="Y78" s="168"/>
      <c r="Z78" s="168">
        <v>2363</v>
      </c>
      <c r="AA78" s="168">
        <v>2757</v>
      </c>
      <c r="AB78" s="168">
        <v>3151</v>
      </c>
      <c r="AC78" s="168"/>
      <c r="AD78" s="168">
        <v>4727</v>
      </c>
      <c r="AE78" s="168"/>
      <c r="AF78" s="168">
        <v>5515</v>
      </c>
      <c r="AG78" s="168"/>
    </row>
    <row r="79" spans="1:33" ht="15.75" thickBot="1" x14ac:dyDescent="0.3">
      <c r="A79" s="140">
        <v>76</v>
      </c>
      <c r="B79" s="166"/>
      <c r="C79" s="168"/>
      <c r="D79" s="166"/>
      <c r="E79" s="166"/>
      <c r="F79" s="166"/>
      <c r="G79" s="166"/>
      <c r="H79" s="166"/>
      <c r="I79" s="166"/>
      <c r="J79" s="140">
        <v>2385</v>
      </c>
      <c r="K79" s="140">
        <v>2782</v>
      </c>
      <c r="L79" s="140">
        <v>3180</v>
      </c>
      <c r="M79" s="140">
        <v>3975</v>
      </c>
      <c r="N79" s="140">
        <v>4770</v>
      </c>
      <c r="O79" s="168"/>
      <c r="P79" s="168"/>
      <c r="Q79" s="168"/>
      <c r="R79" s="140">
        <v>2385</v>
      </c>
      <c r="S79" s="140">
        <v>2783</v>
      </c>
      <c r="T79" s="140">
        <v>3181</v>
      </c>
      <c r="U79" s="140">
        <v>3976</v>
      </c>
      <c r="V79" s="140">
        <v>4771</v>
      </c>
      <c r="W79" s="168"/>
      <c r="X79" s="168"/>
      <c r="Y79" s="168"/>
      <c r="Z79" s="168">
        <v>2393</v>
      </c>
      <c r="AA79" s="168">
        <v>2791</v>
      </c>
      <c r="AB79" s="168">
        <v>3190</v>
      </c>
      <c r="AC79" s="168"/>
      <c r="AD79" s="168">
        <v>4786</v>
      </c>
      <c r="AE79" s="168"/>
      <c r="AF79" s="168">
        <v>5583</v>
      </c>
      <c r="AG79" s="168"/>
    </row>
    <row r="80" spans="1:33" ht="15.75" thickBot="1" x14ac:dyDescent="0.3">
      <c r="A80" s="140">
        <v>77</v>
      </c>
      <c r="B80" s="166"/>
      <c r="C80" s="168"/>
      <c r="D80" s="166"/>
      <c r="E80" s="166"/>
      <c r="F80" s="166"/>
      <c r="G80" s="166"/>
      <c r="H80" s="166"/>
      <c r="I80" s="166"/>
      <c r="J80" s="140">
        <v>2422</v>
      </c>
      <c r="K80" s="140">
        <v>2826</v>
      </c>
      <c r="L80" s="140">
        <v>3230</v>
      </c>
      <c r="M80" s="140">
        <v>4037</v>
      </c>
      <c r="N80" s="140">
        <v>4845</v>
      </c>
      <c r="O80" s="168"/>
      <c r="P80" s="168"/>
      <c r="Q80" s="168"/>
      <c r="R80" s="140">
        <v>2414</v>
      </c>
      <c r="S80" s="140">
        <v>2816</v>
      </c>
      <c r="T80" s="140">
        <v>3218</v>
      </c>
      <c r="U80" s="140">
        <v>4023</v>
      </c>
      <c r="V80" s="140">
        <v>4828</v>
      </c>
      <c r="W80" s="168"/>
      <c r="X80" s="168"/>
      <c r="Y80" s="168"/>
      <c r="Z80" s="168">
        <v>2422</v>
      </c>
      <c r="AA80" s="168">
        <v>2826</v>
      </c>
      <c r="AB80" s="168">
        <v>3229</v>
      </c>
      <c r="AC80" s="168"/>
      <c r="AD80" s="168">
        <v>4844</v>
      </c>
      <c r="AE80" s="168"/>
      <c r="AF80" s="168">
        <v>5652</v>
      </c>
      <c r="AG80" s="168"/>
    </row>
    <row r="81" spans="1:49" ht="15.75" thickBot="1" x14ac:dyDescent="0.3">
      <c r="A81" s="140">
        <v>78</v>
      </c>
      <c r="B81" s="166"/>
      <c r="C81" s="168"/>
      <c r="D81" s="166"/>
      <c r="E81" s="166"/>
      <c r="F81" s="166"/>
      <c r="G81" s="166"/>
      <c r="H81" s="166"/>
      <c r="I81" s="166"/>
      <c r="J81" s="140">
        <v>2460</v>
      </c>
      <c r="K81" s="140">
        <v>2870</v>
      </c>
      <c r="L81" s="140">
        <v>3280</v>
      </c>
      <c r="M81" s="140">
        <v>4100</v>
      </c>
      <c r="N81" s="140">
        <v>4920</v>
      </c>
      <c r="O81" s="168"/>
      <c r="P81" s="168"/>
      <c r="Q81" s="168"/>
      <c r="R81" s="140">
        <v>2437</v>
      </c>
      <c r="S81" s="140">
        <v>2843</v>
      </c>
      <c r="T81" s="140">
        <v>3250</v>
      </c>
      <c r="U81" s="140">
        <v>4062</v>
      </c>
      <c r="V81" s="140">
        <v>4875</v>
      </c>
      <c r="W81" s="168"/>
      <c r="X81" s="168"/>
      <c r="Y81" s="168"/>
      <c r="Z81" s="168">
        <v>2451</v>
      </c>
      <c r="AA81" s="168">
        <v>2860</v>
      </c>
      <c r="AB81" s="168">
        <v>3268</v>
      </c>
      <c r="AC81" s="168"/>
      <c r="AD81" s="168">
        <v>4903</v>
      </c>
      <c r="AE81" s="168"/>
      <c r="AF81" s="168">
        <v>5720</v>
      </c>
      <c r="AG81" s="168"/>
    </row>
    <row r="82" spans="1:49" ht="15.75" thickBot="1" x14ac:dyDescent="0.3">
      <c r="A82" s="140">
        <v>79</v>
      </c>
      <c r="B82" s="166"/>
      <c r="C82" s="168"/>
      <c r="D82" s="166"/>
      <c r="E82" s="166"/>
      <c r="F82" s="166"/>
      <c r="G82" s="166"/>
      <c r="H82" s="166"/>
      <c r="I82" s="166"/>
      <c r="J82" s="166"/>
      <c r="K82" s="140">
        <v>2891</v>
      </c>
      <c r="L82" s="140">
        <v>3305</v>
      </c>
      <c r="M82" s="140">
        <v>4131</v>
      </c>
      <c r="N82" s="140">
        <v>4957</v>
      </c>
      <c r="O82" s="168"/>
      <c r="P82" s="168"/>
      <c r="Q82" s="168"/>
      <c r="R82" s="140">
        <v>2461</v>
      </c>
      <c r="S82" s="140">
        <v>2871</v>
      </c>
      <c r="T82" s="140">
        <v>3281</v>
      </c>
      <c r="U82" s="140">
        <v>4102</v>
      </c>
      <c r="V82" s="140">
        <v>4922</v>
      </c>
      <c r="W82" s="168"/>
      <c r="X82" s="168"/>
      <c r="Y82" s="168"/>
      <c r="Z82" s="168">
        <v>2480</v>
      </c>
      <c r="AA82" s="168">
        <v>2894</v>
      </c>
      <c r="AB82" s="168">
        <v>3307</v>
      </c>
      <c r="AC82" s="168"/>
      <c r="AD82" s="168">
        <v>4961</v>
      </c>
      <c r="AE82" s="168"/>
      <c r="AF82" s="168">
        <v>5788</v>
      </c>
      <c r="AG82" s="168"/>
      <c r="AN82" s="165"/>
      <c r="AO82" s="165"/>
      <c r="AP82" s="165"/>
      <c r="AQ82" s="165"/>
      <c r="AR82" s="165"/>
      <c r="AS82" s="165"/>
      <c r="AT82" s="165"/>
      <c r="AU82" s="165"/>
      <c r="AV82" s="165"/>
    </row>
    <row r="83" spans="1:49" ht="15.75" thickBot="1" x14ac:dyDescent="0.3">
      <c r="A83" s="140">
        <v>80</v>
      </c>
      <c r="B83" s="166"/>
      <c r="C83" s="168"/>
      <c r="D83" s="166"/>
      <c r="E83" s="166"/>
      <c r="F83" s="166"/>
      <c r="G83" s="166"/>
      <c r="H83" s="166"/>
      <c r="I83" s="166"/>
      <c r="J83" s="166"/>
      <c r="K83" s="140">
        <v>2922</v>
      </c>
      <c r="L83" s="140">
        <v>3340</v>
      </c>
      <c r="M83" s="140">
        <v>4175</v>
      </c>
      <c r="N83" s="140">
        <v>5010</v>
      </c>
      <c r="O83" s="168"/>
      <c r="P83" s="168"/>
      <c r="Q83" s="168"/>
      <c r="R83" s="140">
        <v>2496</v>
      </c>
      <c r="S83" s="140">
        <v>2912</v>
      </c>
      <c r="T83" s="140">
        <v>3328</v>
      </c>
      <c r="U83" s="140">
        <v>4160</v>
      </c>
      <c r="V83" s="140">
        <v>4993</v>
      </c>
      <c r="W83" s="168"/>
      <c r="X83" s="168"/>
      <c r="Y83" s="168"/>
      <c r="Z83" s="168">
        <v>2510</v>
      </c>
      <c r="AA83" s="168">
        <v>2928</v>
      </c>
      <c r="AB83" s="168">
        <v>3346</v>
      </c>
      <c r="AC83" s="168"/>
      <c r="AD83" s="168">
        <v>5020</v>
      </c>
      <c r="AE83" s="168"/>
      <c r="AF83" s="168">
        <v>5857</v>
      </c>
      <c r="AG83" s="168"/>
      <c r="AN83" s="165"/>
      <c r="AO83" s="165"/>
      <c r="AP83" s="165"/>
      <c r="AQ83" s="165"/>
      <c r="AR83" s="165"/>
      <c r="AS83" s="165"/>
      <c r="AT83" s="165"/>
      <c r="AU83" s="165"/>
      <c r="AV83" s="165"/>
      <c r="AW83" s="165"/>
    </row>
    <row r="84" spans="1:49" ht="15.75" thickBot="1" x14ac:dyDescent="0.3">
      <c r="A84" s="140">
        <v>81</v>
      </c>
      <c r="B84" s="166"/>
      <c r="C84" s="168"/>
      <c r="D84" s="166"/>
      <c r="E84" s="166"/>
      <c r="F84" s="166"/>
      <c r="G84" s="166"/>
      <c r="H84" s="166"/>
      <c r="I84" s="166"/>
      <c r="J84" s="166"/>
      <c r="K84" s="140">
        <v>2966</v>
      </c>
      <c r="L84" s="140">
        <v>3390</v>
      </c>
      <c r="M84" s="140">
        <v>4237</v>
      </c>
      <c r="N84" s="140">
        <v>5085</v>
      </c>
      <c r="O84" s="168"/>
      <c r="P84" s="168"/>
      <c r="Q84" s="168"/>
      <c r="R84" s="140">
        <v>2531</v>
      </c>
      <c r="S84" s="140">
        <v>2953</v>
      </c>
      <c r="T84" s="140">
        <v>3375</v>
      </c>
      <c r="U84" s="140">
        <v>4219</v>
      </c>
      <c r="V84" s="140">
        <v>5063</v>
      </c>
      <c r="W84" s="168">
        <v>5696</v>
      </c>
      <c r="X84" s="168"/>
      <c r="Y84" s="168"/>
      <c r="Z84" s="168">
        <v>2539</v>
      </c>
      <c r="AA84" s="168">
        <v>2962</v>
      </c>
      <c r="AB84" s="168">
        <v>3386</v>
      </c>
      <c r="AC84" s="168"/>
      <c r="AD84" s="168">
        <v>5079</v>
      </c>
      <c r="AE84" s="168"/>
      <c r="AF84" s="168">
        <v>5925</v>
      </c>
      <c r="AG84" s="168"/>
      <c r="AN84" s="165"/>
      <c r="AO84" s="165"/>
      <c r="AP84" s="165"/>
      <c r="AQ84" s="165"/>
      <c r="AR84" s="165"/>
      <c r="AS84" s="165"/>
      <c r="AT84" s="165"/>
      <c r="AU84" s="165"/>
      <c r="AV84" s="165"/>
      <c r="AW84" s="165"/>
    </row>
    <row r="85" spans="1:49" ht="15.75" thickBot="1" x14ac:dyDescent="0.3">
      <c r="A85" s="140">
        <v>82</v>
      </c>
      <c r="B85" s="166"/>
      <c r="C85" s="168"/>
      <c r="D85" s="166"/>
      <c r="E85" s="166"/>
      <c r="F85" s="166"/>
      <c r="G85" s="166"/>
      <c r="H85" s="166"/>
      <c r="I85" s="166"/>
      <c r="J85" s="166"/>
      <c r="K85" s="140">
        <v>2992</v>
      </c>
      <c r="L85" s="140">
        <v>3420</v>
      </c>
      <c r="M85" s="140">
        <v>4275</v>
      </c>
      <c r="N85" s="140">
        <v>5130</v>
      </c>
      <c r="O85" s="168"/>
      <c r="P85" s="168"/>
      <c r="Q85" s="168"/>
      <c r="R85" s="140">
        <v>2566</v>
      </c>
      <c r="S85" s="140">
        <v>2994</v>
      </c>
      <c r="T85" s="140">
        <v>3422</v>
      </c>
      <c r="U85" s="140">
        <v>4278</v>
      </c>
      <c r="V85" s="140">
        <v>5133</v>
      </c>
      <c r="W85" s="168"/>
      <c r="X85" s="168"/>
      <c r="Y85" s="168"/>
      <c r="Z85" s="168">
        <v>2568</v>
      </c>
      <c r="AA85" s="168">
        <v>2996</v>
      </c>
      <c r="AB85" s="168">
        <v>3425</v>
      </c>
      <c r="AC85" s="168"/>
      <c r="AD85" s="168">
        <v>5137</v>
      </c>
      <c r="AE85" s="168"/>
      <c r="AF85" s="168">
        <v>5994</v>
      </c>
      <c r="AG85" s="168"/>
      <c r="AN85" s="165"/>
      <c r="AO85" s="165"/>
      <c r="AP85" s="165"/>
      <c r="AQ85" s="165"/>
      <c r="AR85" s="165"/>
      <c r="AS85" s="165"/>
      <c r="AT85" s="165"/>
      <c r="AU85" s="165"/>
      <c r="AV85" s="165"/>
      <c r="AW85" s="165"/>
    </row>
    <row r="86" spans="1:49" ht="15.75" thickBot="1" x14ac:dyDescent="0.3">
      <c r="A86" s="140">
        <v>83</v>
      </c>
      <c r="B86" s="166"/>
      <c r="C86" s="168"/>
      <c r="D86" s="166"/>
      <c r="E86" s="166"/>
      <c r="F86" s="166"/>
      <c r="G86" s="166"/>
      <c r="H86" s="166"/>
      <c r="I86" s="166"/>
      <c r="J86" s="166"/>
      <c r="K86" s="140">
        <v>3018</v>
      </c>
      <c r="L86" s="140">
        <v>3450</v>
      </c>
      <c r="M86" s="140">
        <v>4312</v>
      </c>
      <c r="N86" s="140">
        <v>5175</v>
      </c>
      <c r="O86" s="168"/>
      <c r="P86" s="168"/>
      <c r="Q86" s="168"/>
      <c r="R86" s="140">
        <v>2602</v>
      </c>
      <c r="S86" s="140">
        <v>3035</v>
      </c>
      <c r="T86" s="140">
        <v>3469</v>
      </c>
      <c r="U86" s="140">
        <v>4336</v>
      </c>
      <c r="V86" s="140">
        <v>5204</v>
      </c>
      <c r="W86" s="168"/>
      <c r="X86" s="168"/>
      <c r="Y86" s="168"/>
      <c r="Z86" s="168">
        <v>2598</v>
      </c>
      <c r="AA86" s="168">
        <v>3031</v>
      </c>
      <c r="AB86" s="168">
        <v>3464</v>
      </c>
      <c r="AC86" s="168"/>
      <c r="AD86" s="168">
        <v>5196</v>
      </c>
      <c r="AE86" s="168"/>
      <c r="AF86" s="168">
        <v>6062</v>
      </c>
      <c r="AG86" s="168"/>
      <c r="AN86" s="165"/>
      <c r="AO86" s="165"/>
      <c r="AP86" s="165"/>
      <c r="AQ86" s="165"/>
      <c r="AR86" s="165"/>
      <c r="AS86" s="165"/>
      <c r="AT86" s="165"/>
      <c r="AU86" s="165"/>
      <c r="AV86" s="165"/>
      <c r="AW86" s="165"/>
    </row>
    <row r="87" spans="1:49" ht="15.75" thickBot="1" x14ac:dyDescent="0.3">
      <c r="A87" s="140">
        <v>84</v>
      </c>
      <c r="B87" s="166"/>
      <c r="C87" s="168"/>
      <c r="D87" s="166"/>
      <c r="E87" s="166"/>
      <c r="F87" s="166"/>
      <c r="G87" s="166"/>
      <c r="H87" s="166"/>
      <c r="I87" s="166"/>
      <c r="J87" s="166"/>
      <c r="K87" s="140">
        <v>3062</v>
      </c>
      <c r="L87" s="140">
        <v>3500</v>
      </c>
      <c r="M87" s="140">
        <v>4375</v>
      </c>
      <c r="N87" s="140">
        <v>5250</v>
      </c>
      <c r="O87" s="168"/>
      <c r="P87" s="168"/>
      <c r="Q87" s="168"/>
      <c r="R87" s="140">
        <v>2637</v>
      </c>
      <c r="S87" s="140">
        <v>3076</v>
      </c>
      <c r="T87" s="140">
        <v>3516</v>
      </c>
      <c r="U87" s="140">
        <v>4395</v>
      </c>
      <c r="V87" s="140">
        <v>5274</v>
      </c>
      <c r="W87" s="168"/>
      <c r="X87" s="168"/>
      <c r="Y87" s="168"/>
      <c r="Z87" s="168">
        <v>2627</v>
      </c>
      <c r="AA87" s="168">
        <v>3065</v>
      </c>
      <c r="AB87" s="168">
        <v>3503</v>
      </c>
      <c r="AC87" s="168"/>
      <c r="AD87" s="168">
        <v>5254</v>
      </c>
      <c r="AE87" s="168"/>
      <c r="AF87" s="168">
        <v>6130</v>
      </c>
      <c r="AG87" s="168"/>
      <c r="AN87" s="165"/>
      <c r="AO87" s="165"/>
      <c r="AP87" s="165"/>
      <c r="AQ87" s="165"/>
      <c r="AR87" s="165"/>
      <c r="AS87" s="165"/>
      <c r="AT87" s="165"/>
      <c r="AU87" s="165"/>
      <c r="AV87" s="165"/>
      <c r="AW87" s="165"/>
    </row>
    <row r="88" spans="1:49" ht="15.75" thickBot="1" x14ac:dyDescent="0.3">
      <c r="A88" s="140">
        <v>85</v>
      </c>
      <c r="B88" s="166"/>
      <c r="C88" s="168"/>
      <c r="D88" s="166"/>
      <c r="E88" s="166"/>
      <c r="F88" s="166"/>
      <c r="G88" s="166"/>
      <c r="H88" s="166"/>
      <c r="I88" s="166"/>
      <c r="J88" s="140">
        <v>2662</v>
      </c>
      <c r="K88" s="140">
        <v>3106</v>
      </c>
      <c r="L88" s="140">
        <v>3550</v>
      </c>
      <c r="M88" s="140">
        <v>4437</v>
      </c>
      <c r="N88" s="140">
        <v>5325</v>
      </c>
      <c r="O88" s="168"/>
      <c r="P88" s="168"/>
      <c r="Q88" s="168"/>
      <c r="R88" s="140">
        <v>2661</v>
      </c>
      <c r="S88" s="140">
        <v>3105</v>
      </c>
      <c r="T88" s="140">
        <v>3548</v>
      </c>
      <c r="U88" s="140">
        <v>4435</v>
      </c>
      <c r="V88" s="140">
        <v>5323</v>
      </c>
      <c r="W88" s="168"/>
      <c r="X88" s="168"/>
      <c r="Y88" s="168"/>
      <c r="Z88" s="168">
        <v>2656</v>
      </c>
      <c r="AA88" s="168">
        <v>3099</v>
      </c>
      <c r="AB88" s="168">
        <v>3542</v>
      </c>
      <c r="AC88" s="168"/>
      <c r="AD88" s="168">
        <v>5313</v>
      </c>
      <c r="AE88" s="168"/>
      <c r="AF88" s="168">
        <v>6198</v>
      </c>
      <c r="AG88" s="168"/>
      <c r="AN88" s="165"/>
      <c r="AO88" s="165"/>
      <c r="AP88" s="165"/>
      <c r="AQ88" s="165"/>
      <c r="AR88" s="165"/>
      <c r="AS88" s="165"/>
      <c r="AT88" s="165"/>
      <c r="AU88" s="165"/>
      <c r="AV88" s="165"/>
      <c r="AW88" s="165"/>
    </row>
    <row r="89" spans="1:49" ht="15.75" thickBot="1" x14ac:dyDescent="0.3">
      <c r="A89" s="140">
        <v>86</v>
      </c>
      <c r="B89" s="166"/>
      <c r="C89" s="168"/>
      <c r="D89" s="166"/>
      <c r="E89" s="166"/>
      <c r="F89" s="166"/>
      <c r="G89" s="166"/>
      <c r="H89" s="166"/>
      <c r="I89" s="166"/>
      <c r="J89" s="140">
        <v>2700</v>
      </c>
      <c r="K89" s="140">
        <v>3150</v>
      </c>
      <c r="L89" s="140">
        <v>3600</v>
      </c>
      <c r="M89" s="140">
        <v>4500</v>
      </c>
      <c r="N89" s="140">
        <v>5400</v>
      </c>
      <c r="O89" s="168"/>
      <c r="P89" s="168"/>
      <c r="Q89" s="168"/>
      <c r="R89" s="140">
        <v>2685</v>
      </c>
      <c r="S89" s="140">
        <v>3132</v>
      </c>
      <c r="T89" s="140">
        <v>3580</v>
      </c>
      <c r="U89" s="140">
        <v>4475</v>
      </c>
      <c r="V89" s="140">
        <v>5370</v>
      </c>
      <c r="W89" s="168"/>
      <c r="X89" s="168"/>
      <c r="Y89" s="168"/>
      <c r="Z89" s="168">
        <v>2685</v>
      </c>
      <c r="AA89" s="168">
        <v>3133</v>
      </c>
      <c r="AB89" s="168">
        <v>3581</v>
      </c>
      <c r="AC89" s="168"/>
      <c r="AD89" s="168">
        <v>5371</v>
      </c>
      <c r="AE89" s="168"/>
      <c r="AF89" s="168">
        <v>6267</v>
      </c>
      <c r="AG89" s="168"/>
      <c r="AN89" s="165"/>
      <c r="AO89" s="165"/>
      <c r="AP89" s="165"/>
      <c r="AQ89" s="165"/>
      <c r="AR89" s="165"/>
      <c r="AS89" s="165"/>
      <c r="AT89" s="165"/>
      <c r="AU89" s="165"/>
      <c r="AV89" s="165"/>
      <c r="AW89" s="165"/>
    </row>
    <row r="90" spans="1:49" ht="15.75" thickBot="1" x14ac:dyDescent="0.3">
      <c r="A90" s="140">
        <v>87</v>
      </c>
      <c r="B90" s="166"/>
      <c r="C90" s="168"/>
      <c r="D90" s="166"/>
      <c r="E90" s="166"/>
      <c r="F90" s="166"/>
      <c r="G90" s="166"/>
      <c r="H90" s="166"/>
      <c r="I90" s="166"/>
      <c r="J90" s="166"/>
      <c r="K90" s="140">
        <v>3171</v>
      </c>
      <c r="L90" s="140">
        <v>3625</v>
      </c>
      <c r="M90" s="140">
        <v>4531</v>
      </c>
      <c r="N90" s="140">
        <v>5437</v>
      </c>
      <c r="O90" s="168"/>
      <c r="P90" s="168"/>
      <c r="Q90" s="168"/>
      <c r="R90" s="140">
        <v>2712</v>
      </c>
      <c r="S90" s="140">
        <v>3164</v>
      </c>
      <c r="T90" s="140">
        <v>3616</v>
      </c>
      <c r="U90" s="140">
        <v>4521</v>
      </c>
      <c r="V90" s="140">
        <v>5425</v>
      </c>
      <c r="W90" s="168"/>
      <c r="X90" s="168"/>
      <c r="Y90" s="168"/>
      <c r="Z90" s="168">
        <v>2715</v>
      </c>
      <c r="AA90" s="168">
        <v>3167</v>
      </c>
      <c r="AB90" s="168">
        <v>3620</v>
      </c>
      <c r="AC90" s="168"/>
      <c r="AD90" s="168">
        <v>5430</v>
      </c>
      <c r="AE90" s="168"/>
      <c r="AF90" s="168">
        <v>6335</v>
      </c>
      <c r="AG90" s="168"/>
      <c r="AN90" s="165"/>
      <c r="AO90" s="165"/>
      <c r="AP90" s="165"/>
      <c r="AQ90" s="165"/>
      <c r="AR90" s="165"/>
      <c r="AS90" s="165"/>
      <c r="AT90" s="165"/>
      <c r="AU90" s="165"/>
      <c r="AV90" s="165"/>
      <c r="AW90" s="165"/>
    </row>
    <row r="91" spans="1:49" ht="15.75" thickBot="1" x14ac:dyDescent="0.3">
      <c r="A91" s="140">
        <v>88</v>
      </c>
      <c r="B91" s="166"/>
      <c r="C91" s="168"/>
      <c r="D91" s="166"/>
      <c r="E91" s="166"/>
      <c r="F91" s="166"/>
      <c r="G91" s="166"/>
      <c r="H91" s="166"/>
      <c r="I91" s="166"/>
      <c r="J91" s="166"/>
      <c r="K91" s="140">
        <v>3202</v>
      </c>
      <c r="L91" s="140">
        <v>3660</v>
      </c>
      <c r="M91" s="140">
        <v>4575</v>
      </c>
      <c r="N91" s="140">
        <v>5490</v>
      </c>
      <c r="O91" s="168"/>
      <c r="P91" s="168"/>
      <c r="Q91" s="168"/>
      <c r="R91" s="140">
        <v>2749</v>
      </c>
      <c r="S91" s="140">
        <v>3205</v>
      </c>
      <c r="T91" s="140">
        <v>3663</v>
      </c>
      <c r="U91" s="140">
        <v>4579</v>
      </c>
      <c r="V91" s="140">
        <v>5495</v>
      </c>
      <c r="W91" s="168"/>
      <c r="X91" s="168"/>
      <c r="Y91" s="168"/>
      <c r="Z91" s="168"/>
      <c r="AA91" s="168">
        <v>3202</v>
      </c>
      <c r="AB91" s="168">
        <v>3659</v>
      </c>
      <c r="AC91" s="168"/>
      <c r="AD91" s="168">
        <v>5489</v>
      </c>
      <c r="AE91" s="168"/>
      <c r="AF91" s="168">
        <v>6404</v>
      </c>
      <c r="AG91" s="168"/>
      <c r="AN91" s="165"/>
      <c r="AO91" s="165"/>
      <c r="AP91" s="165"/>
      <c r="AQ91" s="165"/>
      <c r="AR91" s="165"/>
      <c r="AS91" s="165"/>
      <c r="AT91" s="165"/>
      <c r="AU91" s="165"/>
      <c r="AV91" s="165"/>
      <c r="AW91" s="165"/>
    </row>
    <row r="92" spans="1:49" ht="15.75" thickBot="1" x14ac:dyDescent="0.3">
      <c r="A92" s="140">
        <v>89</v>
      </c>
      <c r="B92" s="166"/>
      <c r="C92" s="168"/>
      <c r="D92" s="166"/>
      <c r="E92" s="166"/>
      <c r="F92" s="166"/>
      <c r="G92" s="166"/>
      <c r="H92" s="166"/>
      <c r="I92" s="166"/>
      <c r="J92" s="166"/>
      <c r="K92" s="140">
        <v>3246</v>
      </c>
      <c r="L92" s="140">
        <v>3710</v>
      </c>
      <c r="M92" s="140">
        <v>4637</v>
      </c>
      <c r="N92" s="140">
        <v>5565</v>
      </c>
      <c r="O92" s="168"/>
      <c r="P92" s="168"/>
      <c r="Q92" s="168"/>
      <c r="R92" s="140">
        <v>2782</v>
      </c>
      <c r="S92" s="140">
        <v>3246</v>
      </c>
      <c r="T92" s="140">
        <v>3710</v>
      </c>
      <c r="U92" s="140">
        <v>4638</v>
      </c>
      <c r="V92" s="140">
        <v>5565</v>
      </c>
      <c r="W92" s="168"/>
      <c r="X92" s="168"/>
      <c r="Y92" s="168"/>
      <c r="Z92" s="168"/>
      <c r="AA92" s="168">
        <v>3236</v>
      </c>
      <c r="AB92" s="168">
        <v>3698</v>
      </c>
      <c r="AC92" s="168"/>
      <c r="AD92" s="168">
        <v>5547</v>
      </c>
      <c r="AE92" s="168"/>
      <c r="AF92" s="168">
        <v>6472</v>
      </c>
      <c r="AG92" s="168"/>
      <c r="AN92" s="165"/>
      <c r="AO92" s="165"/>
      <c r="AP92" s="165"/>
      <c r="AQ92" s="165"/>
      <c r="AR92" s="165"/>
      <c r="AS92" s="165"/>
      <c r="AT92" s="165"/>
      <c r="AU92" s="165"/>
      <c r="AV92" s="165"/>
      <c r="AW92" s="165"/>
    </row>
    <row r="93" spans="1:49" ht="15.75" thickBot="1" x14ac:dyDescent="0.3">
      <c r="A93" s="140">
        <v>90</v>
      </c>
      <c r="B93" s="166"/>
      <c r="C93" s="168"/>
      <c r="D93" s="166"/>
      <c r="E93" s="166"/>
      <c r="F93" s="166"/>
      <c r="G93" s="166"/>
      <c r="H93" s="166"/>
      <c r="I93" s="166"/>
      <c r="J93" s="166"/>
      <c r="K93" s="140">
        <v>3272</v>
      </c>
      <c r="L93" s="140">
        <v>3740</v>
      </c>
      <c r="M93" s="140">
        <v>4675</v>
      </c>
      <c r="N93" s="140">
        <v>5610</v>
      </c>
      <c r="O93" s="168"/>
      <c r="P93" s="168"/>
      <c r="Q93" s="168"/>
      <c r="R93" s="140">
        <v>2808</v>
      </c>
      <c r="S93" s="140">
        <v>3276</v>
      </c>
      <c r="T93" s="140">
        <v>3745</v>
      </c>
      <c r="U93" s="140">
        <v>4681</v>
      </c>
      <c r="V93" s="140">
        <v>5617</v>
      </c>
      <c r="W93" s="168">
        <v>6320</v>
      </c>
      <c r="X93" s="168"/>
      <c r="Y93" s="168"/>
      <c r="Z93" s="168">
        <v>2803</v>
      </c>
      <c r="AA93" s="168">
        <v>3270</v>
      </c>
      <c r="AB93" s="168">
        <v>3737</v>
      </c>
      <c r="AC93" s="168"/>
      <c r="AD93" s="168">
        <v>5606</v>
      </c>
      <c r="AE93" s="168"/>
      <c r="AF93" s="168">
        <v>6540</v>
      </c>
      <c r="AG93" s="168"/>
      <c r="AN93" s="165"/>
      <c r="AO93" s="165"/>
      <c r="AP93" s="165"/>
      <c r="AQ93" s="165"/>
      <c r="AR93" s="165"/>
      <c r="AS93" s="165"/>
      <c r="AT93" s="165"/>
      <c r="AU93" s="165"/>
      <c r="AV93" s="165"/>
      <c r="AW93" s="165"/>
    </row>
    <row r="94" spans="1:49" ht="15.75" thickBot="1" x14ac:dyDescent="0.3">
      <c r="A94" s="140">
        <v>91</v>
      </c>
      <c r="B94" s="166"/>
      <c r="C94" s="168"/>
      <c r="D94" s="166"/>
      <c r="E94" s="166"/>
      <c r="F94" s="166"/>
      <c r="G94" s="166"/>
      <c r="H94" s="166"/>
      <c r="I94" s="166"/>
      <c r="J94" s="166"/>
      <c r="K94" s="140">
        <v>3298</v>
      </c>
      <c r="L94" s="140">
        <v>3770</v>
      </c>
      <c r="M94" s="140">
        <v>4712</v>
      </c>
      <c r="N94" s="140">
        <v>5655</v>
      </c>
      <c r="O94" s="168"/>
      <c r="P94" s="168"/>
      <c r="Q94" s="168"/>
      <c r="R94" s="140">
        <v>2832</v>
      </c>
      <c r="S94" s="140">
        <v>3304</v>
      </c>
      <c r="T94" s="140">
        <v>3776</v>
      </c>
      <c r="U94" s="140">
        <v>4720</v>
      </c>
      <c r="V94" s="140">
        <v>5664</v>
      </c>
      <c r="W94" s="168"/>
      <c r="X94" s="168"/>
      <c r="Y94" s="168"/>
      <c r="Z94" s="168">
        <v>2832</v>
      </c>
      <c r="AA94" s="168">
        <v>3304</v>
      </c>
      <c r="AB94" s="168">
        <v>3776</v>
      </c>
      <c r="AC94" s="168"/>
      <c r="AD94" s="168">
        <v>5664</v>
      </c>
      <c r="AE94" s="168"/>
      <c r="AF94" s="168">
        <v>6609</v>
      </c>
      <c r="AG94" s="168"/>
      <c r="AN94" s="165"/>
      <c r="AO94" s="165"/>
      <c r="AP94" s="165"/>
      <c r="AQ94" s="165"/>
      <c r="AR94" s="165"/>
      <c r="AS94" s="165"/>
      <c r="AT94" s="165"/>
      <c r="AU94" s="165"/>
      <c r="AV94" s="165"/>
      <c r="AW94" s="165"/>
    </row>
    <row r="95" spans="1:49" ht="15.75" thickBot="1" x14ac:dyDescent="0.3">
      <c r="A95" s="140">
        <v>92</v>
      </c>
      <c r="B95" s="166"/>
      <c r="C95" s="168"/>
      <c r="D95" s="166"/>
      <c r="E95" s="166"/>
      <c r="F95" s="166"/>
      <c r="G95" s="166"/>
      <c r="H95" s="166"/>
      <c r="I95" s="166"/>
      <c r="J95" s="166"/>
      <c r="K95" s="140">
        <v>3342</v>
      </c>
      <c r="L95" s="140">
        <v>3820</v>
      </c>
      <c r="M95" s="140">
        <v>4775</v>
      </c>
      <c r="N95" s="140">
        <v>5730</v>
      </c>
      <c r="O95" s="168"/>
      <c r="P95" s="168"/>
      <c r="Q95" s="168"/>
      <c r="R95" s="140">
        <v>2858</v>
      </c>
      <c r="S95" s="140">
        <v>3334</v>
      </c>
      <c r="T95" s="140">
        <v>3811</v>
      </c>
      <c r="U95" s="140">
        <v>4764</v>
      </c>
      <c r="V95" s="140">
        <v>5716</v>
      </c>
      <c r="W95" s="168"/>
      <c r="X95" s="168"/>
      <c r="Y95" s="168"/>
      <c r="Z95" s="168">
        <v>2861</v>
      </c>
      <c r="AA95" s="168">
        <v>3338</v>
      </c>
      <c r="AB95" s="168">
        <v>3815</v>
      </c>
      <c r="AC95" s="168"/>
      <c r="AD95" s="168">
        <v>5723</v>
      </c>
      <c r="AE95" s="168"/>
      <c r="AF95" s="168">
        <v>6677</v>
      </c>
      <c r="AG95" s="168"/>
      <c r="AN95" s="165"/>
      <c r="AO95" s="165"/>
      <c r="AP95" s="165"/>
      <c r="AQ95" s="165"/>
      <c r="AR95" s="165"/>
      <c r="AS95" s="165"/>
      <c r="AT95" s="165"/>
      <c r="AU95" s="165"/>
      <c r="AV95" s="165"/>
      <c r="AW95" s="165"/>
    </row>
    <row r="96" spans="1:49" ht="15.75" thickBot="1" x14ac:dyDescent="0.3">
      <c r="A96" s="140">
        <v>93</v>
      </c>
      <c r="B96" s="166"/>
      <c r="C96" s="168"/>
      <c r="D96" s="166"/>
      <c r="E96" s="166"/>
      <c r="F96" s="166"/>
      <c r="G96" s="166"/>
      <c r="H96" s="166"/>
      <c r="I96" s="166"/>
      <c r="J96" s="166"/>
      <c r="K96" s="140">
        <v>3386</v>
      </c>
      <c r="L96" s="140">
        <v>3870</v>
      </c>
      <c r="M96" s="140">
        <v>4837</v>
      </c>
      <c r="N96" s="140">
        <v>5805</v>
      </c>
      <c r="O96" s="168"/>
      <c r="P96" s="168"/>
      <c r="Q96" s="168"/>
      <c r="R96" s="140">
        <v>2893</v>
      </c>
      <c r="S96" s="140">
        <v>3375</v>
      </c>
      <c r="T96" s="140">
        <v>3858</v>
      </c>
      <c r="U96" s="140">
        <v>4822</v>
      </c>
      <c r="V96" s="140">
        <v>5787</v>
      </c>
      <c r="W96" s="168"/>
      <c r="X96" s="168"/>
      <c r="Y96" s="168"/>
      <c r="Z96" s="168">
        <v>2891</v>
      </c>
      <c r="AA96" s="168">
        <v>3372</v>
      </c>
      <c r="AB96" s="168">
        <v>3854</v>
      </c>
      <c r="AC96" s="168"/>
      <c r="AD96" s="168">
        <v>5782</v>
      </c>
      <c r="AE96" s="168"/>
      <c r="AF96" s="168">
        <v>6745</v>
      </c>
      <c r="AG96" s="168"/>
      <c r="AN96" s="165"/>
      <c r="AO96" s="165"/>
      <c r="AP96" s="165"/>
      <c r="AQ96" s="165"/>
      <c r="AR96" s="165"/>
      <c r="AS96" s="165"/>
      <c r="AT96" s="165"/>
      <c r="AU96" s="165"/>
      <c r="AV96" s="165"/>
      <c r="AW96" s="165"/>
    </row>
    <row r="97" spans="1:49" ht="15.75" thickBot="1" x14ac:dyDescent="0.3">
      <c r="A97" s="140">
        <v>94</v>
      </c>
      <c r="B97" s="166"/>
      <c r="C97" s="168"/>
      <c r="D97" s="166"/>
      <c r="E97" s="166"/>
      <c r="F97" s="166"/>
      <c r="G97" s="166"/>
      <c r="H97" s="166"/>
      <c r="I97" s="166"/>
      <c r="J97" s="140">
        <v>2940</v>
      </c>
      <c r="K97" s="140">
        <v>3430</v>
      </c>
      <c r="L97" s="140">
        <v>3920</v>
      </c>
      <c r="M97" s="140">
        <v>4900</v>
      </c>
      <c r="N97" s="140">
        <v>5880</v>
      </c>
      <c r="O97" s="168"/>
      <c r="P97" s="168"/>
      <c r="Q97" s="168"/>
      <c r="R97" s="140">
        <v>2928</v>
      </c>
      <c r="S97" s="140">
        <v>3416</v>
      </c>
      <c r="T97" s="140">
        <v>3905</v>
      </c>
      <c r="U97" s="140">
        <v>4881</v>
      </c>
      <c r="V97" s="140">
        <v>5857</v>
      </c>
      <c r="W97" s="168">
        <v>6589</v>
      </c>
      <c r="X97" s="168"/>
      <c r="Y97" s="168"/>
      <c r="Z97" s="168">
        <v>2920</v>
      </c>
      <c r="AA97" s="168">
        <v>3407</v>
      </c>
      <c r="AB97" s="168">
        <v>3893</v>
      </c>
      <c r="AC97" s="168"/>
      <c r="AD97" s="168">
        <v>5840</v>
      </c>
      <c r="AE97" s="168"/>
      <c r="AF97" s="168">
        <v>6814</v>
      </c>
      <c r="AG97" s="168"/>
      <c r="AN97" s="165"/>
      <c r="AO97" s="165"/>
      <c r="AP97" s="165"/>
      <c r="AQ97" s="165"/>
      <c r="AR97" s="165"/>
      <c r="AS97" s="165"/>
      <c r="AT97" s="165"/>
      <c r="AU97" s="165"/>
      <c r="AV97" s="165"/>
      <c r="AW97" s="165"/>
    </row>
    <row r="98" spans="1:49" ht="15.75" thickBot="1" x14ac:dyDescent="0.3">
      <c r="A98" s="140">
        <v>95</v>
      </c>
      <c r="B98" s="166"/>
      <c r="C98" s="168"/>
      <c r="D98" s="166"/>
      <c r="E98" s="166"/>
      <c r="F98" s="166"/>
      <c r="G98" s="166"/>
      <c r="H98" s="166"/>
      <c r="I98" s="166"/>
      <c r="J98" s="166"/>
      <c r="K98" s="166"/>
      <c r="L98" s="168"/>
      <c r="M98" s="168"/>
      <c r="N98" s="168"/>
      <c r="O98" s="168"/>
      <c r="P98" s="168"/>
      <c r="Q98" s="168"/>
      <c r="R98" s="140">
        <v>2955</v>
      </c>
      <c r="S98" s="140">
        <v>3448</v>
      </c>
      <c r="T98" s="140">
        <v>3941</v>
      </c>
      <c r="U98" s="140">
        <v>4926</v>
      </c>
      <c r="V98" s="140">
        <v>5911</v>
      </c>
      <c r="W98" s="168"/>
      <c r="X98" s="168"/>
      <c r="Y98" s="168"/>
      <c r="Z98" s="168">
        <v>2949</v>
      </c>
      <c r="AA98" s="168">
        <v>3441</v>
      </c>
      <c r="AB98" s="168">
        <v>3932</v>
      </c>
      <c r="AC98" s="168"/>
      <c r="AD98" s="168">
        <v>5899</v>
      </c>
      <c r="AE98" s="168"/>
      <c r="AF98" s="168">
        <v>6882</v>
      </c>
      <c r="AG98" s="168"/>
      <c r="AN98" s="165"/>
      <c r="AO98" s="165"/>
      <c r="AP98" s="165"/>
      <c r="AQ98" s="165"/>
      <c r="AR98" s="165"/>
      <c r="AS98" s="165"/>
      <c r="AT98" s="165"/>
      <c r="AU98" s="165"/>
      <c r="AV98" s="165"/>
      <c r="AW98" s="165"/>
    </row>
    <row r="99" spans="1:49" ht="15.75" thickBot="1" x14ac:dyDescent="0.3">
      <c r="A99" s="140">
        <v>96</v>
      </c>
      <c r="B99" s="166"/>
      <c r="C99" s="168"/>
      <c r="D99" s="166"/>
      <c r="E99" s="166"/>
      <c r="F99" s="166"/>
      <c r="G99" s="166"/>
      <c r="H99" s="166"/>
      <c r="I99" s="166"/>
      <c r="J99" s="166"/>
      <c r="K99" s="166"/>
      <c r="L99" s="168"/>
      <c r="M99" s="168"/>
      <c r="N99" s="168"/>
      <c r="O99" s="168"/>
      <c r="P99" s="168"/>
      <c r="Q99" s="168"/>
      <c r="R99" s="140">
        <v>2979</v>
      </c>
      <c r="S99" s="140">
        <v>3475</v>
      </c>
      <c r="T99" s="140">
        <v>3972</v>
      </c>
      <c r="U99" s="140">
        <v>4965</v>
      </c>
      <c r="V99" s="140">
        <v>5958</v>
      </c>
      <c r="W99" s="168"/>
      <c r="X99" s="168"/>
      <c r="Y99" s="168"/>
      <c r="Z99" s="168">
        <v>2978</v>
      </c>
      <c r="AA99" s="168">
        <v>3475</v>
      </c>
      <c r="AB99" s="168">
        <v>3971</v>
      </c>
      <c r="AC99" s="168"/>
      <c r="AD99" s="168">
        <v>5957</v>
      </c>
      <c r="AE99" s="168"/>
      <c r="AF99" s="168">
        <v>6950</v>
      </c>
      <c r="AG99" s="168"/>
      <c r="AN99" s="165"/>
      <c r="AO99" s="165"/>
      <c r="AP99" s="165"/>
      <c r="AQ99" s="165"/>
      <c r="AR99" s="165"/>
      <c r="AS99" s="165"/>
      <c r="AT99" s="165"/>
      <c r="AU99" s="165"/>
      <c r="AV99" s="165"/>
      <c r="AW99" s="165"/>
    </row>
    <row r="100" spans="1:49" ht="15.75" thickBot="1" x14ac:dyDescent="0.3">
      <c r="A100" s="140">
        <v>97</v>
      </c>
      <c r="B100" s="166"/>
      <c r="C100" s="168"/>
      <c r="D100" s="166"/>
      <c r="E100" s="166"/>
      <c r="F100" s="166"/>
      <c r="G100" s="166"/>
      <c r="H100" s="166"/>
      <c r="I100" s="166"/>
      <c r="J100" s="166"/>
      <c r="K100" s="166"/>
      <c r="L100" s="168"/>
      <c r="M100" s="168"/>
      <c r="N100" s="168"/>
      <c r="O100" s="168"/>
      <c r="P100" s="168"/>
      <c r="Q100" s="168"/>
      <c r="R100" s="140">
        <v>3004</v>
      </c>
      <c r="S100" s="140">
        <v>3504</v>
      </c>
      <c r="T100" s="140">
        <v>4005</v>
      </c>
      <c r="U100" s="140">
        <v>5007</v>
      </c>
      <c r="V100" s="140">
        <v>6008</v>
      </c>
      <c r="W100" s="168"/>
      <c r="X100" s="168"/>
      <c r="Y100" s="168"/>
      <c r="Z100" s="168"/>
      <c r="AA100" s="168">
        <v>3509</v>
      </c>
      <c r="AB100" s="168">
        <v>4010</v>
      </c>
      <c r="AC100" s="168"/>
      <c r="AD100" s="168">
        <v>6016</v>
      </c>
      <c r="AE100" s="168"/>
      <c r="AF100" s="168">
        <v>7019</v>
      </c>
      <c r="AG100" s="168"/>
      <c r="AN100" s="165"/>
      <c r="AO100" s="165"/>
      <c r="AP100" s="165"/>
      <c r="AQ100" s="165"/>
      <c r="AR100" s="165"/>
      <c r="AS100" s="165"/>
      <c r="AT100" s="165"/>
      <c r="AU100" s="165"/>
      <c r="AV100" s="165"/>
      <c r="AW100" s="165"/>
    </row>
    <row r="101" spans="1:49" ht="15.75" thickBot="1" x14ac:dyDescent="0.3">
      <c r="A101" s="140">
        <v>98</v>
      </c>
      <c r="B101" s="166"/>
      <c r="C101" s="168"/>
      <c r="D101" s="166"/>
      <c r="E101" s="166"/>
      <c r="F101" s="166"/>
      <c r="G101" s="166"/>
      <c r="H101" s="166"/>
      <c r="I101" s="166"/>
      <c r="J101" s="166"/>
      <c r="K101" s="166"/>
      <c r="L101" s="168"/>
      <c r="M101" s="168"/>
      <c r="N101" s="168"/>
      <c r="O101" s="168"/>
      <c r="P101" s="168"/>
      <c r="Q101" s="168"/>
      <c r="R101" s="140">
        <v>3039</v>
      </c>
      <c r="S101" s="140">
        <v>3545</v>
      </c>
      <c r="T101" s="140">
        <v>4052</v>
      </c>
      <c r="U101" s="140">
        <v>5065</v>
      </c>
      <c r="V101" s="140">
        <v>6078</v>
      </c>
      <c r="W101" s="168"/>
      <c r="X101" s="168"/>
      <c r="Y101" s="168"/>
      <c r="Z101" s="168"/>
      <c r="AA101" s="168">
        <v>3543</v>
      </c>
      <c r="AB101" s="168">
        <v>4050</v>
      </c>
      <c r="AC101" s="168"/>
      <c r="AD101" s="168">
        <v>6075</v>
      </c>
      <c r="AE101" s="168"/>
      <c r="AF101" s="168">
        <v>7087</v>
      </c>
      <c r="AG101" s="168"/>
      <c r="AN101" s="165"/>
      <c r="AO101" s="165"/>
      <c r="AP101" s="165"/>
      <c r="AQ101" s="165"/>
      <c r="AR101" s="165"/>
      <c r="AS101" s="165"/>
      <c r="AT101" s="165"/>
      <c r="AU101" s="165"/>
      <c r="AV101" s="165"/>
      <c r="AW101" s="165"/>
    </row>
    <row r="102" spans="1:49" ht="15.75" thickBot="1" x14ac:dyDescent="0.3">
      <c r="A102" s="140">
        <v>99</v>
      </c>
      <c r="B102" s="166"/>
      <c r="C102" s="168"/>
      <c r="D102" s="166"/>
      <c r="E102" s="166"/>
      <c r="F102" s="166"/>
      <c r="G102" s="166"/>
      <c r="H102" s="166"/>
      <c r="I102" s="166"/>
      <c r="J102" s="166"/>
      <c r="K102" s="166"/>
      <c r="L102" s="168"/>
      <c r="M102" s="168"/>
      <c r="N102" s="168"/>
      <c r="O102" s="168"/>
      <c r="P102" s="168"/>
      <c r="Q102" s="168"/>
      <c r="R102" s="140">
        <v>3074</v>
      </c>
      <c r="S102" s="140">
        <v>3586</v>
      </c>
      <c r="T102" s="140">
        <v>4099</v>
      </c>
      <c r="U102" s="140">
        <v>5124</v>
      </c>
      <c r="V102" s="140">
        <v>6149</v>
      </c>
      <c r="W102" s="168"/>
      <c r="X102" s="168"/>
      <c r="Y102" s="168"/>
      <c r="Z102" s="168"/>
      <c r="AA102" s="168">
        <v>3577</v>
      </c>
      <c r="AB102" s="168">
        <v>4089</v>
      </c>
      <c r="AC102" s="168"/>
      <c r="AD102" s="168">
        <v>6133</v>
      </c>
      <c r="AE102" s="168"/>
      <c r="AF102" s="168">
        <v>7155</v>
      </c>
      <c r="AG102" s="168"/>
      <c r="AN102" s="165"/>
      <c r="AO102" s="165"/>
      <c r="AP102" s="165"/>
      <c r="AQ102" s="165"/>
      <c r="AR102" s="165"/>
      <c r="AS102" s="165"/>
      <c r="AT102" s="165"/>
      <c r="AU102" s="165"/>
      <c r="AV102" s="165"/>
      <c r="AW102" s="165"/>
    </row>
    <row r="103" spans="1:49" ht="15.75" thickBot="1" x14ac:dyDescent="0.3">
      <c r="A103" s="140">
        <v>100</v>
      </c>
      <c r="B103" s="166"/>
      <c r="C103" s="168"/>
      <c r="D103" s="166"/>
      <c r="E103" s="166"/>
      <c r="F103" s="166"/>
      <c r="G103" s="166"/>
      <c r="H103" s="166"/>
      <c r="I103" s="166"/>
      <c r="J103" s="166"/>
      <c r="K103" s="166"/>
      <c r="L103" s="168"/>
      <c r="M103" s="168"/>
      <c r="N103" s="168"/>
      <c r="O103" s="168"/>
      <c r="P103" s="168"/>
      <c r="Q103" s="168"/>
      <c r="R103" s="140">
        <v>3109</v>
      </c>
      <c r="S103" s="140">
        <v>3627</v>
      </c>
      <c r="T103" s="140">
        <v>4146</v>
      </c>
      <c r="U103" s="140">
        <v>5182</v>
      </c>
      <c r="V103" s="140">
        <v>6219</v>
      </c>
      <c r="W103" s="168"/>
      <c r="X103" s="168"/>
      <c r="Y103" s="168"/>
      <c r="Z103" s="168">
        <v>3096</v>
      </c>
      <c r="AA103" s="168">
        <v>3612</v>
      </c>
      <c r="AB103" s="168">
        <v>4128</v>
      </c>
      <c r="AC103" s="168"/>
      <c r="AD103" s="168">
        <v>6192</v>
      </c>
      <c r="AE103" s="168"/>
      <c r="AF103" s="168">
        <v>7224</v>
      </c>
      <c r="AG103" s="168"/>
      <c r="AN103" s="165"/>
      <c r="AO103" s="165"/>
      <c r="AP103" s="165"/>
      <c r="AQ103" s="165"/>
      <c r="AR103" s="165"/>
      <c r="AS103" s="165"/>
      <c r="AT103" s="165"/>
      <c r="AU103" s="165"/>
      <c r="AV103" s="165"/>
      <c r="AW103" s="165"/>
    </row>
    <row r="104" spans="1:49" ht="15.75" thickBot="1" x14ac:dyDescent="0.3">
      <c r="A104" s="140">
        <v>101</v>
      </c>
      <c r="B104" s="166"/>
      <c r="C104" s="168"/>
      <c r="D104" s="166"/>
      <c r="E104" s="166"/>
      <c r="F104" s="166"/>
      <c r="G104" s="166"/>
      <c r="H104" s="166"/>
      <c r="I104" s="166"/>
      <c r="J104" s="166"/>
      <c r="K104" s="166"/>
      <c r="L104" s="168"/>
      <c r="M104" s="168"/>
      <c r="N104" s="168"/>
      <c r="O104" s="168"/>
      <c r="P104" s="168"/>
      <c r="Q104" s="168"/>
      <c r="R104" s="140">
        <v>3144</v>
      </c>
      <c r="S104" s="140">
        <v>3668</v>
      </c>
      <c r="T104" s="140">
        <v>4193</v>
      </c>
      <c r="U104" s="140">
        <v>5241</v>
      </c>
      <c r="V104" s="140">
        <v>6289</v>
      </c>
      <c r="W104" s="168"/>
      <c r="X104" s="168"/>
      <c r="Y104" s="168"/>
      <c r="Z104" s="168"/>
      <c r="AA104" s="168">
        <v>3646</v>
      </c>
      <c r="AB104" s="168">
        <v>4167</v>
      </c>
      <c r="AC104" s="168"/>
      <c r="AD104" s="168">
        <v>6250</v>
      </c>
      <c r="AE104" s="168"/>
      <c r="AF104" s="168">
        <v>7292</v>
      </c>
      <c r="AG104" s="168"/>
      <c r="AN104" s="165"/>
      <c r="AO104" s="165"/>
      <c r="AP104" s="165"/>
      <c r="AQ104" s="165"/>
      <c r="AR104" s="165"/>
      <c r="AS104" s="165"/>
      <c r="AT104" s="165"/>
      <c r="AU104" s="165"/>
      <c r="AV104" s="165"/>
      <c r="AW104" s="165"/>
    </row>
    <row r="105" spans="1:49" ht="15.75" thickBot="1" x14ac:dyDescent="0.3">
      <c r="A105" s="140">
        <v>102</v>
      </c>
      <c r="B105" s="166"/>
      <c r="C105" s="168"/>
      <c r="D105" s="166"/>
      <c r="E105" s="166"/>
      <c r="F105" s="166"/>
      <c r="G105" s="166"/>
      <c r="H105" s="166"/>
      <c r="I105" s="166"/>
      <c r="J105" s="166"/>
      <c r="K105" s="166"/>
      <c r="L105" s="168"/>
      <c r="M105" s="168"/>
      <c r="N105" s="168"/>
      <c r="O105" s="168"/>
      <c r="P105" s="168"/>
      <c r="Q105" s="168"/>
      <c r="R105" s="140">
        <v>3180</v>
      </c>
      <c r="S105" s="140">
        <v>3710</v>
      </c>
      <c r="T105" s="140">
        <v>4240</v>
      </c>
      <c r="U105" s="140">
        <v>5300</v>
      </c>
      <c r="V105" s="140">
        <v>6360</v>
      </c>
      <c r="W105" s="168"/>
      <c r="X105" s="168"/>
      <c r="Y105" s="168"/>
      <c r="Z105" s="168"/>
      <c r="AA105" s="168">
        <v>3680</v>
      </c>
      <c r="AB105" s="168">
        <v>4206</v>
      </c>
      <c r="AC105" s="168"/>
      <c r="AD105" s="168">
        <v>6309</v>
      </c>
      <c r="AE105" s="168"/>
      <c r="AF105" s="168">
        <v>7361</v>
      </c>
      <c r="AG105" s="168"/>
      <c r="AN105" s="165"/>
      <c r="AO105" s="165"/>
      <c r="AP105" s="165"/>
      <c r="AQ105" s="165"/>
      <c r="AR105" s="165"/>
      <c r="AS105" s="165"/>
      <c r="AT105" s="165"/>
      <c r="AU105" s="165"/>
      <c r="AV105" s="165"/>
      <c r="AW105" s="165"/>
    </row>
    <row r="106" spans="1:49" ht="15.75" thickBot="1" x14ac:dyDescent="0.3">
      <c r="A106" s="140">
        <v>103</v>
      </c>
      <c r="B106" s="166"/>
      <c r="C106" s="168"/>
      <c r="D106" s="166"/>
      <c r="E106" s="166"/>
      <c r="F106" s="166"/>
      <c r="G106" s="166"/>
      <c r="H106" s="166"/>
      <c r="I106" s="166"/>
      <c r="J106" s="166"/>
      <c r="K106" s="166"/>
      <c r="L106" s="168"/>
      <c r="M106" s="168"/>
      <c r="N106" s="168"/>
      <c r="O106" s="168"/>
      <c r="P106" s="168"/>
      <c r="Q106" s="168"/>
      <c r="R106" s="140">
        <v>3203</v>
      </c>
      <c r="S106" s="140">
        <v>3737</v>
      </c>
      <c r="T106" s="140">
        <v>4271</v>
      </c>
      <c r="U106" s="140">
        <v>5339</v>
      </c>
      <c r="V106" s="140">
        <v>6406</v>
      </c>
      <c r="W106" s="166"/>
      <c r="X106" s="168"/>
      <c r="Y106" s="168"/>
      <c r="Z106" s="166"/>
      <c r="AA106" s="140">
        <v>3714</v>
      </c>
      <c r="AB106" s="168">
        <v>4245</v>
      </c>
      <c r="AC106" s="168"/>
      <c r="AD106" s="168">
        <v>6268</v>
      </c>
      <c r="AE106" s="168"/>
      <c r="AF106" s="168">
        <v>7429</v>
      </c>
      <c r="AG106" s="168"/>
      <c r="AN106" s="165"/>
      <c r="AO106" s="165"/>
      <c r="AP106" s="165"/>
      <c r="AQ106" s="165"/>
      <c r="AR106" s="165"/>
      <c r="AS106" s="165"/>
      <c r="AT106" s="165"/>
      <c r="AU106" s="165"/>
      <c r="AV106" s="165"/>
      <c r="AW106" s="165"/>
    </row>
    <row r="107" spans="1:49" ht="15.75" thickBot="1" x14ac:dyDescent="0.3">
      <c r="A107" s="140">
        <v>104</v>
      </c>
      <c r="B107" s="166"/>
      <c r="C107" s="168"/>
      <c r="D107" s="166"/>
      <c r="E107" s="166"/>
      <c r="F107" s="166"/>
      <c r="G107" s="166"/>
      <c r="H107" s="166"/>
      <c r="I107" s="166"/>
      <c r="J107" s="166"/>
      <c r="K107" s="166"/>
      <c r="L107" s="168"/>
      <c r="M107" s="168"/>
      <c r="N107" s="168"/>
      <c r="O107" s="168"/>
      <c r="P107" s="168"/>
      <c r="Q107" s="168"/>
      <c r="R107" s="140">
        <v>3226</v>
      </c>
      <c r="S107" s="140">
        <v>3764</v>
      </c>
      <c r="T107" s="140">
        <v>4302</v>
      </c>
      <c r="U107" s="140">
        <v>5378</v>
      </c>
      <c r="V107" s="140">
        <v>6453</v>
      </c>
      <c r="W107" s="140">
        <v>7260</v>
      </c>
      <c r="X107" s="168"/>
      <c r="Y107" s="168"/>
      <c r="Z107" s="166"/>
      <c r="AA107" s="140">
        <v>3748</v>
      </c>
      <c r="AB107" s="168">
        <v>4284</v>
      </c>
      <c r="AC107" s="168"/>
      <c r="AD107" s="168">
        <v>6426</v>
      </c>
      <c r="AE107" s="168"/>
      <c r="AF107" s="168">
        <v>7497</v>
      </c>
      <c r="AG107" s="168"/>
      <c r="AN107" s="165"/>
      <c r="AO107" s="165"/>
      <c r="AP107" s="165"/>
      <c r="AQ107" s="165"/>
      <c r="AR107" s="165"/>
      <c r="AS107" s="165"/>
      <c r="AT107" s="165"/>
      <c r="AU107" s="165"/>
      <c r="AV107" s="165"/>
      <c r="AW107" s="165"/>
    </row>
    <row r="108" spans="1:49" ht="15.75" thickBot="1" x14ac:dyDescent="0.3">
      <c r="A108" s="140">
        <v>105</v>
      </c>
      <c r="B108" s="166"/>
      <c r="C108" s="168"/>
      <c r="D108" s="166"/>
      <c r="E108" s="166"/>
      <c r="F108" s="166"/>
      <c r="G108" s="166"/>
      <c r="H108" s="166"/>
      <c r="I108" s="166"/>
      <c r="J108" s="166"/>
      <c r="K108" s="166"/>
      <c r="L108" s="168"/>
      <c r="M108" s="168"/>
      <c r="N108" s="168"/>
      <c r="O108" s="168"/>
      <c r="P108" s="168"/>
      <c r="Q108" s="168"/>
      <c r="R108" s="140">
        <v>3255</v>
      </c>
      <c r="S108" s="140">
        <v>3798</v>
      </c>
      <c r="T108" s="140">
        <v>4340</v>
      </c>
      <c r="U108" s="140">
        <v>5425</v>
      </c>
      <c r="V108" s="140">
        <v>6510</v>
      </c>
      <c r="W108" s="140">
        <v>7324</v>
      </c>
      <c r="X108" s="168"/>
      <c r="Y108" s="168"/>
      <c r="Z108" s="166"/>
      <c r="AA108" s="140">
        <v>3783</v>
      </c>
      <c r="AB108" s="168">
        <v>4323</v>
      </c>
      <c r="AC108" s="168"/>
      <c r="AD108" s="168">
        <v>6485</v>
      </c>
      <c r="AE108" s="168"/>
      <c r="AF108" s="168">
        <v>7566</v>
      </c>
      <c r="AG108" s="168"/>
      <c r="AN108" s="165"/>
      <c r="AO108" s="165"/>
      <c r="AP108" s="165"/>
      <c r="AQ108" s="165"/>
      <c r="AR108" s="165"/>
      <c r="AS108" s="165"/>
      <c r="AT108" s="165"/>
      <c r="AU108" s="165"/>
      <c r="AV108" s="165"/>
      <c r="AW108" s="165"/>
    </row>
    <row r="109" spans="1:49" ht="15.75" thickBot="1" x14ac:dyDescent="0.3">
      <c r="A109" s="140">
        <v>106</v>
      </c>
      <c r="B109" s="166"/>
      <c r="C109" s="168"/>
      <c r="D109" s="166"/>
      <c r="E109" s="166"/>
      <c r="F109" s="166"/>
      <c r="G109" s="166"/>
      <c r="H109" s="166"/>
      <c r="I109" s="166"/>
      <c r="J109" s="166"/>
      <c r="K109" s="166"/>
      <c r="L109" s="168"/>
      <c r="M109" s="168"/>
      <c r="N109" s="168"/>
      <c r="O109" s="168"/>
      <c r="P109" s="168"/>
      <c r="Q109" s="168"/>
      <c r="R109" s="140">
        <v>3290</v>
      </c>
      <c r="S109" s="140">
        <v>3839</v>
      </c>
      <c r="T109" s="140">
        <v>4387</v>
      </c>
      <c r="U109" s="140">
        <v>5484</v>
      </c>
      <c r="V109" s="140">
        <v>6581</v>
      </c>
      <c r="W109" s="140">
        <v>7404</v>
      </c>
      <c r="X109" s="168"/>
      <c r="Y109" s="168"/>
      <c r="Z109" s="140">
        <v>3271</v>
      </c>
      <c r="AA109" s="140">
        <v>3817</v>
      </c>
      <c r="AB109" s="168">
        <v>4362</v>
      </c>
      <c r="AC109" s="168"/>
      <c r="AD109" s="168">
        <v>6543</v>
      </c>
      <c r="AE109" s="168"/>
      <c r="AF109" s="168">
        <v>7634</v>
      </c>
      <c r="AG109" s="168"/>
      <c r="AN109" s="165"/>
      <c r="AO109" s="165"/>
      <c r="AP109" s="165"/>
      <c r="AQ109" s="165"/>
      <c r="AR109" s="165"/>
      <c r="AS109" s="165"/>
      <c r="AT109" s="165"/>
      <c r="AU109" s="165"/>
      <c r="AV109" s="165"/>
      <c r="AW109" s="165"/>
    </row>
    <row r="110" spans="1:49" ht="15.75" thickBot="1" x14ac:dyDescent="0.3">
      <c r="A110" s="140">
        <v>107</v>
      </c>
      <c r="B110" s="166"/>
      <c r="C110" s="168"/>
      <c r="D110" s="166"/>
      <c r="E110" s="166"/>
      <c r="F110" s="166"/>
      <c r="G110" s="166"/>
      <c r="H110" s="166"/>
      <c r="I110" s="166"/>
      <c r="J110" s="166"/>
      <c r="K110" s="166"/>
      <c r="L110" s="168"/>
      <c r="M110" s="168"/>
      <c r="N110" s="168"/>
      <c r="O110" s="168"/>
      <c r="P110" s="168"/>
      <c r="Q110" s="168"/>
      <c r="R110" s="140">
        <v>3325</v>
      </c>
      <c r="S110" s="140">
        <v>3880</v>
      </c>
      <c r="T110" s="140">
        <v>4434</v>
      </c>
      <c r="U110" s="140">
        <v>5542</v>
      </c>
      <c r="V110" s="140">
        <v>6651</v>
      </c>
      <c r="W110" s="140">
        <v>7483</v>
      </c>
      <c r="X110" s="168"/>
      <c r="Y110" s="168"/>
      <c r="Z110" s="166"/>
      <c r="AA110" s="140">
        <v>3851</v>
      </c>
      <c r="AB110" s="168">
        <v>4401</v>
      </c>
      <c r="AC110" s="168"/>
      <c r="AD110" s="168">
        <v>6602</v>
      </c>
      <c r="AE110" s="168"/>
      <c r="AF110" s="168">
        <v>7703</v>
      </c>
      <c r="AG110" s="168"/>
      <c r="AN110" s="165"/>
      <c r="AO110" s="165"/>
      <c r="AP110" s="165"/>
      <c r="AQ110" s="165"/>
      <c r="AR110" s="165"/>
      <c r="AS110" s="165"/>
      <c r="AT110" s="165"/>
      <c r="AU110" s="165"/>
      <c r="AV110" s="165"/>
      <c r="AW110" s="165"/>
    </row>
    <row r="111" spans="1:49" ht="15.75" thickBot="1" x14ac:dyDescent="0.3">
      <c r="A111" s="140">
        <v>108</v>
      </c>
      <c r="B111" s="166"/>
      <c r="C111" s="168"/>
      <c r="D111" s="166"/>
      <c r="E111" s="166"/>
      <c r="F111" s="166"/>
      <c r="G111" s="166"/>
      <c r="H111" s="166"/>
      <c r="I111" s="166"/>
      <c r="J111" s="166"/>
      <c r="K111" s="166"/>
      <c r="L111" s="168"/>
      <c r="M111" s="168"/>
      <c r="N111" s="168"/>
      <c r="O111" s="168"/>
      <c r="P111" s="168"/>
      <c r="Q111" s="168"/>
      <c r="R111" s="140">
        <v>3350</v>
      </c>
      <c r="S111" s="140">
        <v>3909</v>
      </c>
      <c r="T111" s="140">
        <v>4467</v>
      </c>
      <c r="U111" s="140">
        <v>5584</v>
      </c>
      <c r="V111" s="140">
        <v>6701</v>
      </c>
      <c r="W111" s="140">
        <v>7539</v>
      </c>
      <c r="X111" s="168"/>
      <c r="Y111" s="168"/>
      <c r="Z111" s="166"/>
      <c r="AA111" s="140">
        <v>3894</v>
      </c>
      <c r="AB111" s="168">
        <v>4450</v>
      </c>
      <c r="AC111" s="168"/>
      <c r="AD111" s="168">
        <v>6676</v>
      </c>
      <c r="AE111" s="168"/>
      <c r="AF111" s="168">
        <v>7788</v>
      </c>
      <c r="AG111" s="168"/>
      <c r="AN111" s="165"/>
      <c r="AO111" s="165"/>
      <c r="AP111" s="165"/>
      <c r="AQ111" s="165"/>
      <c r="AR111" s="165"/>
      <c r="AS111" s="165"/>
      <c r="AT111" s="165"/>
      <c r="AU111" s="165"/>
      <c r="AV111" s="165"/>
      <c r="AW111" s="165"/>
    </row>
    <row r="112" spans="1:49" ht="15.75" thickBot="1" x14ac:dyDescent="0.3">
      <c r="A112" s="140">
        <v>109</v>
      </c>
      <c r="B112" s="166"/>
      <c r="C112" s="168"/>
      <c r="D112" s="166"/>
      <c r="E112" s="166"/>
      <c r="F112" s="166"/>
      <c r="G112" s="166"/>
      <c r="H112" s="166"/>
      <c r="I112" s="166"/>
      <c r="J112" s="166"/>
      <c r="K112" s="166"/>
      <c r="L112" s="168"/>
      <c r="M112" s="168"/>
      <c r="N112" s="168"/>
      <c r="O112" s="168"/>
      <c r="P112" s="168"/>
      <c r="Q112" s="168"/>
      <c r="R112" s="140">
        <v>3374</v>
      </c>
      <c r="S112" s="140">
        <v>3936</v>
      </c>
      <c r="T112" s="140">
        <v>4498</v>
      </c>
      <c r="U112" s="140">
        <v>5623</v>
      </c>
      <c r="V112" s="140">
        <v>6748</v>
      </c>
      <c r="W112" s="140">
        <v>7592</v>
      </c>
      <c r="X112" s="168"/>
      <c r="Y112" s="168"/>
      <c r="Z112" s="166"/>
      <c r="AA112" s="140">
        <v>3937</v>
      </c>
      <c r="AB112" s="168">
        <v>4499</v>
      </c>
      <c r="AC112" s="168"/>
      <c r="AD112" s="168">
        <v>6749</v>
      </c>
      <c r="AE112" s="168"/>
      <c r="AF112" s="168">
        <v>7874</v>
      </c>
      <c r="AG112" s="168"/>
      <c r="AN112" s="165"/>
      <c r="AO112" s="165"/>
      <c r="AP112" s="165"/>
      <c r="AQ112" s="165"/>
      <c r="AR112" s="165"/>
      <c r="AS112" s="165"/>
      <c r="AT112" s="165"/>
      <c r="AU112" s="165"/>
      <c r="AV112" s="165"/>
      <c r="AW112" s="165"/>
    </row>
    <row r="113" spans="1:49" ht="15.75" thickBot="1" x14ac:dyDescent="0.3">
      <c r="A113" s="140">
        <v>110</v>
      </c>
      <c r="B113" s="166"/>
      <c r="C113" s="168"/>
      <c r="D113" s="166"/>
      <c r="E113" s="166"/>
      <c r="F113" s="166"/>
      <c r="G113" s="166"/>
      <c r="H113" s="166"/>
      <c r="I113" s="166"/>
      <c r="J113" s="166"/>
      <c r="K113" s="166"/>
      <c r="L113" s="168"/>
      <c r="M113" s="168"/>
      <c r="N113" s="168"/>
      <c r="O113" s="168"/>
      <c r="P113" s="168"/>
      <c r="Q113" s="168"/>
      <c r="R113" s="140">
        <v>3401</v>
      </c>
      <c r="S113" s="140">
        <v>3968</v>
      </c>
      <c r="T113" s="140">
        <v>4535</v>
      </c>
      <c r="U113" s="140">
        <v>5668</v>
      </c>
      <c r="V113" s="140">
        <v>6802</v>
      </c>
      <c r="W113" s="140">
        <v>7653</v>
      </c>
      <c r="X113" s="168"/>
      <c r="Y113" s="168"/>
      <c r="Z113" s="166"/>
      <c r="AA113" s="140">
        <v>3979</v>
      </c>
      <c r="AB113" s="168">
        <v>4548</v>
      </c>
      <c r="AC113" s="168"/>
      <c r="AD113" s="168">
        <v>6822</v>
      </c>
      <c r="AE113" s="168"/>
      <c r="AF113" s="168">
        <v>7959</v>
      </c>
      <c r="AG113" s="168"/>
      <c r="AN113" s="165"/>
      <c r="AO113" s="165"/>
      <c r="AP113" s="165"/>
      <c r="AQ113" s="165"/>
      <c r="AR113" s="165"/>
      <c r="AS113" s="165"/>
      <c r="AT113" s="165"/>
      <c r="AU113" s="165"/>
      <c r="AV113" s="165"/>
      <c r="AW113" s="165"/>
    </row>
    <row r="114" spans="1:49" ht="15.75" thickBot="1" x14ac:dyDescent="0.3">
      <c r="A114" s="140">
        <v>111</v>
      </c>
      <c r="B114" s="166"/>
      <c r="C114" s="168"/>
      <c r="D114" s="166"/>
      <c r="E114" s="166"/>
      <c r="F114" s="166"/>
      <c r="G114" s="166"/>
      <c r="H114" s="166"/>
      <c r="I114" s="166"/>
      <c r="J114" s="166"/>
      <c r="K114" s="166"/>
      <c r="L114" s="168"/>
      <c r="M114" s="168"/>
      <c r="N114" s="168"/>
      <c r="O114" s="168"/>
      <c r="P114" s="168"/>
      <c r="Q114" s="168"/>
      <c r="R114" s="140">
        <v>3436</v>
      </c>
      <c r="S114" s="140">
        <v>4009</v>
      </c>
      <c r="T114" s="140">
        <v>4581</v>
      </c>
      <c r="U114" s="140">
        <v>5727</v>
      </c>
      <c r="V114" s="140">
        <v>6872</v>
      </c>
      <c r="W114" s="140">
        <v>7732</v>
      </c>
      <c r="X114" s="168"/>
      <c r="Y114" s="168"/>
      <c r="Z114" s="166"/>
      <c r="AA114" s="140">
        <v>4022</v>
      </c>
      <c r="AB114" s="168">
        <v>4597</v>
      </c>
      <c r="AC114" s="168"/>
      <c r="AD114" s="168">
        <v>6895</v>
      </c>
      <c r="AE114" s="168"/>
      <c r="AF114" s="168">
        <v>8045</v>
      </c>
      <c r="AG114" s="168"/>
      <c r="AN114" s="165"/>
      <c r="AO114" s="165"/>
      <c r="AP114" s="165"/>
      <c r="AQ114" s="165"/>
      <c r="AR114" s="165"/>
      <c r="AS114" s="165"/>
      <c r="AT114" s="165"/>
      <c r="AU114" s="165"/>
      <c r="AV114" s="165"/>
      <c r="AW114" s="165"/>
    </row>
    <row r="115" spans="1:49" ht="15.75" thickBot="1" x14ac:dyDescent="0.3">
      <c r="A115" s="140">
        <v>112</v>
      </c>
      <c r="B115" s="166"/>
      <c r="C115" s="168"/>
      <c r="D115" s="166"/>
      <c r="E115" s="166"/>
      <c r="F115" s="166"/>
      <c r="G115" s="166"/>
      <c r="H115" s="166"/>
      <c r="I115" s="166"/>
      <c r="J115" s="166"/>
      <c r="K115" s="166"/>
      <c r="L115" s="168"/>
      <c r="M115" s="168"/>
      <c r="N115" s="168"/>
      <c r="O115" s="168"/>
      <c r="P115" s="168"/>
      <c r="Q115" s="168"/>
      <c r="R115" s="140">
        <v>3471</v>
      </c>
      <c r="S115" s="140">
        <v>4050</v>
      </c>
      <c r="T115" s="140">
        <v>4628</v>
      </c>
      <c r="U115" s="140">
        <v>5785</v>
      </c>
      <c r="V115" s="140">
        <v>6943</v>
      </c>
      <c r="W115" s="140">
        <v>7811</v>
      </c>
      <c r="X115" s="168"/>
      <c r="Y115" s="168"/>
      <c r="Z115" s="166"/>
      <c r="AA115" s="140">
        <v>4057</v>
      </c>
      <c r="AB115" s="168">
        <v>4636</v>
      </c>
      <c r="AC115" s="168"/>
      <c r="AD115" s="168">
        <v>6955</v>
      </c>
      <c r="AE115" s="168"/>
      <c r="AF115" s="168">
        <v>8114</v>
      </c>
      <c r="AG115" s="168"/>
      <c r="AN115" s="165"/>
      <c r="AO115" s="165"/>
      <c r="AP115" s="165"/>
      <c r="AQ115" s="165"/>
      <c r="AR115" s="165"/>
      <c r="AS115" s="165"/>
      <c r="AT115" s="165"/>
      <c r="AU115" s="165"/>
      <c r="AV115" s="165"/>
      <c r="AW115" s="165"/>
    </row>
    <row r="116" spans="1:49" ht="15.75" thickBot="1" x14ac:dyDescent="0.3">
      <c r="A116" s="140">
        <v>113</v>
      </c>
      <c r="B116" s="166"/>
      <c r="C116" s="168"/>
      <c r="D116" s="166"/>
      <c r="E116" s="166"/>
      <c r="F116" s="166"/>
      <c r="G116" s="166"/>
      <c r="H116" s="166"/>
      <c r="I116" s="166"/>
      <c r="J116" s="166"/>
      <c r="K116" s="166"/>
      <c r="L116" s="168"/>
      <c r="M116" s="168"/>
      <c r="N116" s="168"/>
      <c r="O116" s="168"/>
      <c r="P116" s="168"/>
      <c r="Q116" s="168"/>
      <c r="R116" s="140">
        <v>3497</v>
      </c>
      <c r="S116" s="140">
        <v>4080</v>
      </c>
      <c r="T116" s="140">
        <v>4663</v>
      </c>
      <c r="U116" s="140">
        <v>5829</v>
      </c>
      <c r="V116" s="140">
        <v>6995</v>
      </c>
      <c r="W116" s="140">
        <v>7870</v>
      </c>
      <c r="X116" s="168"/>
      <c r="Y116" s="168"/>
      <c r="Z116" s="166"/>
      <c r="AA116" s="140">
        <v>4091</v>
      </c>
      <c r="AB116" s="168">
        <v>4675</v>
      </c>
      <c r="AC116" s="168"/>
      <c r="AD116" s="168">
        <v>7013</v>
      </c>
      <c r="AE116" s="168"/>
      <c r="AF116" s="168">
        <v>8182</v>
      </c>
      <c r="AG116" s="168"/>
      <c r="AN116" s="165"/>
      <c r="AO116" s="165"/>
      <c r="AP116" s="165"/>
      <c r="AQ116" s="165"/>
      <c r="AR116" s="165"/>
      <c r="AS116" s="165"/>
      <c r="AT116" s="165"/>
      <c r="AU116" s="165"/>
      <c r="AV116" s="165"/>
      <c r="AW116" s="165"/>
    </row>
    <row r="117" spans="1:49" ht="15.75" thickBot="1" x14ac:dyDescent="0.3">
      <c r="A117" s="140">
        <v>114</v>
      </c>
      <c r="B117" s="166"/>
      <c r="C117" s="168"/>
      <c r="D117" s="166"/>
      <c r="E117" s="166"/>
      <c r="F117" s="166"/>
      <c r="G117" s="166"/>
      <c r="H117" s="166"/>
      <c r="I117" s="166"/>
      <c r="J117" s="166"/>
      <c r="K117" s="166"/>
      <c r="L117" s="168"/>
      <c r="M117" s="168"/>
      <c r="N117" s="168"/>
      <c r="O117" s="168"/>
      <c r="P117" s="168"/>
      <c r="Q117" s="168"/>
      <c r="R117" s="140">
        <v>3521</v>
      </c>
      <c r="S117" s="140">
        <v>4108</v>
      </c>
      <c r="T117" s="140">
        <v>4695</v>
      </c>
      <c r="U117" s="140">
        <v>5868</v>
      </c>
      <c r="V117" s="140">
        <v>7042</v>
      </c>
      <c r="W117" s="140">
        <v>7922</v>
      </c>
      <c r="X117" s="168"/>
      <c r="Y117" s="168"/>
      <c r="Z117" s="166"/>
      <c r="AA117" s="140">
        <v>4125</v>
      </c>
      <c r="AB117" s="168">
        <v>4715</v>
      </c>
      <c r="AC117" s="168"/>
      <c r="AD117" s="168">
        <v>7072</v>
      </c>
      <c r="AE117" s="168"/>
      <c r="AF117" s="168">
        <v>8251</v>
      </c>
      <c r="AG117" s="168"/>
      <c r="AN117" s="165"/>
      <c r="AO117" s="165"/>
      <c r="AP117" s="165"/>
      <c r="AQ117" s="165"/>
      <c r="AR117" s="165"/>
      <c r="AS117" s="165"/>
      <c r="AT117" s="165"/>
      <c r="AU117" s="165"/>
      <c r="AV117" s="165"/>
      <c r="AW117" s="165"/>
    </row>
    <row r="118" spans="1:49" ht="15.75" thickBot="1" x14ac:dyDescent="0.3">
      <c r="A118" s="140">
        <v>115</v>
      </c>
      <c r="B118" s="166"/>
      <c r="C118" s="168"/>
      <c r="D118" s="166"/>
      <c r="E118" s="166"/>
      <c r="F118" s="166"/>
      <c r="G118" s="166"/>
      <c r="H118" s="166"/>
      <c r="I118" s="166"/>
      <c r="J118" s="166"/>
      <c r="K118" s="166"/>
      <c r="L118" s="168"/>
      <c r="M118" s="168"/>
      <c r="N118" s="168"/>
      <c r="O118" s="168"/>
      <c r="P118" s="168"/>
      <c r="Q118" s="168"/>
      <c r="R118" s="140">
        <v>3547</v>
      </c>
      <c r="S118" s="140">
        <v>4138</v>
      </c>
      <c r="T118" s="140">
        <v>4729</v>
      </c>
      <c r="U118" s="140">
        <v>5911</v>
      </c>
      <c r="V118" s="140">
        <v>7094</v>
      </c>
      <c r="W118" s="140">
        <v>7980</v>
      </c>
      <c r="X118" s="168"/>
      <c r="Y118" s="168"/>
      <c r="Z118" s="166"/>
      <c r="AA118" s="140">
        <v>4159</v>
      </c>
      <c r="AB118" s="168">
        <v>4754</v>
      </c>
      <c r="AC118" s="168"/>
      <c r="AD118" s="168">
        <v>7131</v>
      </c>
      <c r="AE118" s="168"/>
      <c r="AF118" s="168">
        <v>8319</v>
      </c>
      <c r="AG118" s="168"/>
      <c r="AN118" s="165"/>
      <c r="AO118" s="165"/>
      <c r="AP118" s="165"/>
      <c r="AQ118" s="165"/>
      <c r="AR118" s="165"/>
      <c r="AS118" s="165"/>
      <c r="AT118" s="165"/>
      <c r="AU118" s="165"/>
      <c r="AV118" s="165"/>
      <c r="AW118" s="165"/>
    </row>
    <row r="119" spans="1:49" ht="15.75" thickBot="1" x14ac:dyDescent="0.3">
      <c r="A119" s="140">
        <v>116</v>
      </c>
      <c r="B119" s="166"/>
      <c r="C119" s="168"/>
      <c r="D119" s="166"/>
      <c r="E119" s="166"/>
      <c r="F119" s="166"/>
      <c r="G119" s="166"/>
      <c r="H119" s="166"/>
      <c r="I119" s="166"/>
      <c r="J119" s="166"/>
      <c r="K119" s="166"/>
      <c r="L119" s="168"/>
      <c r="M119" s="168"/>
      <c r="N119" s="168"/>
      <c r="O119" s="168"/>
      <c r="P119" s="168"/>
      <c r="Q119" s="168"/>
      <c r="R119" s="140">
        <v>3582</v>
      </c>
      <c r="S119" s="140">
        <v>4179</v>
      </c>
      <c r="T119" s="140">
        <v>4776</v>
      </c>
      <c r="U119" s="140">
        <v>5970</v>
      </c>
      <c r="V119" s="140">
        <v>7164</v>
      </c>
      <c r="W119" s="140">
        <v>8060</v>
      </c>
      <c r="X119" s="168"/>
      <c r="Y119" s="168"/>
      <c r="Z119" s="166">
        <v>3594</v>
      </c>
      <c r="AA119" s="140">
        <v>4193</v>
      </c>
      <c r="AB119" s="168">
        <v>4793</v>
      </c>
      <c r="AC119" s="168"/>
      <c r="AD119" s="168">
        <v>7189</v>
      </c>
      <c r="AE119" s="168"/>
      <c r="AF119" s="168">
        <v>8388</v>
      </c>
      <c r="AG119" s="168"/>
      <c r="AN119" s="165"/>
      <c r="AO119" s="165"/>
      <c r="AP119" s="165"/>
      <c r="AQ119" s="165"/>
      <c r="AR119" s="165"/>
      <c r="AS119" s="165"/>
      <c r="AT119" s="165"/>
      <c r="AU119" s="165"/>
      <c r="AV119" s="165"/>
      <c r="AW119" s="165"/>
    </row>
    <row r="120" spans="1:49" ht="15.75" thickBot="1" x14ac:dyDescent="0.3">
      <c r="A120" s="140">
        <v>117</v>
      </c>
      <c r="B120" s="166"/>
      <c r="C120" s="168"/>
      <c r="D120" s="166"/>
      <c r="E120" s="166"/>
      <c r="F120" s="166"/>
      <c r="G120" s="166"/>
      <c r="H120" s="166"/>
      <c r="I120" s="166"/>
      <c r="J120" s="166"/>
      <c r="K120" s="166"/>
      <c r="L120" s="168"/>
      <c r="M120" s="168"/>
      <c r="N120" s="168"/>
      <c r="O120" s="168"/>
      <c r="P120" s="168"/>
      <c r="Q120" s="168"/>
      <c r="R120" s="140">
        <v>3617</v>
      </c>
      <c r="S120" s="140">
        <v>4220</v>
      </c>
      <c r="T120" s="140">
        <v>4823</v>
      </c>
      <c r="U120" s="140">
        <v>6028</v>
      </c>
      <c r="V120" s="140">
        <v>7234</v>
      </c>
      <c r="W120" s="140">
        <v>8139</v>
      </c>
      <c r="X120" s="168"/>
      <c r="Y120" s="168"/>
      <c r="Z120" s="166"/>
      <c r="AA120" s="140">
        <v>4228</v>
      </c>
      <c r="AB120" s="168">
        <v>4832</v>
      </c>
      <c r="AC120" s="168"/>
      <c r="AD120" s="168">
        <v>7248</v>
      </c>
      <c r="AE120" s="168"/>
      <c r="AF120" s="168">
        <v>8456</v>
      </c>
      <c r="AG120" s="168"/>
      <c r="AN120" s="165"/>
      <c r="AO120" s="165"/>
      <c r="AP120" s="165"/>
      <c r="AQ120" s="165"/>
      <c r="AR120" s="165"/>
      <c r="AS120" s="165"/>
      <c r="AT120" s="165"/>
      <c r="AU120" s="165"/>
      <c r="AV120" s="165"/>
      <c r="AW120" s="165"/>
    </row>
    <row r="121" spans="1:49" ht="15.75" thickBot="1" x14ac:dyDescent="0.3">
      <c r="A121" s="140">
        <v>118</v>
      </c>
      <c r="B121" s="166"/>
      <c r="C121" s="168"/>
      <c r="D121" s="166"/>
      <c r="E121" s="166"/>
      <c r="F121" s="166"/>
      <c r="G121" s="166"/>
      <c r="H121" s="166"/>
      <c r="I121" s="166"/>
      <c r="J121" s="166"/>
      <c r="K121" s="166"/>
      <c r="L121" s="168"/>
      <c r="M121" s="168"/>
      <c r="N121" s="168"/>
      <c r="O121" s="168"/>
      <c r="P121" s="168"/>
      <c r="Q121" s="168"/>
      <c r="R121" s="140">
        <v>3645</v>
      </c>
      <c r="S121" s="140">
        <v>4252</v>
      </c>
      <c r="T121" s="140">
        <v>4860</v>
      </c>
      <c r="U121" s="140">
        <v>6075</v>
      </c>
      <c r="V121" s="140">
        <v>7290</v>
      </c>
      <c r="W121" s="140">
        <v>8201</v>
      </c>
      <c r="X121" s="168"/>
      <c r="Y121" s="168"/>
      <c r="Z121" s="166"/>
      <c r="AA121" s="140">
        <v>4262</v>
      </c>
      <c r="AB121" s="168">
        <v>4871</v>
      </c>
      <c r="AC121" s="168"/>
      <c r="AD121" s="168">
        <v>7306</v>
      </c>
      <c r="AE121" s="168"/>
      <c r="AF121" s="168">
        <v>8524</v>
      </c>
      <c r="AG121" s="168"/>
      <c r="AN121" s="165"/>
      <c r="AO121" s="165"/>
      <c r="AP121" s="165"/>
      <c r="AQ121" s="165"/>
      <c r="AR121" s="165"/>
      <c r="AS121" s="165"/>
      <c r="AT121" s="165"/>
      <c r="AU121" s="165"/>
      <c r="AV121" s="165"/>
      <c r="AW121" s="165"/>
    </row>
    <row r="122" spans="1:49" ht="15.75" thickBot="1" x14ac:dyDescent="0.3">
      <c r="A122" s="140">
        <v>119</v>
      </c>
      <c r="B122" s="166"/>
      <c r="C122" s="168"/>
      <c r="D122" s="166"/>
      <c r="E122" s="166"/>
      <c r="F122" s="166"/>
      <c r="G122" s="166"/>
      <c r="H122" s="166"/>
      <c r="I122" s="166"/>
      <c r="J122" s="166"/>
      <c r="K122" s="166"/>
      <c r="L122" s="168"/>
      <c r="M122" s="168"/>
      <c r="N122" s="168"/>
      <c r="O122" s="168"/>
      <c r="P122" s="168"/>
      <c r="Q122" s="168"/>
      <c r="R122" s="140">
        <v>3668</v>
      </c>
      <c r="S122" s="140">
        <v>4279</v>
      </c>
      <c r="T122" s="140">
        <v>4891</v>
      </c>
      <c r="U122" s="140">
        <v>6144</v>
      </c>
      <c r="V122" s="140">
        <v>7336</v>
      </c>
      <c r="W122" s="140">
        <v>8254</v>
      </c>
      <c r="X122" s="168"/>
      <c r="Y122" s="168"/>
      <c r="Z122" s="166"/>
      <c r="AA122" s="140">
        <v>4296</v>
      </c>
      <c r="AB122" s="168">
        <v>4910</v>
      </c>
      <c r="AC122" s="168"/>
      <c r="AD122" s="168">
        <v>7365</v>
      </c>
      <c r="AE122" s="168"/>
      <c r="AF122" s="168">
        <v>8593</v>
      </c>
      <c r="AG122" s="168"/>
      <c r="AN122" s="165"/>
      <c r="AO122" s="165"/>
      <c r="AP122" s="165"/>
      <c r="AQ122" s="165"/>
      <c r="AR122" s="165"/>
      <c r="AS122" s="165"/>
      <c r="AT122" s="165"/>
      <c r="AU122" s="165"/>
      <c r="AV122" s="165"/>
      <c r="AW122" s="165"/>
    </row>
    <row r="123" spans="1:49" ht="15.75" thickBot="1" x14ac:dyDescent="0.3">
      <c r="A123" s="140">
        <v>120</v>
      </c>
      <c r="B123" s="166"/>
      <c r="C123" s="168"/>
      <c r="D123" s="166"/>
      <c r="E123" s="166"/>
      <c r="F123" s="166"/>
      <c r="G123" s="166"/>
      <c r="H123" s="166"/>
      <c r="I123" s="166"/>
      <c r="J123" s="166"/>
      <c r="K123" s="166"/>
      <c r="L123" s="168"/>
      <c r="M123" s="168"/>
      <c r="N123" s="168"/>
      <c r="O123" s="168"/>
      <c r="P123" s="168"/>
      <c r="Q123" s="168"/>
      <c r="R123" s="140">
        <v>3692</v>
      </c>
      <c r="S123" s="140">
        <v>4308</v>
      </c>
      <c r="T123" s="140">
        <v>4923</v>
      </c>
      <c r="U123" s="140">
        <v>6154</v>
      </c>
      <c r="V123" s="140">
        <v>7385</v>
      </c>
      <c r="W123" s="140">
        <v>8309</v>
      </c>
      <c r="X123" s="168"/>
      <c r="Y123" s="168"/>
      <c r="Z123" s="166"/>
      <c r="AA123" s="140">
        <v>4330</v>
      </c>
      <c r="AB123" s="168">
        <v>4949</v>
      </c>
      <c r="AC123" s="168"/>
      <c r="AD123" s="168">
        <v>7424</v>
      </c>
      <c r="AE123" s="168"/>
      <c r="AF123" s="168">
        <v>8661</v>
      </c>
      <c r="AG123" s="168"/>
      <c r="AN123" s="165"/>
      <c r="AO123" s="165"/>
      <c r="AP123" s="165"/>
      <c r="AQ123" s="165"/>
      <c r="AR123" s="165"/>
      <c r="AS123" s="165"/>
      <c r="AT123" s="165"/>
      <c r="AU123" s="165"/>
      <c r="AV123" s="165"/>
      <c r="AW123" s="165"/>
    </row>
    <row r="124" spans="1:49" ht="15.75" thickBot="1" x14ac:dyDescent="0.3">
      <c r="A124" s="140">
        <v>121</v>
      </c>
      <c r="B124" s="166"/>
      <c r="C124" s="168"/>
      <c r="D124" s="166"/>
      <c r="E124" s="166"/>
      <c r="F124" s="166"/>
      <c r="G124" s="166"/>
      <c r="H124" s="166"/>
      <c r="I124" s="166"/>
      <c r="J124" s="166"/>
      <c r="K124" s="166"/>
      <c r="L124" s="168"/>
      <c r="M124" s="168"/>
      <c r="N124" s="168"/>
      <c r="O124" s="168"/>
      <c r="P124" s="168"/>
      <c r="Q124" s="168"/>
      <c r="R124" s="140">
        <v>3727</v>
      </c>
      <c r="S124" s="140">
        <v>4349</v>
      </c>
      <c r="T124" s="140">
        <v>4970</v>
      </c>
      <c r="U124" s="140">
        <v>6213</v>
      </c>
      <c r="V124" s="140">
        <v>7455</v>
      </c>
      <c r="W124" s="166"/>
      <c r="X124" s="168"/>
      <c r="Y124" s="168"/>
      <c r="Z124" s="166"/>
      <c r="AA124" s="140">
        <v>4364</v>
      </c>
      <c r="AB124" s="168">
        <v>4988</v>
      </c>
      <c r="AC124" s="168"/>
      <c r="AD124" s="168">
        <v>7482</v>
      </c>
      <c r="AE124" s="168"/>
      <c r="AF124" s="168">
        <v>8729</v>
      </c>
      <c r="AG124" s="168"/>
      <c r="AN124" s="165"/>
      <c r="AO124" s="165"/>
      <c r="AP124" s="165"/>
      <c r="AQ124" s="165"/>
      <c r="AR124" s="165"/>
      <c r="AS124" s="165"/>
      <c r="AT124" s="165"/>
      <c r="AU124" s="165"/>
      <c r="AV124" s="165"/>
      <c r="AW124" s="165"/>
    </row>
    <row r="125" spans="1:49" ht="15.75" thickBot="1" x14ac:dyDescent="0.3">
      <c r="A125" s="140">
        <v>122</v>
      </c>
      <c r="B125" s="166"/>
      <c r="C125" s="168"/>
      <c r="D125" s="166"/>
      <c r="E125" s="166"/>
      <c r="F125" s="166"/>
      <c r="G125" s="166"/>
      <c r="H125" s="166"/>
      <c r="I125" s="166"/>
      <c r="J125" s="166"/>
      <c r="K125" s="166"/>
      <c r="L125" s="168"/>
      <c r="M125" s="168"/>
      <c r="N125" s="168"/>
      <c r="O125" s="168"/>
      <c r="P125" s="168"/>
      <c r="Q125" s="168"/>
      <c r="R125" s="140">
        <v>3763</v>
      </c>
      <c r="S125" s="140">
        <v>4390</v>
      </c>
      <c r="T125" s="140">
        <v>5017</v>
      </c>
      <c r="U125" s="140">
        <v>6271</v>
      </c>
      <c r="V125" s="140">
        <v>7526</v>
      </c>
      <c r="W125" s="166"/>
      <c r="X125" s="168"/>
      <c r="Y125" s="168"/>
      <c r="Z125" s="166"/>
      <c r="AA125" s="140">
        <v>4399</v>
      </c>
      <c r="AB125" s="168">
        <v>5027</v>
      </c>
      <c r="AC125" s="168"/>
      <c r="AD125" s="168">
        <v>7541</v>
      </c>
      <c r="AE125" s="168"/>
      <c r="AF125" s="168">
        <v>8798</v>
      </c>
      <c r="AG125" s="168"/>
      <c r="AN125" s="165"/>
      <c r="AO125" s="165"/>
      <c r="AP125" s="165"/>
      <c r="AQ125" s="165"/>
      <c r="AR125" s="165"/>
      <c r="AS125" s="165"/>
      <c r="AT125" s="165"/>
      <c r="AU125" s="165"/>
      <c r="AV125" s="165"/>
      <c r="AW125" s="165"/>
    </row>
    <row r="126" spans="1:49" ht="15.75" thickBot="1" x14ac:dyDescent="0.3">
      <c r="A126" s="140">
        <v>123</v>
      </c>
      <c r="B126" s="166"/>
      <c r="C126" s="168"/>
      <c r="D126" s="166"/>
      <c r="E126" s="166"/>
      <c r="F126" s="166"/>
      <c r="G126" s="166"/>
      <c r="H126" s="166"/>
      <c r="I126" s="166"/>
      <c r="J126" s="166"/>
      <c r="K126" s="166"/>
      <c r="L126" s="168"/>
      <c r="M126" s="168"/>
      <c r="N126" s="168"/>
      <c r="O126" s="168"/>
      <c r="P126" s="168"/>
      <c r="Q126" s="168"/>
      <c r="R126" s="140">
        <v>3798</v>
      </c>
      <c r="S126" s="140">
        <v>4431</v>
      </c>
      <c r="T126" s="140">
        <v>5064</v>
      </c>
      <c r="U126" s="140">
        <v>6330</v>
      </c>
      <c r="V126" s="140">
        <v>7596</v>
      </c>
      <c r="W126" s="166"/>
      <c r="X126" s="168"/>
      <c r="Y126" s="168"/>
      <c r="Z126" s="166"/>
      <c r="AA126" s="140">
        <v>4433</v>
      </c>
      <c r="AB126" s="168">
        <v>5066</v>
      </c>
      <c r="AC126" s="168"/>
      <c r="AD126" s="168">
        <v>7599</v>
      </c>
      <c r="AE126" s="168"/>
      <c r="AF126" s="168">
        <v>8866</v>
      </c>
      <c r="AG126" s="168"/>
      <c r="AN126" s="165"/>
      <c r="AO126" s="165"/>
      <c r="AP126" s="165"/>
      <c r="AQ126" s="165"/>
      <c r="AR126" s="165"/>
      <c r="AS126" s="165"/>
      <c r="AT126" s="165"/>
      <c r="AU126" s="165"/>
      <c r="AV126" s="165"/>
      <c r="AW126" s="165"/>
    </row>
    <row r="127" spans="1:49" ht="15.75" thickBot="1" x14ac:dyDescent="0.3">
      <c r="A127" s="140">
        <v>124</v>
      </c>
      <c r="B127" s="166"/>
      <c r="C127" s="168"/>
      <c r="D127" s="166"/>
      <c r="E127" s="166"/>
      <c r="F127" s="166"/>
      <c r="G127" s="166"/>
      <c r="H127" s="166"/>
      <c r="I127" s="166"/>
      <c r="J127" s="166"/>
      <c r="K127" s="166"/>
      <c r="L127" s="168"/>
      <c r="M127" s="168"/>
      <c r="N127" s="168"/>
      <c r="O127" s="168"/>
      <c r="P127" s="168"/>
      <c r="Q127" s="168"/>
      <c r="R127" s="140">
        <v>3833</v>
      </c>
      <c r="S127" s="140">
        <v>4472</v>
      </c>
      <c r="T127" s="140">
        <v>5111</v>
      </c>
      <c r="U127" s="140">
        <v>6389</v>
      </c>
      <c r="V127" s="140">
        <v>7666</v>
      </c>
      <c r="W127" s="140">
        <v>8625</v>
      </c>
      <c r="X127" s="168"/>
      <c r="Y127" s="168"/>
      <c r="Z127" s="166"/>
      <c r="AA127" s="140">
        <v>4467</v>
      </c>
      <c r="AB127" s="168">
        <v>5105</v>
      </c>
      <c r="AC127" s="168"/>
      <c r="AD127" s="168">
        <v>7658</v>
      </c>
      <c r="AE127" s="168"/>
      <c r="AF127" s="168">
        <v>8934</v>
      </c>
      <c r="AG127" s="168"/>
      <c r="AN127" s="165"/>
      <c r="AO127" s="165"/>
      <c r="AP127" s="165"/>
      <c r="AQ127" s="165"/>
      <c r="AR127" s="165"/>
      <c r="AS127" s="165"/>
      <c r="AT127" s="165"/>
      <c r="AU127" s="165"/>
      <c r="AV127" s="165"/>
      <c r="AW127" s="165"/>
    </row>
    <row r="128" spans="1:49" ht="15.75" thickBot="1" x14ac:dyDescent="0.3">
      <c r="A128" s="140">
        <v>125</v>
      </c>
      <c r="B128" s="166"/>
      <c r="C128" s="168"/>
      <c r="D128" s="166"/>
      <c r="E128" s="166"/>
      <c r="F128" s="166"/>
      <c r="G128" s="166"/>
      <c r="H128" s="166"/>
      <c r="I128" s="166"/>
      <c r="J128" s="166"/>
      <c r="K128" s="166"/>
      <c r="L128" s="168"/>
      <c r="M128" s="168"/>
      <c r="N128" s="168"/>
      <c r="O128" s="168"/>
      <c r="P128" s="168"/>
      <c r="Q128" s="168"/>
      <c r="R128" s="140">
        <v>3868</v>
      </c>
      <c r="S128" s="140">
        <v>4513</v>
      </c>
      <c r="T128" s="140">
        <v>5158</v>
      </c>
      <c r="U128" s="140">
        <v>6447</v>
      </c>
      <c r="V128" s="140">
        <v>7737</v>
      </c>
      <c r="W128" s="166"/>
      <c r="X128" s="168"/>
      <c r="Y128" s="168"/>
      <c r="Z128" s="166"/>
      <c r="AA128" s="140">
        <v>4501</v>
      </c>
      <c r="AB128" s="168">
        <v>5144</v>
      </c>
      <c r="AC128" s="168"/>
      <c r="AD128" s="168">
        <v>7717</v>
      </c>
      <c r="AE128" s="168"/>
      <c r="AF128" s="168">
        <v>9003</v>
      </c>
      <c r="AG128" s="168"/>
      <c r="AN128" s="165"/>
      <c r="AO128" s="165"/>
      <c r="AP128" s="165"/>
      <c r="AQ128" s="165"/>
      <c r="AR128" s="165"/>
      <c r="AS128" s="165"/>
      <c r="AT128" s="165"/>
      <c r="AU128" s="165"/>
      <c r="AV128" s="165"/>
      <c r="AW128" s="165"/>
    </row>
    <row r="129" spans="1:49" ht="15.75" thickBot="1" x14ac:dyDescent="0.3">
      <c r="A129" s="140">
        <v>126</v>
      </c>
      <c r="B129" s="166"/>
      <c r="C129" s="168"/>
      <c r="D129" s="166"/>
      <c r="E129" s="166"/>
      <c r="F129" s="166"/>
      <c r="G129" s="166"/>
      <c r="H129" s="166"/>
      <c r="I129" s="166"/>
      <c r="J129" s="166"/>
      <c r="K129" s="166"/>
      <c r="L129" s="168"/>
      <c r="M129" s="168"/>
      <c r="N129" s="168"/>
      <c r="O129" s="168"/>
      <c r="P129" s="168"/>
      <c r="Q129" s="168"/>
      <c r="R129" s="140">
        <v>3892</v>
      </c>
      <c r="S129" s="140">
        <v>4541</v>
      </c>
      <c r="T129" s="140">
        <v>5190</v>
      </c>
      <c r="U129" s="140">
        <v>6487</v>
      </c>
      <c r="V129" s="140">
        <v>7785</v>
      </c>
      <c r="W129" s="166"/>
      <c r="X129" s="168"/>
      <c r="Y129" s="168"/>
      <c r="Z129" s="166"/>
      <c r="AA129" s="140">
        <v>4535</v>
      </c>
      <c r="AB129" s="168">
        <v>5183</v>
      </c>
      <c r="AC129" s="168"/>
      <c r="AD129" s="168">
        <v>7775</v>
      </c>
      <c r="AE129" s="168"/>
      <c r="AF129" s="168">
        <v>9071</v>
      </c>
      <c r="AG129" s="168"/>
      <c r="AN129" s="165"/>
      <c r="AO129" s="165"/>
      <c r="AP129" s="165"/>
      <c r="AQ129" s="165"/>
      <c r="AR129" s="165"/>
      <c r="AS129" s="165"/>
      <c r="AT129" s="165"/>
      <c r="AU129" s="165"/>
      <c r="AV129" s="165"/>
      <c r="AW129" s="165"/>
    </row>
    <row r="130" spans="1:49" ht="15.75" thickBot="1" x14ac:dyDescent="0.3">
      <c r="A130" s="140">
        <v>127</v>
      </c>
      <c r="B130" s="166"/>
      <c r="C130" s="168"/>
      <c r="D130" s="168"/>
      <c r="E130" s="166"/>
      <c r="F130" s="168"/>
      <c r="G130" s="168"/>
      <c r="H130" s="168"/>
      <c r="I130" s="168"/>
      <c r="J130" s="168"/>
      <c r="K130" s="168"/>
      <c r="L130" s="168"/>
      <c r="M130" s="168"/>
      <c r="N130" s="168"/>
      <c r="O130" s="168"/>
      <c r="P130" s="168"/>
      <c r="Q130" s="168"/>
      <c r="R130" s="140">
        <v>3915</v>
      </c>
      <c r="S130" s="140">
        <v>4568</v>
      </c>
      <c r="T130" s="140">
        <v>5221</v>
      </c>
      <c r="U130" s="140">
        <v>6526</v>
      </c>
      <c r="V130" s="140">
        <v>7831</v>
      </c>
      <c r="W130" s="166"/>
      <c r="X130" s="168"/>
      <c r="Y130" s="168"/>
      <c r="Z130" s="166"/>
      <c r="AA130" s="140">
        <v>4569</v>
      </c>
      <c r="AB130" s="168">
        <v>5222</v>
      </c>
      <c r="AC130" s="168"/>
      <c r="AD130" s="168">
        <v>7834</v>
      </c>
      <c r="AE130" s="168"/>
      <c r="AF130" s="168">
        <v>9139</v>
      </c>
      <c r="AG130" s="168"/>
      <c r="AN130" s="165"/>
      <c r="AO130" s="165"/>
      <c r="AP130" s="165"/>
      <c r="AQ130" s="165"/>
      <c r="AR130" s="165"/>
      <c r="AS130" s="165"/>
      <c r="AT130" s="165"/>
      <c r="AU130" s="165"/>
      <c r="AV130" s="165"/>
      <c r="AW130" s="165"/>
    </row>
    <row r="131" spans="1:49" ht="15.75" thickBot="1" x14ac:dyDescent="0.3">
      <c r="A131" s="140">
        <v>128</v>
      </c>
      <c r="B131" s="166"/>
      <c r="C131" s="168"/>
      <c r="D131" s="168"/>
      <c r="E131" s="166"/>
      <c r="F131" s="168"/>
      <c r="G131" s="168"/>
      <c r="H131" s="168"/>
      <c r="I131" s="168"/>
      <c r="J131" s="168"/>
      <c r="K131" s="168"/>
      <c r="L131" s="168"/>
      <c r="M131" s="168"/>
      <c r="N131" s="168"/>
      <c r="O131" s="168"/>
      <c r="P131" s="168"/>
      <c r="Q131" s="168"/>
      <c r="R131" s="140">
        <v>3944</v>
      </c>
      <c r="S131" s="140">
        <v>4601</v>
      </c>
      <c r="T131" s="140">
        <v>5258</v>
      </c>
      <c r="U131" s="140">
        <v>5673</v>
      </c>
      <c r="V131" s="140">
        <v>7888</v>
      </c>
      <c r="W131" s="166"/>
      <c r="X131" s="168"/>
      <c r="Y131" s="168"/>
      <c r="Z131" s="166"/>
      <c r="AA131" s="140">
        <v>4604</v>
      </c>
      <c r="AB131" s="168">
        <v>5261</v>
      </c>
      <c r="AC131" s="168"/>
      <c r="AD131" s="168">
        <v>7892</v>
      </c>
      <c r="AE131" s="168"/>
      <c r="AF131" s="168">
        <v>9208</v>
      </c>
      <c r="AG131" s="168"/>
      <c r="AN131" s="165"/>
      <c r="AO131" s="165"/>
      <c r="AP131" s="165"/>
      <c r="AQ131" s="165"/>
      <c r="AR131" s="165"/>
      <c r="AS131" s="165"/>
      <c r="AT131" s="165"/>
      <c r="AU131" s="165"/>
      <c r="AV131" s="165"/>
      <c r="AW131" s="165"/>
    </row>
    <row r="132" spans="1:49" ht="15.75" thickBot="1" x14ac:dyDescent="0.3">
      <c r="A132" s="140">
        <v>129</v>
      </c>
      <c r="B132" s="166"/>
      <c r="C132" s="168"/>
      <c r="D132" s="168"/>
      <c r="E132" s="166"/>
      <c r="F132" s="168"/>
      <c r="G132" s="168"/>
      <c r="H132" s="168"/>
      <c r="I132" s="168"/>
      <c r="J132" s="168"/>
      <c r="K132" s="168"/>
      <c r="L132" s="168"/>
      <c r="M132" s="168"/>
      <c r="N132" s="168"/>
      <c r="O132" s="168"/>
      <c r="P132" s="168"/>
      <c r="Q132" s="168"/>
      <c r="R132" s="140">
        <v>3979</v>
      </c>
      <c r="S132" s="140">
        <v>4642</v>
      </c>
      <c r="T132" s="140">
        <v>5305</v>
      </c>
      <c r="U132" s="140">
        <v>6632</v>
      </c>
      <c r="V132" s="140">
        <v>7958</v>
      </c>
      <c r="W132" s="140">
        <v>8953</v>
      </c>
      <c r="X132" s="168"/>
      <c r="Y132" s="168"/>
      <c r="Z132" s="166"/>
      <c r="AA132" s="140">
        <v>4638</v>
      </c>
      <c r="AB132" s="168">
        <v>5300</v>
      </c>
      <c r="AC132" s="168"/>
      <c r="AD132" s="168">
        <v>7951</v>
      </c>
      <c r="AE132" s="168"/>
      <c r="AF132" s="168">
        <v>9276</v>
      </c>
      <c r="AG132" s="168"/>
      <c r="AN132" s="165"/>
      <c r="AO132" s="165"/>
      <c r="AP132" s="165"/>
      <c r="AQ132" s="165"/>
      <c r="AR132" s="165"/>
      <c r="AS132" s="165"/>
      <c r="AT132" s="165"/>
      <c r="AU132" s="165"/>
      <c r="AV132" s="165"/>
      <c r="AW132" s="165"/>
    </row>
    <row r="133" spans="1:49" ht="15.75" thickBot="1" x14ac:dyDescent="0.3">
      <c r="A133" s="140">
        <v>130</v>
      </c>
      <c r="B133" s="166"/>
      <c r="C133" s="168"/>
      <c r="D133" s="168"/>
      <c r="E133" s="166"/>
      <c r="F133" s="168"/>
      <c r="G133" s="168"/>
      <c r="H133" s="168"/>
      <c r="I133" s="168"/>
      <c r="J133" s="168"/>
      <c r="K133" s="168"/>
      <c r="L133" s="168"/>
      <c r="M133" s="168"/>
      <c r="N133" s="168"/>
      <c r="O133" s="168"/>
      <c r="P133" s="168"/>
      <c r="Q133" s="168"/>
      <c r="R133" s="140">
        <v>4014</v>
      </c>
      <c r="S133" s="140">
        <v>4683</v>
      </c>
      <c r="T133" s="140">
        <v>5352</v>
      </c>
      <c r="U133" s="140">
        <v>6690</v>
      </c>
      <c r="V133" s="140">
        <v>8028</v>
      </c>
      <c r="W133" s="166"/>
      <c r="X133" s="168"/>
      <c r="Y133" s="168"/>
      <c r="Z133" s="166"/>
      <c r="AA133" s="140">
        <v>4672</v>
      </c>
      <c r="AB133" s="168">
        <v>5340</v>
      </c>
      <c r="AC133" s="168"/>
      <c r="AD133" s="168">
        <v>8010</v>
      </c>
      <c r="AE133" s="168"/>
      <c r="AF133" s="168">
        <v>9345</v>
      </c>
      <c r="AG133" s="168"/>
      <c r="AN133" s="165"/>
      <c r="AO133" s="165"/>
      <c r="AP133" s="165"/>
      <c r="AQ133" s="165"/>
      <c r="AR133" s="165"/>
      <c r="AS133" s="165"/>
      <c r="AT133" s="165"/>
      <c r="AU133" s="165"/>
      <c r="AV133" s="165"/>
      <c r="AW133" s="165"/>
    </row>
    <row r="134" spans="1:49" ht="15.75" thickBot="1" x14ac:dyDescent="0.3">
      <c r="A134" s="140">
        <v>131</v>
      </c>
      <c r="B134" s="166"/>
      <c r="C134" s="168"/>
      <c r="D134" s="168"/>
      <c r="E134" s="166"/>
      <c r="F134" s="168"/>
      <c r="G134" s="168"/>
      <c r="H134" s="168"/>
      <c r="I134" s="168"/>
      <c r="J134" s="168"/>
      <c r="K134" s="168"/>
      <c r="L134" s="168"/>
      <c r="M134" s="168"/>
      <c r="N134" s="168"/>
      <c r="O134" s="168"/>
      <c r="P134" s="168"/>
      <c r="Q134" s="168"/>
      <c r="R134" s="140">
        <v>4039</v>
      </c>
      <c r="S134" s="140">
        <v>4712</v>
      </c>
      <c r="T134" s="140">
        <v>5386</v>
      </c>
      <c r="U134" s="140">
        <v>6732</v>
      </c>
      <c r="V134" s="140">
        <v>8079</v>
      </c>
      <c r="W134" s="166"/>
      <c r="X134" s="168"/>
      <c r="Y134" s="168"/>
      <c r="Z134" s="166"/>
      <c r="AA134" s="140">
        <v>4706</v>
      </c>
      <c r="AB134" s="168">
        <v>5379</v>
      </c>
      <c r="AC134" s="168"/>
      <c r="AD134" s="168">
        <v>8068</v>
      </c>
      <c r="AE134" s="168"/>
      <c r="AF134" s="168">
        <v>9413</v>
      </c>
      <c r="AG134" s="168"/>
      <c r="AN134" s="165"/>
      <c r="AO134" s="165"/>
      <c r="AP134" s="165"/>
      <c r="AQ134" s="165"/>
      <c r="AR134" s="165"/>
      <c r="AS134" s="165"/>
      <c r="AT134" s="165"/>
      <c r="AU134" s="165"/>
      <c r="AV134" s="165"/>
      <c r="AW134" s="165"/>
    </row>
    <row r="135" spans="1:49" ht="15.75" thickBot="1" x14ac:dyDescent="0.3">
      <c r="A135" s="140">
        <v>132</v>
      </c>
      <c r="B135" s="166"/>
      <c r="C135" s="168"/>
      <c r="D135" s="168"/>
      <c r="E135" s="166"/>
      <c r="F135" s="168"/>
      <c r="G135" s="168"/>
      <c r="H135" s="168"/>
      <c r="I135" s="168"/>
      <c r="J135" s="168"/>
      <c r="K135" s="168"/>
      <c r="L135" s="168"/>
      <c r="M135" s="168"/>
      <c r="N135" s="168"/>
      <c r="O135" s="168"/>
      <c r="P135" s="168"/>
      <c r="Q135" s="168"/>
      <c r="R135" s="140">
        <v>4063</v>
      </c>
      <c r="S135" s="140">
        <v>4740</v>
      </c>
      <c r="T135" s="140">
        <v>5417</v>
      </c>
      <c r="U135" s="140">
        <v>6771</v>
      </c>
      <c r="V135" s="140">
        <v>8126</v>
      </c>
      <c r="W135" s="166"/>
      <c r="X135" s="168"/>
      <c r="Y135" s="168"/>
      <c r="Z135" s="166"/>
      <c r="AA135" s="140">
        <v>4740</v>
      </c>
      <c r="AB135" s="168">
        <v>5418</v>
      </c>
      <c r="AC135" s="168"/>
      <c r="AD135" s="168"/>
      <c r="AE135" s="168"/>
      <c r="AF135" s="168">
        <v>9481</v>
      </c>
      <c r="AG135" s="168"/>
      <c r="AN135" s="165"/>
      <c r="AO135" s="165"/>
      <c r="AP135" s="165"/>
      <c r="AQ135" s="165"/>
      <c r="AR135" s="165"/>
      <c r="AS135" s="165"/>
      <c r="AT135" s="165"/>
      <c r="AU135" s="165"/>
      <c r="AV135" s="165"/>
      <c r="AW135" s="165"/>
    </row>
    <row r="136" spans="1:49" ht="15.75" thickBot="1" x14ac:dyDescent="0.3">
      <c r="A136" s="140">
        <v>133</v>
      </c>
      <c r="B136" s="166"/>
      <c r="C136" s="168"/>
      <c r="D136" s="168"/>
      <c r="E136" s="166"/>
      <c r="F136" s="168"/>
      <c r="G136" s="168"/>
      <c r="H136" s="168"/>
      <c r="I136" s="168"/>
      <c r="J136" s="168"/>
      <c r="K136" s="168"/>
      <c r="L136" s="168"/>
      <c r="M136" s="168"/>
      <c r="N136" s="168"/>
      <c r="O136" s="168"/>
      <c r="P136" s="168"/>
      <c r="Q136" s="168"/>
      <c r="R136" s="140">
        <v>4089</v>
      </c>
      <c r="S136" s="140">
        <v>4771</v>
      </c>
      <c r="T136" s="140">
        <v>5453</v>
      </c>
      <c r="U136" s="140">
        <v>6816</v>
      </c>
      <c r="V136" s="140">
        <v>8179</v>
      </c>
      <c r="W136" s="166"/>
      <c r="X136" s="168"/>
      <c r="Y136" s="168"/>
      <c r="Z136" s="166"/>
      <c r="AA136" s="140">
        <v>4775</v>
      </c>
      <c r="AB136" s="168">
        <v>5457</v>
      </c>
      <c r="AC136" s="168"/>
      <c r="AD136" s="168"/>
      <c r="AE136" s="168"/>
      <c r="AF136" s="168">
        <v>9550</v>
      </c>
      <c r="AG136" s="168"/>
      <c r="AN136" s="165"/>
      <c r="AO136" s="165"/>
      <c r="AP136" s="165"/>
      <c r="AQ136" s="165"/>
      <c r="AR136" s="165"/>
      <c r="AS136" s="165"/>
      <c r="AT136" s="165"/>
      <c r="AU136" s="165"/>
      <c r="AV136" s="165"/>
      <c r="AW136" s="165"/>
    </row>
    <row r="137" spans="1:49" ht="15.75" thickBot="1" x14ac:dyDescent="0.3">
      <c r="A137" s="140">
        <v>134</v>
      </c>
      <c r="B137" s="166"/>
      <c r="C137" s="168"/>
      <c r="D137" s="168"/>
      <c r="E137" s="166"/>
      <c r="F137" s="168"/>
      <c r="G137" s="168"/>
      <c r="H137" s="168"/>
      <c r="I137" s="168"/>
      <c r="J137" s="168"/>
      <c r="K137" s="168"/>
      <c r="L137" s="168"/>
      <c r="M137" s="168"/>
      <c r="N137" s="168"/>
      <c r="O137" s="168"/>
      <c r="P137" s="168"/>
      <c r="Q137" s="168"/>
      <c r="R137" s="140">
        <v>4125</v>
      </c>
      <c r="S137" s="140">
        <v>4812</v>
      </c>
      <c r="T137" s="140">
        <v>5500</v>
      </c>
      <c r="U137" s="140">
        <v>6875</v>
      </c>
      <c r="V137" s="140">
        <v>8250</v>
      </c>
      <c r="W137" s="166"/>
      <c r="X137" s="168"/>
      <c r="Y137" s="168"/>
      <c r="Z137" s="166"/>
      <c r="AA137" s="140">
        <v>4809</v>
      </c>
      <c r="AB137" s="168">
        <v>5496</v>
      </c>
      <c r="AC137" s="168"/>
      <c r="AD137" s="168"/>
      <c r="AE137" s="168"/>
      <c r="AF137" s="168">
        <v>9618</v>
      </c>
      <c r="AG137" s="168"/>
      <c r="AN137" s="165"/>
      <c r="AO137" s="165"/>
      <c r="AP137" s="165"/>
      <c r="AQ137" s="165"/>
      <c r="AR137" s="165"/>
      <c r="AS137" s="165"/>
      <c r="AT137" s="165"/>
      <c r="AU137" s="165"/>
      <c r="AV137" s="165"/>
      <c r="AW137" s="165"/>
    </row>
    <row r="138" spans="1:49" ht="15.75" thickBot="1" x14ac:dyDescent="0.3">
      <c r="A138" s="140">
        <v>135</v>
      </c>
      <c r="B138" s="166"/>
      <c r="C138" s="168"/>
      <c r="D138" s="168"/>
      <c r="E138" s="166"/>
      <c r="F138" s="168"/>
      <c r="G138" s="168"/>
      <c r="H138" s="168"/>
      <c r="I138" s="168"/>
      <c r="J138" s="168"/>
      <c r="K138" s="168"/>
      <c r="L138" s="168"/>
      <c r="M138" s="168"/>
      <c r="N138" s="168"/>
      <c r="O138" s="168"/>
      <c r="P138" s="168"/>
      <c r="Q138" s="168"/>
      <c r="R138" s="140">
        <v>4160</v>
      </c>
      <c r="S138" s="140">
        <v>4853</v>
      </c>
      <c r="T138" s="140">
        <v>5546</v>
      </c>
      <c r="U138" s="140">
        <v>6933</v>
      </c>
      <c r="V138" s="140">
        <v>8320</v>
      </c>
      <c r="W138" s="166"/>
      <c r="X138" s="168"/>
      <c r="Y138" s="168"/>
      <c r="Z138" s="166"/>
      <c r="AA138" s="140">
        <v>4843</v>
      </c>
      <c r="AB138" s="168">
        <v>5535</v>
      </c>
      <c r="AC138" s="168"/>
      <c r="AD138" s="168"/>
      <c r="AE138" s="168"/>
      <c r="AF138" s="168">
        <v>9686</v>
      </c>
      <c r="AG138" s="168"/>
      <c r="AN138" s="165"/>
      <c r="AO138" s="165"/>
      <c r="AP138" s="165"/>
      <c r="AQ138" s="165"/>
      <c r="AR138" s="165"/>
      <c r="AS138" s="165"/>
      <c r="AT138" s="165"/>
      <c r="AU138" s="165"/>
      <c r="AV138" s="165"/>
      <c r="AW138" s="165"/>
    </row>
    <row r="139" spans="1:49" ht="15.75" thickBot="1" x14ac:dyDescent="0.3">
      <c r="A139" s="140">
        <v>136</v>
      </c>
      <c r="B139" s="166"/>
      <c r="C139" s="168"/>
      <c r="D139" s="168"/>
      <c r="E139" s="166"/>
      <c r="F139" s="168"/>
      <c r="G139" s="168"/>
      <c r="H139" s="168"/>
      <c r="I139" s="168"/>
      <c r="J139" s="168"/>
      <c r="K139" s="168"/>
      <c r="L139" s="168"/>
      <c r="M139" s="168"/>
      <c r="N139" s="168"/>
      <c r="O139" s="168"/>
      <c r="P139" s="168"/>
      <c r="Q139" s="168"/>
      <c r="R139" s="140">
        <v>4186</v>
      </c>
      <c r="S139" s="140">
        <v>4884</v>
      </c>
      <c r="T139" s="140">
        <v>5582</v>
      </c>
      <c r="U139" s="140">
        <v>6978</v>
      </c>
      <c r="V139" s="140">
        <v>8373</v>
      </c>
      <c r="W139" s="166"/>
      <c r="X139" s="168"/>
      <c r="Y139" s="168"/>
      <c r="Z139" s="166"/>
      <c r="AA139" s="140">
        <v>4877</v>
      </c>
      <c r="AB139" s="168">
        <v>5574</v>
      </c>
      <c r="AC139" s="168"/>
      <c r="AD139" s="168"/>
      <c r="AE139" s="168"/>
      <c r="AF139" s="168">
        <v>9755</v>
      </c>
      <c r="AG139" s="168"/>
      <c r="AN139" s="165"/>
      <c r="AO139" s="165"/>
      <c r="AP139" s="165"/>
      <c r="AQ139" s="165"/>
      <c r="AR139" s="165"/>
      <c r="AS139" s="165"/>
      <c r="AT139" s="165"/>
      <c r="AU139" s="165"/>
      <c r="AV139" s="165"/>
      <c r="AW139" s="165"/>
    </row>
    <row r="140" spans="1:49" ht="15.75" thickBot="1" x14ac:dyDescent="0.3">
      <c r="A140" s="140">
        <v>137</v>
      </c>
      <c r="B140" s="166"/>
      <c r="C140" s="168"/>
      <c r="D140" s="168"/>
      <c r="E140" s="166"/>
      <c r="F140" s="168"/>
      <c r="G140" s="168"/>
      <c r="H140" s="168"/>
      <c r="I140" s="168"/>
      <c r="J140" s="168"/>
      <c r="K140" s="168"/>
      <c r="L140" s="168"/>
      <c r="M140" s="168"/>
      <c r="N140" s="168"/>
      <c r="O140" s="168"/>
      <c r="P140" s="168"/>
      <c r="Q140" s="168"/>
      <c r="R140" s="140">
        <v>4210</v>
      </c>
      <c r="S140" s="140">
        <v>4912</v>
      </c>
      <c r="T140" s="140">
        <v>5613</v>
      </c>
      <c r="U140" s="140">
        <v>7017</v>
      </c>
      <c r="V140" s="140">
        <v>8420</v>
      </c>
      <c r="W140" s="140">
        <v>9473</v>
      </c>
      <c r="X140" s="168"/>
      <c r="Y140" s="168"/>
      <c r="Z140" s="166"/>
      <c r="AA140" s="140">
        <v>4911</v>
      </c>
      <c r="AB140" s="168">
        <v>5613</v>
      </c>
      <c r="AC140" s="168"/>
      <c r="AD140" s="168"/>
      <c r="AE140" s="168"/>
      <c r="AF140" s="168">
        <v>9823</v>
      </c>
      <c r="AG140" s="168"/>
      <c r="AN140" s="165"/>
      <c r="AO140" s="165"/>
      <c r="AP140" s="165"/>
      <c r="AQ140" s="165"/>
      <c r="AR140" s="165"/>
      <c r="AS140" s="165"/>
      <c r="AT140" s="165"/>
      <c r="AU140" s="165"/>
      <c r="AV140" s="165"/>
      <c r="AW140" s="165"/>
    </row>
    <row r="141" spans="1:49" ht="15.75" thickBot="1" x14ac:dyDescent="0.3">
      <c r="A141" s="140">
        <v>138</v>
      </c>
      <c r="B141" s="166"/>
      <c r="C141" s="168"/>
      <c r="D141" s="168"/>
      <c r="E141" s="166"/>
      <c r="F141" s="168"/>
      <c r="G141" s="168"/>
      <c r="H141" s="168"/>
      <c r="I141" s="168"/>
      <c r="J141" s="168"/>
      <c r="K141" s="168"/>
      <c r="L141" s="168"/>
      <c r="M141" s="168"/>
      <c r="N141" s="168"/>
      <c r="O141" s="168"/>
      <c r="P141" s="168"/>
      <c r="Q141" s="168"/>
      <c r="R141" s="140">
        <v>4235</v>
      </c>
      <c r="S141" s="140">
        <v>4941</v>
      </c>
      <c r="T141" s="140">
        <v>5647</v>
      </c>
      <c r="U141" s="140">
        <v>7059</v>
      </c>
      <c r="V141" s="140">
        <v>8471</v>
      </c>
      <c r="W141" s="166"/>
      <c r="X141" s="168"/>
      <c r="Y141" s="168"/>
      <c r="Z141" s="166"/>
      <c r="AA141" s="140">
        <v>4945</v>
      </c>
      <c r="AB141" s="168">
        <v>5652</v>
      </c>
      <c r="AC141" s="168"/>
      <c r="AD141" s="168"/>
      <c r="AE141" s="168"/>
      <c r="AF141" s="168">
        <v>9891</v>
      </c>
      <c r="AG141" s="168"/>
      <c r="AN141" s="165"/>
      <c r="AO141" s="165"/>
      <c r="AP141" s="165"/>
      <c r="AQ141" s="165"/>
      <c r="AR141" s="165"/>
      <c r="AS141" s="165"/>
      <c r="AT141" s="165"/>
      <c r="AU141" s="165"/>
      <c r="AV141" s="165"/>
      <c r="AW141" s="165"/>
    </row>
    <row r="142" spans="1:49" ht="15.75" thickBot="1" x14ac:dyDescent="0.3">
      <c r="A142" s="140">
        <v>139</v>
      </c>
      <c r="B142" s="166"/>
      <c r="C142" s="168"/>
      <c r="D142" s="168"/>
      <c r="E142" s="166"/>
      <c r="F142" s="168"/>
      <c r="G142" s="168"/>
      <c r="H142" s="168"/>
      <c r="I142" s="168"/>
      <c r="J142" s="168"/>
      <c r="K142" s="168"/>
      <c r="L142" s="168"/>
      <c r="M142" s="168"/>
      <c r="N142" s="168"/>
      <c r="O142" s="168"/>
      <c r="P142" s="168"/>
      <c r="Q142" s="168"/>
      <c r="R142" s="140">
        <v>4270</v>
      </c>
      <c r="S142" s="140">
        <v>4982</v>
      </c>
      <c r="T142" s="140">
        <v>5694</v>
      </c>
      <c r="U142" s="140">
        <v>7117</v>
      </c>
      <c r="V142" s="140">
        <v>8541</v>
      </c>
      <c r="W142" s="166"/>
      <c r="X142" s="168"/>
      <c r="Y142" s="168"/>
      <c r="Z142" s="166"/>
      <c r="AA142" s="140">
        <v>4980</v>
      </c>
      <c r="AB142" s="168">
        <v>5691</v>
      </c>
      <c r="AC142" s="168"/>
      <c r="AD142" s="168"/>
      <c r="AE142" s="168"/>
      <c r="AF142" s="168">
        <v>9960</v>
      </c>
      <c r="AG142" s="168"/>
      <c r="AN142" s="165"/>
      <c r="AO142" s="165"/>
      <c r="AP142" s="165"/>
      <c r="AQ142" s="165"/>
      <c r="AR142" s="165"/>
      <c r="AS142" s="165"/>
      <c r="AT142" s="165"/>
      <c r="AU142" s="165"/>
      <c r="AV142" s="165"/>
      <c r="AW142" s="165"/>
    </row>
    <row r="143" spans="1:49" ht="15.75" thickBot="1" x14ac:dyDescent="0.3">
      <c r="A143" s="140">
        <v>140</v>
      </c>
      <c r="B143" s="166"/>
      <c r="C143" s="168"/>
      <c r="D143" s="168"/>
      <c r="E143" s="166"/>
      <c r="F143" s="168"/>
      <c r="G143" s="168"/>
      <c r="H143" s="168"/>
      <c r="I143" s="168"/>
      <c r="J143" s="168"/>
      <c r="K143" s="168"/>
      <c r="L143" s="168"/>
      <c r="M143" s="168"/>
      <c r="N143" s="168"/>
      <c r="O143" s="168"/>
      <c r="P143" s="168"/>
      <c r="Q143" s="168"/>
      <c r="R143" s="140">
        <v>4305</v>
      </c>
      <c r="S143" s="140">
        <v>5023</v>
      </c>
      <c r="T143" s="140">
        <v>5741</v>
      </c>
      <c r="U143" s="140">
        <v>7176</v>
      </c>
      <c r="V143" s="140">
        <v>8611</v>
      </c>
      <c r="W143" s="140">
        <v>9688</v>
      </c>
      <c r="X143" s="168"/>
      <c r="Y143" s="168"/>
      <c r="Z143" s="166"/>
      <c r="AA143" s="140">
        <v>5014</v>
      </c>
      <c r="AB143" s="168">
        <v>5730</v>
      </c>
      <c r="AC143" s="168"/>
      <c r="AD143" s="168"/>
      <c r="AE143" s="168"/>
      <c r="AF143" s="168">
        <v>10028</v>
      </c>
      <c r="AG143" s="168"/>
      <c r="AN143" s="165"/>
      <c r="AO143" s="165"/>
      <c r="AP143" s="165"/>
      <c r="AQ143" s="165"/>
      <c r="AR143" s="165"/>
      <c r="AS143" s="165"/>
      <c r="AT143" s="165"/>
      <c r="AU143" s="165"/>
      <c r="AV143" s="165"/>
      <c r="AW143" s="165"/>
    </row>
    <row r="144" spans="1:49" ht="15.75" thickBot="1" x14ac:dyDescent="0.3">
      <c r="A144" s="140">
        <v>141</v>
      </c>
      <c r="B144" s="166"/>
      <c r="C144" s="168"/>
      <c r="D144" s="168"/>
      <c r="E144" s="166"/>
      <c r="F144" s="168"/>
      <c r="G144" s="168"/>
      <c r="H144" s="168"/>
      <c r="I144" s="168"/>
      <c r="J144" s="168"/>
      <c r="K144" s="168"/>
      <c r="L144" s="168"/>
      <c r="M144" s="168"/>
      <c r="N144" s="168"/>
      <c r="O144" s="168"/>
      <c r="P144" s="168"/>
      <c r="Q144" s="168"/>
      <c r="R144" s="140">
        <v>4334</v>
      </c>
      <c r="S144" s="140">
        <v>5056</v>
      </c>
      <c r="T144" s="140">
        <v>5778</v>
      </c>
      <c r="U144" s="140">
        <v>7223</v>
      </c>
      <c r="V144" s="140">
        <v>8668</v>
      </c>
      <c r="W144" s="140">
        <v>9751</v>
      </c>
      <c r="X144" s="168"/>
      <c r="Y144" s="168"/>
      <c r="Z144" s="166"/>
      <c r="AA144" s="140">
        <v>5048</v>
      </c>
      <c r="AB144" s="168">
        <v>5769</v>
      </c>
      <c r="AC144" s="168"/>
      <c r="AD144" s="168"/>
      <c r="AE144" s="168"/>
      <c r="AF144" s="168">
        <v>10096</v>
      </c>
      <c r="AG144" s="168"/>
      <c r="AN144" s="165"/>
      <c r="AO144" s="165"/>
      <c r="AP144" s="165"/>
      <c r="AQ144" s="165"/>
      <c r="AR144" s="165"/>
      <c r="AS144" s="165"/>
      <c r="AT144" s="165"/>
      <c r="AU144" s="165"/>
      <c r="AV144" s="165"/>
      <c r="AW144" s="165"/>
    </row>
    <row r="145" spans="1:49" ht="15.75" thickBot="1" x14ac:dyDescent="0.3">
      <c r="A145" s="140">
        <v>142</v>
      </c>
      <c r="B145" s="166"/>
      <c r="C145" s="168"/>
      <c r="D145" s="168"/>
      <c r="E145" s="166"/>
      <c r="F145" s="168"/>
      <c r="G145" s="168"/>
      <c r="H145" s="168"/>
      <c r="I145" s="168"/>
      <c r="J145" s="168"/>
      <c r="K145" s="168"/>
      <c r="L145" s="168"/>
      <c r="M145" s="168"/>
      <c r="N145" s="168"/>
      <c r="O145" s="168"/>
      <c r="P145" s="168"/>
      <c r="Q145" s="168"/>
      <c r="R145" s="140">
        <v>4357</v>
      </c>
      <c r="S145" s="140">
        <v>5083</v>
      </c>
      <c r="T145" s="140">
        <v>5810</v>
      </c>
      <c r="U145" s="140">
        <v>7262</v>
      </c>
      <c r="V145" s="140">
        <v>8715</v>
      </c>
      <c r="W145" s="166"/>
      <c r="X145" s="168"/>
      <c r="Y145" s="168"/>
      <c r="Z145" s="166"/>
      <c r="AA145" s="140">
        <v>5082</v>
      </c>
      <c r="AB145" s="168">
        <v>5808</v>
      </c>
      <c r="AC145" s="168"/>
      <c r="AD145" s="168"/>
      <c r="AE145" s="168"/>
      <c r="AF145" s="168">
        <v>10165</v>
      </c>
      <c r="AG145" s="168"/>
      <c r="AN145" s="165"/>
      <c r="AO145" s="165"/>
      <c r="AP145" s="165"/>
      <c r="AQ145" s="165"/>
      <c r="AR145" s="165"/>
      <c r="AS145" s="165"/>
      <c r="AT145" s="165"/>
      <c r="AU145" s="165"/>
      <c r="AV145" s="165"/>
      <c r="AW145" s="165"/>
    </row>
    <row r="146" spans="1:49" ht="15.75" thickBot="1" x14ac:dyDescent="0.3">
      <c r="A146" s="140">
        <v>143</v>
      </c>
      <c r="B146" s="166"/>
      <c r="C146" s="168"/>
      <c r="D146" s="168"/>
      <c r="E146" s="166"/>
      <c r="F146" s="168"/>
      <c r="G146" s="168"/>
      <c r="H146" s="168"/>
      <c r="I146" s="168"/>
      <c r="J146" s="168"/>
      <c r="K146" s="168"/>
      <c r="L146" s="168"/>
      <c r="M146" s="168"/>
      <c r="N146" s="168"/>
      <c r="O146" s="168"/>
      <c r="P146" s="168"/>
      <c r="Q146" s="168"/>
      <c r="R146" s="140">
        <v>4381</v>
      </c>
      <c r="S146" s="140">
        <v>5111</v>
      </c>
      <c r="T146" s="140">
        <v>5841</v>
      </c>
      <c r="U146" s="140">
        <v>7302</v>
      </c>
      <c r="V146" s="140">
        <v>8762</v>
      </c>
      <c r="W146" s="166"/>
      <c r="X146" s="168"/>
      <c r="Y146" s="168"/>
      <c r="Z146" s="166"/>
      <c r="AA146" s="140">
        <v>5116</v>
      </c>
      <c r="AB146" s="168">
        <v>5847</v>
      </c>
      <c r="AC146" s="168"/>
      <c r="AD146" s="168"/>
      <c r="AE146" s="168"/>
      <c r="AF146" s="168">
        <v>10233</v>
      </c>
      <c r="AG146" s="168"/>
      <c r="AN146" s="165"/>
      <c r="AO146" s="165"/>
      <c r="AP146" s="165"/>
      <c r="AQ146" s="165"/>
      <c r="AR146" s="165"/>
      <c r="AS146" s="165"/>
      <c r="AT146" s="165"/>
      <c r="AU146" s="165"/>
      <c r="AV146" s="165"/>
      <c r="AW146" s="165"/>
    </row>
    <row r="147" spans="1:49" ht="15.75" thickBot="1" x14ac:dyDescent="0.3">
      <c r="A147" s="140">
        <v>144</v>
      </c>
      <c r="B147" s="166"/>
      <c r="C147" s="168"/>
      <c r="D147" s="168"/>
      <c r="E147" s="166"/>
      <c r="F147" s="168"/>
      <c r="G147" s="168"/>
      <c r="H147" s="168"/>
      <c r="I147" s="168"/>
      <c r="J147" s="168"/>
      <c r="K147" s="168"/>
      <c r="L147" s="168"/>
      <c r="M147" s="168"/>
      <c r="N147" s="168"/>
      <c r="O147" s="168"/>
      <c r="P147" s="168"/>
      <c r="Q147" s="168"/>
      <c r="R147" s="140">
        <v>4416</v>
      </c>
      <c r="S147" s="140">
        <v>5152</v>
      </c>
      <c r="T147" s="140">
        <v>5888</v>
      </c>
      <c r="U147" s="140">
        <v>7360</v>
      </c>
      <c r="V147" s="140">
        <v>8833</v>
      </c>
      <c r="W147" s="166"/>
      <c r="X147" s="168"/>
      <c r="Y147" s="168"/>
      <c r="Z147" s="166"/>
      <c r="AA147" s="140">
        <v>5151</v>
      </c>
      <c r="AB147" s="168">
        <v>5886</v>
      </c>
      <c r="AC147" s="168"/>
      <c r="AD147" s="168"/>
      <c r="AE147" s="168"/>
      <c r="AF147" s="168">
        <v>10302</v>
      </c>
      <c r="AG147" s="168"/>
      <c r="AN147" s="165"/>
      <c r="AO147" s="165"/>
      <c r="AP147" s="165"/>
      <c r="AQ147" s="165"/>
      <c r="AR147" s="165"/>
      <c r="AS147" s="165"/>
      <c r="AT147" s="165"/>
      <c r="AU147" s="165"/>
      <c r="AV147" s="165"/>
      <c r="AW147" s="165"/>
    </row>
    <row r="148" spans="1:49" ht="15.75" thickBot="1" x14ac:dyDescent="0.3">
      <c r="A148" s="140">
        <v>145</v>
      </c>
      <c r="B148" s="166"/>
      <c r="C148" s="168"/>
      <c r="D148" s="168"/>
      <c r="E148" s="166"/>
      <c r="F148" s="168"/>
      <c r="G148" s="168"/>
      <c r="H148" s="168"/>
      <c r="I148" s="168"/>
      <c r="J148" s="168"/>
      <c r="K148" s="168"/>
      <c r="L148" s="168"/>
      <c r="M148" s="168"/>
      <c r="N148" s="168"/>
      <c r="O148" s="168"/>
      <c r="P148" s="168"/>
      <c r="Q148" s="168"/>
      <c r="R148" s="140">
        <v>4451</v>
      </c>
      <c r="S148" s="140">
        <v>5193</v>
      </c>
      <c r="T148" s="140">
        <v>5935</v>
      </c>
      <c r="U148" s="140">
        <v>7419</v>
      </c>
      <c r="V148" s="140">
        <v>8903</v>
      </c>
      <c r="W148" s="166"/>
      <c r="X148" s="168"/>
      <c r="Y148" s="168"/>
      <c r="Z148" s="166"/>
      <c r="AA148" s="140">
        <v>5185</v>
      </c>
      <c r="AB148" s="168">
        <v>5925</v>
      </c>
      <c r="AC148" s="168"/>
      <c r="AD148" s="168"/>
      <c r="AE148" s="168"/>
      <c r="AF148" s="168">
        <v>10370</v>
      </c>
      <c r="AG148" s="168"/>
      <c r="AN148" s="165"/>
      <c r="AO148" s="165"/>
      <c r="AP148" s="165"/>
      <c r="AQ148" s="165"/>
      <c r="AR148" s="165"/>
      <c r="AS148" s="165"/>
      <c r="AT148" s="165"/>
      <c r="AU148" s="165"/>
      <c r="AV148" s="165"/>
      <c r="AW148" s="165"/>
    </row>
    <row r="149" spans="1:49" ht="15.75" thickBot="1" x14ac:dyDescent="0.3">
      <c r="A149" s="140">
        <v>146</v>
      </c>
      <c r="B149" s="166"/>
      <c r="C149" s="168"/>
      <c r="D149" s="168"/>
      <c r="E149" s="166"/>
      <c r="F149" s="168"/>
      <c r="G149" s="168"/>
      <c r="H149" s="168"/>
      <c r="I149" s="168"/>
      <c r="J149" s="168"/>
      <c r="K149" s="168"/>
      <c r="L149" s="168"/>
      <c r="M149" s="168"/>
      <c r="N149" s="168"/>
      <c r="O149" s="168"/>
      <c r="P149" s="168"/>
      <c r="Q149" s="168"/>
      <c r="R149" s="140">
        <v>4486</v>
      </c>
      <c r="S149" s="140">
        <v>5234</v>
      </c>
      <c r="T149" s="140">
        <v>5982</v>
      </c>
      <c r="U149" s="140">
        <v>7478</v>
      </c>
      <c r="V149" s="140">
        <v>8973</v>
      </c>
      <c r="W149" s="166"/>
      <c r="X149" s="168"/>
      <c r="Y149" s="168"/>
      <c r="Z149" s="166"/>
      <c r="AA149" s="140">
        <v>5219</v>
      </c>
      <c r="AB149" s="168">
        <v>5965</v>
      </c>
      <c r="AC149" s="168"/>
      <c r="AD149" s="168"/>
      <c r="AE149" s="168"/>
      <c r="AF149" s="168">
        <v>10438</v>
      </c>
      <c r="AG149" s="168"/>
      <c r="AN149" s="165"/>
      <c r="AO149" s="165"/>
      <c r="AP149" s="165"/>
      <c r="AQ149" s="165"/>
      <c r="AR149" s="165"/>
      <c r="AS149" s="165"/>
      <c r="AT149" s="165"/>
      <c r="AU149" s="165"/>
      <c r="AV149" s="165"/>
      <c r="AW149" s="165"/>
    </row>
    <row r="150" spans="1:49" ht="15.75" thickBot="1" x14ac:dyDescent="0.3">
      <c r="A150" s="140">
        <v>147</v>
      </c>
      <c r="B150" s="166"/>
      <c r="C150" s="168"/>
      <c r="D150" s="168"/>
      <c r="E150" s="166"/>
      <c r="F150" s="168"/>
      <c r="G150" s="168"/>
      <c r="H150" s="168"/>
      <c r="I150" s="168"/>
      <c r="J150" s="168"/>
      <c r="K150" s="168"/>
      <c r="L150" s="168"/>
      <c r="M150" s="168"/>
      <c r="N150" s="168"/>
      <c r="O150" s="168"/>
      <c r="P150" s="168"/>
      <c r="Q150" s="168"/>
      <c r="R150" s="140">
        <v>4522</v>
      </c>
      <c r="S150" s="140">
        <v>6386</v>
      </c>
      <c r="T150" s="140">
        <v>6029</v>
      </c>
      <c r="U150" s="140">
        <v>7536</v>
      </c>
      <c r="V150" s="140">
        <v>9044</v>
      </c>
      <c r="W150" s="140">
        <v>10174</v>
      </c>
      <c r="X150" s="168"/>
      <c r="Y150" s="168"/>
      <c r="Z150" s="166"/>
      <c r="AA150" s="140">
        <v>5253</v>
      </c>
      <c r="AB150" s="168">
        <v>6004</v>
      </c>
      <c r="AC150" s="168"/>
      <c r="AD150" s="168"/>
      <c r="AE150" s="168"/>
      <c r="AF150" s="168">
        <v>10507</v>
      </c>
      <c r="AG150" s="168"/>
      <c r="AN150" s="165"/>
      <c r="AO150" s="165"/>
      <c r="AP150" s="165"/>
      <c r="AQ150" s="165"/>
      <c r="AR150" s="165"/>
      <c r="AS150" s="165"/>
      <c r="AT150" s="165"/>
      <c r="AU150" s="165"/>
      <c r="AV150" s="165"/>
      <c r="AW150" s="165"/>
    </row>
    <row r="151" spans="1:49" ht="15.75" thickBot="1" x14ac:dyDescent="0.3">
      <c r="A151" s="140">
        <v>148</v>
      </c>
      <c r="B151" s="166"/>
      <c r="C151" s="168"/>
      <c r="D151" s="168"/>
      <c r="E151" s="166"/>
      <c r="F151" s="168"/>
      <c r="G151" s="168"/>
      <c r="H151" s="168"/>
      <c r="I151" s="168"/>
      <c r="J151" s="168"/>
      <c r="K151" s="168"/>
      <c r="L151" s="168"/>
      <c r="M151" s="168"/>
      <c r="N151" s="168"/>
      <c r="O151" s="168"/>
      <c r="P151" s="168"/>
      <c r="Q151" s="168"/>
      <c r="R151" s="140">
        <v>4557</v>
      </c>
      <c r="S151" s="140">
        <v>5316</v>
      </c>
      <c r="T151" s="140">
        <v>6076</v>
      </c>
      <c r="U151" s="140">
        <v>7595</v>
      </c>
      <c r="V151" s="140">
        <v>9114</v>
      </c>
      <c r="W151" s="166"/>
      <c r="X151" s="168"/>
      <c r="Y151" s="168"/>
      <c r="Z151" s="166"/>
      <c r="AA151" s="140">
        <v>5288</v>
      </c>
      <c r="AB151" s="168">
        <v>6043</v>
      </c>
      <c r="AC151" s="168"/>
      <c r="AD151" s="168"/>
      <c r="AE151" s="168"/>
      <c r="AF151" s="168">
        <v>10576</v>
      </c>
      <c r="AG151" s="168"/>
      <c r="AN151" s="165"/>
      <c r="AO151" s="165"/>
      <c r="AP151" s="165"/>
      <c r="AQ151" s="165"/>
      <c r="AR151" s="165"/>
      <c r="AS151" s="165"/>
      <c r="AT151" s="165"/>
      <c r="AU151" s="165"/>
      <c r="AV151" s="165"/>
      <c r="AW151" s="165"/>
    </row>
    <row r="152" spans="1:49" ht="15.75" thickBot="1" x14ac:dyDescent="0.3">
      <c r="A152" s="140">
        <v>149</v>
      </c>
      <c r="B152" s="166"/>
      <c r="C152" s="168"/>
      <c r="D152" s="168"/>
      <c r="E152" s="166"/>
      <c r="F152" s="168"/>
      <c r="G152" s="168"/>
      <c r="H152" s="168"/>
      <c r="I152" s="168"/>
      <c r="J152" s="168"/>
      <c r="K152" s="168"/>
      <c r="L152" s="168"/>
      <c r="M152" s="168"/>
      <c r="N152" s="168"/>
      <c r="O152" s="168"/>
      <c r="P152" s="168"/>
      <c r="Q152" s="168"/>
      <c r="R152" s="140">
        <v>4581</v>
      </c>
      <c r="S152" s="140">
        <v>5345</v>
      </c>
      <c r="T152" s="140">
        <v>6108</v>
      </c>
      <c r="U152" s="140">
        <v>7635</v>
      </c>
      <c r="V152" s="140">
        <v>9163</v>
      </c>
      <c r="W152" s="166"/>
      <c r="X152" s="168"/>
      <c r="Y152" s="168"/>
      <c r="Z152" s="166"/>
      <c r="AA152" s="140">
        <v>5331</v>
      </c>
      <c r="AB152" s="168">
        <v>6092</v>
      </c>
      <c r="AC152" s="168"/>
      <c r="AD152" s="168"/>
      <c r="AE152" s="168"/>
      <c r="AF152" s="168">
        <v>10662</v>
      </c>
      <c r="AG152" s="168"/>
      <c r="AN152" s="165"/>
      <c r="AO152" s="165"/>
      <c r="AP152" s="165"/>
      <c r="AQ152" s="165"/>
      <c r="AR152" s="165"/>
      <c r="AS152" s="165"/>
      <c r="AT152" s="165"/>
      <c r="AU152" s="165"/>
      <c r="AV152" s="165"/>
      <c r="AW152" s="165"/>
    </row>
    <row r="153" spans="1:49" ht="15.75" thickBot="1" x14ac:dyDescent="0.3">
      <c r="A153" s="140">
        <v>150</v>
      </c>
      <c r="B153" s="166"/>
      <c r="C153" s="168"/>
      <c r="D153" s="168"/>
      <c r="E153" s="166"/>
      <c r="F153" s="168"/>
      <c r="G153" s="168"/>
      <c r="H153" s="168"/>
      <c r="I153" s="168"/>
      <c r="J153" s="168"/>
      <c r="K153" s="168"/>
      <c r="L153" s="168"/>
      <c r="M153" s="168"/>
      <c r="N153" s="168"/>
      <c r="O153" s="168"/>
      <c r="P153" s="168"/>
      <c r="Q153" s="168"/>
      <c r="R153" s="140">
        <v>4605</v>
      </c>
      <c r="S153" s="140">
        <v>5372</v>
      </c>
      <c r="T153" s="140">
        <v>6140</v>
      </c>
      <c r="U153" s="140">
        <v>7675</v>
      </c>
      <c r="V153" s="140">
        <v>9210</v>
      </c>
      <c r="W153" s="166"/>
      <c r="X153" s="168"/>
      <c r="Y153" s="168"/>
      <c r="Z153" s="166"/>
      <c r="AA153" s="140">
        <v>5373</v>
      </c>
      <c r="AB153" s="168">
        <v>6141</v>
      </c>
      <c r="AC153" s="168"/>
      <c r="AD153" s="168"/>
      <c r="AE153" s="168"/>
      <c r="AF153" s="168">
        <v>10747</v>
      </c>
      <c r="AG153" s="168"/>
      <c r="AN153" s="165"/>
      <c r="AO153" s="165"/>
      <c r="AP153" s="165"/>
      <c r="AQ153" s="165"/>
      <c r="AR153" s="165"/>
      <c r="AS153" s="165"/>
      <c r="AT153" s="165"/>
      <c r="AU153" s="165"/>
      <c r="AV153" s="165"/>
      <c r="AW153" s="165"/>
    </row>
    <row r="154" spans="1:49" ht="15.75" thickBot="1" x14ac:dyDescent="0.3">
      <c r="A154" s="140">
        <v>151</v>
      </c>
      <c r="B154" s="166"/>
      <c r="C154" s="168"/>
      <c r="D154" s="168"/>
      <c r="E154" s="166"/>
      <c r="F154" s="168"/>
      <c r="G154" s="168"/>
      <c r="H154" s="168"/>
      <c r="I154" s="168"/>
      <c r="J154" s="168"/>
      <c r="K154" s="168"/>
      <c r="L154" s="168"/>
      <c r="M154" s="168"/>
      <c r="N154" s="168"/>
      <c r="O154" s="168"/>
      <c r="P154" s="168"/>
      <c r="Q154" s="168"/>
      <c r="R154" s="140">
        <v>4632</v>
      </c>
      <c r="S154" s="140">
        <v>5404</v>
      </c>
      <c r="T154" s="140">
        <v>6176</v>
      </c>
      <c r="U154" s="140">
        <v>7721</v>
      </c>
      <c r="V154" s="140">
        <v>9265</v>
      </c>
      <c r="W154" s="166"/>
      <c r="X154" s="168"/>
      <c r="Y154" s="168"/>
      <c r="Z154" s="166"/>
      <c r="AA154" s="140">
        <v>5416</v>
      </c>
      <c r="AB154" s="168">
        <v>6190</v>
      </c>
      <c r="AC154" s="168"/>
      <c r="AD154" s="168"/>
      <c r="AE154" s="168"/>
      <c r="AF154" s="168">
        <v>10833</v>
      </c>
      <c r="AG154" s="168"/>
      <c r="AN154" s="165"/>
      <c r="AO154" s="165"/>
      <c r="AP154" s="165"/>
      <c r="AQ154" s="165"/>
      <c r="AR154" s="165"/>
      <c r="AS154" s="165"/>
      <c r="AT154" s="165"/>
      <c r="AU154" s="165"/>
      <c r="AV154" s="165"/>
      <c r="AW154" s="165"/>
    </row>
    <row r="155" spans="1:49" ht="15.75" thickBot="1" x14ac:dyDescent="0.3">
      <c r="A155" s="140">
        <v>152</v>
      </c>
      <c r="B155" s="166"/>
      <c r="C155" s="168"/>
      <c r="D155" s="168"/>
      <c r="E155" s="166"/>
      <c r="F155" s="168"/>
      <c r="G155" s="168"/>
      <c r="H155" s="168"/>
      <c r="I155" s="168"/>
      <c r="J155" s="168"/>
      <c r="K155" s="168"/>
      <c r="L155" s="168"/>
      <c r="M155" s="168"/>
      <c r="N155" s="168"/>
      <c r="O155" s="168"/>
      <c r="P155" s="168"/>
      <c r="Q155" s="168"/>
      <c r="R155" s="140">
        <v>4667</v>
      </c>
      <c r="S155" s="140">
        <v>5445</v>
      </c>
      <c r="T155" s="140">
        <v>6223</v>
      </c>
      <c r="U155" s="140">
        <v>7779</v>
      </c>
      <c r="V155" s="140">
        <v>9335</v>
      </c>
      <c r="W155" s="166"/>
      <c r="X155" s="168"/>
      <c r="Y155" s="168"/>
      <c r="Z155" s="166"/>
      <c r="AA155" s="140">
        <v>5459</v>
      </c>
      <c r="AB155" s="168">
        <v>6239</v>
      </c>
      <c r="AC155" s="168"/>
      <c r="AD155" s="168"/>
      <c r="AE155" s="168"/>
      <c r="AF155" s="168">
        <v>10918</v>
      </c>
      <c r="AG155" s="168"/>
      <c r="AN155" s="165"/>
      <c r="AO155" s="165"/>
      <c r="AP155" s="165"/>
      <c r="AQ155" s="165"/>
      <c r="AR155" s="165"/>
      <c r="AS155" s="165"/>
      <c r="AT155" s="165"/>
      <c r="AU155" s="165"/>
      <c r="AV155" s="165"/>
      <c r="AW155" s="165"/>
    </row>
    <row r="156" spans="1:49" ht="15.75" thickBot="1" x14ac:dyDescent="0.3">
      <c r="A156" s="140">
        <v>153</v>
      </c>
      <c r="B156" s="166"/>
      <c r="C156" s="168"/>
      <c r="D156" s="168"/>
      <c r="E156" s="166"/>
      <c r="F156" s="168"/>
      <c r="G156" s="168"/>
      <c r="H156" s="168"/>
      <c r="I156" s="168"/>
      <c r="J156" s="168"/>
      <c r="K156" s="168"/>
      <c r="L156" s="168"/>
      <c r="M156" s="168"/>
      <c r="N156" s="168"/>
      <c r="O156" s="168"/>
      <c r="P156" s="168"/>
      <c r="Q156" s="168"/>
      <c r="R156" s="140">
        <v>4702</v>
      </c>
      <c r="S156" s="140">
        <v>5483</v>
      </c>
      <c r="T156" s="140">
        <v>6270</v>
      </c>
      <c r="U156" s="140">
        <v>7838</v>
      </c>
      <c r="V156" s="140">
        <v>9405</v>
      </c>
      <c r="W156" s="140">
        <v>10582</v>
      </c>
      <c r="X156" s="168"/>
      <c r="Y156" s="168"/>
      <c r="Z156" s="166"/>
      <c r="AA156" s="140">
        <v>5493</v>
      </c>
      <c r="AB156" s="168">
        <v>6278</v>
      </c>
      <c r="AC156" s="168"/>
      <c r="AD156" s="168"/>
      <c r="AE156" s="168"/>
      <c r="AF156" s="168">
        <v>10987</v>
      </c>
      <c r="AG156" s="168"/>
      <c r="AN156" s="165"/>
      <c r="AO156" s="165"/>
      <c r="AP156" s="165"/>
      <c r="AQ156" s="165"/>
      <c r="AR156" s="165"/>
      <c r="AS156" s="165"/>
      <c r="AT156" s="165"/>
      <c r="AU156" s="165"/>
      <c r="AV156" s="165"/>
      <c r="AW156" s="165"/>
    </row>
    <row r="157" spans="1:49" ht="15.75" thickBot="1" x14ac:dyDescent="0.3">
      <c r="A157" s="140">
        <v>154</v>
      </c>
      <c r="B157" s="166"/>
      <c r="C157" s="168"/>
      <c r="D157" s="168"/>
      <c r="E157" s="166"/>
      <c r="F157" s="168"/>
      <c r="G157" s="168"/>
      <c r="H157" s="168"/>
      <c r="I157" s="168"/>
      <c r="J157" s="168"/>
      <c r="K157" s="168"/>
      <c r="L157" s="168"/>
      <c r="M157" s="168"/>
      <c r="N157" s="168"/>
      <c r="O157" s="168"/>
      <c r="P157" s="168"/>
      <c r="Q157" s="168"/>
      <c r="R157" s="140">
        <v>4728</v>
      </c>
      <c r="S157" s="140">
        <v>5516</v>
      </c>
      <c r="T157" s="140">
        <v>6305</v>
      </c>
      <c r="U157" s="140">
        <v>7881</v>
      </c>
      <c r="V157" s="140">
        <v>9457</v>
      </c>
      <c r="W157" s="166"/>
      <c r="X157" s="168"/>
      <c r="Y157" s="168"/>
      <c r="Z157" s="166"/>
      <c r="AA157" s="140">
        <v>5527</v>
      </c>
      <c r="AB157" s="168">
        <v>6317</v>
      </c>
      <c r="AC157" s="168"/>
      <c r="AD157" s="168"/>
      <c r="AE157" s="168"/>
      <c r="AF157" s="168">
        <v>11055</v>
      </c>
      <c r="AG157" s="168"/>
      <c r="AN157" s="165"/>
      <c r="AO157" s="165"/>
      <c r="AP157" s="165"/>
      <c r="AQ157" s="165"/>
      <c r="AR157" s="165"/>
      <c r="AS157" s="165"/>
      <c r="AT157" s="165"/>
      <c r="AU157" s="165"/>
      <c r="AV157" s="165"/>
      <c r="AW157" s="165"/>
    </row>
    <row r="158" spans="1:49" ht="15.75" thickBot="1" x14ac:dyDescent="0.3">
      <c r="A158" s="140">
        <v>155</v>
      </c>
      <c r="B158" s="166"/>
      <c r="C158" s="168"/>
      <c r="D158" s="168"/>
      <c r="E158" s="166"/>
      <c r="F158" s="168"/>
      <c r="G158" s="168"/>
      <c r="H158" s="168"/>
      <c r="I158" s="168"/>
      <c r="J158" s="168"/>
      <c r="K158" s="168"/>
      <c r="L158" s="168"/>
      <c r="M158" s="168"/>
      <c r="N158" s="168"/>
      <c r="O158" s="168"/>
      <c r="P158" s="168"/>
      <c r="Q158" s="168"/>
      <c r="R158" s="140">
        <v>4752</v>
      </c>
      <c r="S158" s="140">
        <v>5544</v>
      </c>
      <c r="T158" s="140">
        <v>6336</v>
      </c>
      <c r="U158" s="140">
        <v>7920</v>
      </c>
      <c r="V158" s="140">
        <v>9504</v>
      </c>
      <c r="W158" s="166"/>
      <c r="X158" s="168"/>
      <c r="Y158" s="168"/>
      <c r="Z158" s="166">
        <v>4767</v>
      </c>
      <c r="AA158" s="140">
        <v>5562</v>
      </c>
      <c r="AB158" s="168">
        <v>6356</v>
      </c>
      <c r="AC158" s="168"/>
      <c r="AD158" s="168"/>
      <c r="AE158" s="168"/>
      <c r="AF158" s="168">
        <v>11123</v>
      </c>
      <c r="AG158" s="168"/>
      <c r="AN158" s="165"/>
      <c r="AO158" s="165"/>
      <c r="AP158" s="165"/>
      <c r="AQ158" s="165"/>
      <c r="AR158" s="165"/>
      <c r="AS158" s="165"/>
      <c r="AT158" s="165"/>
      <c r="AU158" s="165"/>
      <c r="AV158" s="165"/>
      <c r="AW158" s="165"/>
    </row>
    <row r="159" spans="1:49" ht="15.75" thickBot="1" x14ac:dyDescent="0.3">
      <c r="A159" s="140">
        <v>156</v>
      </c>
      <c r="B159" s="166"/>
      <c r="C159" s="168"/>
      <c r="D159" s="168"/>
      <c r="E159" s="166"/>
      <c r="F159" s="168"/>
      <c r="G159" s="168"/>
      <c r="H159" s="168"/>
      <c r="I159" s="168"/>
      <c r="J159" s="168"/>
      <c r="K159" s="168"/>
      <c r="L159" s="168"/>
      <c r="M159" s="168"/>
      <c r="N159" s="168"/>
      <c r="O159" s="168"/>
      <c r="P159" s="168"/>
      <c r="Q159" s="168"/>
      <c r="R159" s="140">
        <v>4778</v>
      </c>
      <c r="S159" s="140">
        <v>5574</v>
      </c>
      <c r="T159" s="140">
        <v>6371</v>
      </c>
      <c r="U159" s="140">
        <v>7964</v>
      </c>
      <c r="V159" s="140">
        <v>9556</v>
      </c>
      <c r="W159" s="166"/>
      <c r="X159" s="168"/>
      <c r="Y159" s="168"/>
      <c r="Z159" s="166"/>
      <c r="AA159" s="140">
        <v>5596</v>
      </c>
      <c r="AB159" s="168">
        <v>6395</v>
      </c>
      <c r="AC159" s="168"/>
      <c r="AD159" s="168"/>
      <c r="AE159" s="168"/>
      <c r="AF159" s="168">
        <v>11192</v>
      </c>
      <c r="AG159" s="168"/>
      <c r="AN159" s="165"/>
      <c r="AO159" s="165"/>
      <c r="AP159" s="165"/>
      <c r="AQ159" s="165"/>
      <c r="AR159" s="165"/>
      <c r="AS159" s="165"/>
      <c r="AT159" s="165"/>
      <c r="AU159" s="165"/>
      <c r="AV159" s="165"/>
      <c r="AW159" s="165"/>
    </row>
    <row r="160" spans="1:49" ht="15.75" thickBot="1" x14ac:dyDescent="0.3">
      <c r="A160" s="140">
        <v>157</v>
      </c>
      <c r="B160" s="166"/>
      <c r="C160" s="168"/>
      <c r="D160" s="168"/>
      <c r="E160" s="166"/>
      <c r="F160" s="168"/>
      <c r="G160" s="168"/>
      <c r="H160" s="168"/>
      <c r="I160" s="168"/>
      <c r="J160" s="168"/>
      <c r="K160" s="168"/>
      <c r="L160" s="168"/>
      <c r="M160" s="168"/>
      <c r="N160" s="168"/>
      <c r="O160" s="168"/>
      <c r="P160" s="168"/>
      <c r="Q160" s="168"/>
      <c r="R160" s="140">
        <v>4813</v>
      </c>
      <c r="S160" s="140">
        <v>5615</v>
      </c>
      <c r="T160" s="140">
        <v>6418</v>
      </c>
      <c r="U160" s="140">
        <v>8022</v>
      </c>
      <c r="V160" s="140">
        <v>9627</v>
      </c>
      <c r="W160" s="166"/>
      <c r="X160" s="168"/>
      <c r="Y160" s="168"/>
      <c r="Z160" s="166"/>
      <c r="AA160" s="140">
        <v>5630</v>
      </c>
      <c r="AB160" s="168">
        <v>6434</v>
      </c>
      <c r="AC160" s="168"/>
      <c r="AD160" s="168"/>
      <c r="AE160" s="168"/>
      <c r="AF160" s="168">
        <v>11260</v>
      </c>
      <c r="AG160" s="168"/>
      <c r="AN160" s="165"/>
      <c r="AO160" s="165"/>
      <c r="AP160" s="165"/>
      <c r="AQ160" s="165"/>
      <c r="AR160" s="165"/>
      <c r="AS160" s="165"/>
      <c r="AT160" s="165"/>
      <c r="AU160" s="165"/>
      <c r="AV160" s="165"/>
      <c r="AW160" s="165"/>
    </row>
    <row r="161" spans="1:49" ht="15.75" thickBot="1" x14ac:dyDescent="0.3">
      <c r="A161" s="140">
        <v>158</v>
      </c>
      <c r="B161" s="166"/>
      <c r="C161" s="168"/>
      <c r="D161" s="168"/>
      <c r="E161" s="166"/>
      <c r="F161" s="168"/>
      <c r="G161" s="168"/>
      <c r="H161" s="168"/>
      <c r="I161" s="168"/>
      <c r="J161" s="168"/>
      <c r="K161" s="168"/>
      <c r="L161" s="168"/>
      <c r="M161" s="168"/>
      <c r="N161" s="168"/>
      <c r="O161" s="168"/>
      <c r="P161" s="168"/>
      <c r="Q161" s="168"/>
      <c r="R161" s="140">
        <v>4848</v>
      </c>
      <c r="S161" s="140">
        <v>5656</v>
      </c>
      <c r="T161" s="140">
        <v>6465</v>
      </c>
      <c r="U161" s="140">
        <v>8081</v>
      </c>
      <c r="V161" s="140">
        <v>9697</v>
      </c>
      <c r="W161" s="166"/>
      <c r="X161" s="168"/>
      <c r="Y161" s="168"/>
      <c r="Z161" s="166"/>
      <c r="AA161" s="140">
        <v>5664</v>
      </c>
      <c r="AB161" s="168">
        <v>6473</v>
      </c>
      <c r="AC161" s="168"/>
      <c r="AD161" s="168"/>
      <c r="AE161" s="168"/>
      <c r="AF161" s="168">
        <v>11329</v>
      </c>
      <c r="AG161" s="168"/>
      <c r="AN161" s="165"/>
      <c r="AO161" s="165"/>
      <c r="AP161" s="165"/>
      <c r="AQ161" s="165"/>
      <c r="AR161" s="165"/>
      <c r="AS161" s="165"/>
      <c r="AT161" s="165"/>
      <c r="AU161" s="165"/>
      <c r="AV161" s="165"/>
      <c r="AW161" s="165"/>
    </row>
    <row r="162" spans="1:49" ht="15.75" thickBot="1" x14ac:dyDescent="0.3">
      <c r="A162" s="140">
        <v>159</v>
      </c>
      <c r="B162" s="166"/>
      <c r="C162" s="168"/>
      <c r="D162" s="168"/>
      <c r="E162" s="166"/>
      <c r="F162" s="168"/>
      <c r="G162" s="168"/>
      <c r="H162" s="168"/>
      <c r="I162" s="168"/>
      <c r="J162" s="168"/>
      <c r="K162" s="168"/>
      <c r="L162" s="168"/>
      <c r="M162" s="168"/>
      <c r="N162" s="168"/>
      <c r="O162" s="168"/>
      <c r="P162" s="168"/>
      <c r="Q162" s="168"/>
      <c r="R162" s="140">
        <v>4875</v>
      </c>
      <c r="S162" s="140">
        <v>5688</v>
      </c>
      <c r="T162" s="140">
        <v>6501</v>
      </c>
      <c r="U162" s="140">
        <v>8126</v>
      </c>
      <c r="V162" s="140">
        <v>9751</v>
      </c>
      <c r="W162" s="166"/>
      <c r="X162" s="168"/>
      <c r="Y162" s="168"/>
      <c r="Z162" s="166"/>
      <c r="AA162" s="140">
        <v>5698</v>
      </c>
      <c r="AB162" s="168">
        <v>6512</v>
      </c>
      <c r="AC162" s="168"/>
      <c r="AD162" s="168"/>
      <c r="AE162" s="168"/>
      <c r="AF162" s="168">
        <v>11397</v>
      </c>
      <c r="AG162" s="168"/>
      <c r="AN162" s="165"/>
      <c r="AO162" s="165"/>
      <c r="AP162" s="165"/>
      <c r="AQ162" s="165"/>
      <c r="AR162" s="165"/>
      <c r="AS162" s="165"/>
      <c r="AT162" s="165"/>
      <c r="AU162" s="165"/>
      <c r="AV162" s="165"/>
      <c r="AW162" s="165"/>
    </row>
    <row r="163" spans="1:49" ht="15.75" thickBot="1" x14ac:dyDescent="0.3">
      <c r="A163" s="140">
        <v>160</v>
      </c>
      <c r="B163" s="166"/>
      <c r="C163" s="168"/>
      <c r="D163" s="168"/>
      <c r="E163" s="166"/>
      <c r="F163" s="168"/>
      <c r="G163" s="168"/>
      <c r="H163" s="168"/>
      <c r="I163" s="168"/>
      <c r="J163" s="168"/>
      <c r="K163" s="168"/>
      <c r="L163" s="168"/>
      <c r="M163" s="168"/>
      <c r="N163" s="168"/>
      <c r="O163" s="168"/>
      <c r="P163" s="168"/>
      <c r="Q163" s="168"/>
      <c r="R163" s="140">
        <v>4899</v>
      </c>
      <c r="S163" s="140">
        <v>5715</v>
      </c>
      <c r="T163" s="140">
        <v>6532</v>
      </c>
      <c r="U163" s="140">
        <v>8165</v>
      </c>
      <c r="V163" s="140">
        <v>9798</v>
      </c>
      <c r="W163" s="166"/>
      <c r="X163" s="168"/>
      <c r="Y163" s="168"/>
      <c r="Z163" s="166">
        <v>4913</v>
      </c>
      <c r="AA163" s="140">
        <v>5732</v>
      </c>
      <c r="AB163" s="168">
        <v>6551</v>
      </c>
      <c r="AC163" s="168"/>
      <c r="AD163" s="168"/>
      <c r="AE163" s="168"/>
      <c r="AF163" s="168">
        <v>11465</v>
      </c>
      <c r="AG163" s="168"/>
      <c r="AN163" s="165"/>
      <c r="AO163" s="165"/>
      <c r="AP163" s="165"/>
      <c r="AQ163" s="165"/>
      <c r="AR163" s="165"/>
      <c r="AS163" s="165"/>
      <c r="AT163" s="165"/>
      <c r="AU163" s="165"/>
      <c r="AV163" s="165"/>
      <c r="AW163" s="165"/>
    </row>
    <row r="164" spans="1:49" ht="15.75" thickBot="1" x14ac:dyDescent="0.3">
      <c r="A164" s="140">
        <v>161</v>
      </c>
      <c r="B164" s="166"/>
      <c r="C164" s="168"/>
      <c r="D164" s="168"/>
      <c r="E164" s="166"/>
      <c r="F164" s="168"/>
      <c r="G164" s="168"/>
      <c r="H164" s="168"/>
      <c r="I164" s="168"/>
      <c r="J164" s="168"/>
      <c r="K164" s="168"/>
      <c r="L164" s="168"/>
      <c r="M164" s="168"/>
      <c r="N164" s="168"/>
      <c r="O164" s="168"/>
      <c r="P164" s="168"/>
      <c r="Q164" s="168"/>
      <c r="R164" s="140">
        <v>4924</v>
      </c>
      <c r="S164" s="140">
        <v>5744</v>
      </c>
      <c r="T164" s="140">
        <v>6565</v>
      </c>
      <c r="U164" s="140">
        <v>8207</v>
      </c>
      <c r="V164" s="140">
        <v>9848</v>
      </c>
      <c r="W164" s="166"/>
      <c r="X164" s="168"/>
      <c r="Y164" s="168"/>
      <c r="Z164" s="166"/>
      <c r="AA164" s="140">
        <v>5767</v>
      </c>
      <c r="AB164" s="168">
        <v>6590</v>
      </c>
      <c r="AC164" s="168"/>
      <c r="AD164" s="168"/>
      <c r="AE164" s="168"/>
      <c r="AF164" s="168">
        <v>11534</v>
      </c>
      <c r="AG164" s="168"/>
      <c r="AN164" s="165"/>
      <c r="AO164" s="165"/>
      <c r="AP164" s="165"/>
      <c r="AQ164" s="165"/>
      <c r="AR164" s="165"/>
      <c r="AS164" s="165"/>
      <c r="AT164" s="165"/>
      <c r="AU164" s="165"/>
      <c r="AV164" s="165"/>
      <c r="AW164" s="165"/>
    </row>
    <row r="165" spans="1:49" ht="15.75" thickBot="1" x14ac:dyDescent="0.3">
      <c r="A165" s="140">
        <v>162</v>
      </c>
      <c r="B165" s="166"/>
      <c r="C165" s="168"/>
      <c r="D165" s="168"/>
      <c r="E165" s="166"/>
      <c r="F165" s="168"/>
      <c r="G165" s="168"/>
      <c r="H165" s="168"/>
      <c r="I165" s="168"/>
      <c r="J165" s="168"/>
      <c r="K165" s="168"/>
      <c r="L165" s="168"/>
      <c r="M165" s="168"/>
      <c r="N165" s="168"/>
      <c r="O165" s="168"/>
      <c r="P165" s="168"/>
      <c r="Q165" s="168"/>
      <c r="R165" s="140">
        <v>4959</v>
      </c>
      <c r="S165" s="140">
        <v>5785</v>
      </c>
      <c r="T165" s="140">
        <v>6612</v>
      </c>
      <c r="U165" s="140">
        <v>8265</v>
      </c>
      <c r="V165" s="140">
        <v>9918</v>
      </c>
      <c r="W165" s="140">
        <v>11158</v>
      </c>
      <c r="X165" s="168"/>
      <c r="Y165" s="168"/>
      <c r="Z165" s="166"/>
      <c r="AA165" s="140">
        <v>5801</v>
      </c>
      <c r="AB165" s="168">
        <v>6630</v>
      </c>
      <c r="AC165" s="168"/>
      <c r="AD165" s="168"/>
      <c r="AE165" s="168"/>
      <c r="AF165" s="168">
        <v>11602</v>
      </c>
      <c r="AG165" s="168"/>
      <c r="AN165" s="165"/>
      <c r="AO165" s="165"/>
      <c r="AP165" s="165"/>
      <c r="AQ165" s="165"/>
      <c r="AR165" s="165"/>
      <c r="AS165" s="165"/>
      <c r="AT165" s="165"/>
      <c r="AU165" s="165"/>
      <c r="AV165" s="165"/>
      <c r="AW165" s="165"/>
    </row>
    <row r="166" spans="1:49" ht="15.75" thickBot="1" x14ac:dyDescent="0.3">
      <c r="A166" s="140">
        <v>163</v>
      </c>
      <c r="B166" s="166"/>
      <c r="C166" s="168"/>
      <c r="D166" s="168"/>
      <c r="E166" s="166"/>
      <c r="F166" s="168"/>
      <c r="G166" s="168"/>
      <c r="H166" s="168"/>
      <c r="I166" s="168"/>
      <c r="J166" s="168"/>
      <c r="K166" s="168"/>
      <c r="L166" s="168"/>
      <c r="M166" s="168"/>
      <c r="N166" s="168"/>
      <c r="O166" s="168"/>
      <c r="P166" s="168"/>
      <c r="Q166" s="168"/>
      <c r="R166" s="140">
        <v>4994</v>
      </c>
      <c r="S166" s="140">
        <v>5826</v>
      </c>
      <c r="T166" s="140">
        <v>6659</v>
      </c>
      <c r="U166" s="140">
        <v>8324</v>
      </c>
      <c r="V166" s="140">
        <v>9989</v>
      </c>
      <c r="W166" s="166"/>
      <c r="X166" s="168"/>
      <c r="Y166" s="168"/>
      <c r="Z166" s="166"/>
      <c r="AA166" s="140">
        <v>5835</v>
      </c>
      <c r="AB166" s="168">
        <v>6669</v>
      </c>
      <c r="AC166" s="168"/>
      <c r="AD166" s="168"/>
      <c r="AE166" s="168"/>
      <c r="AF166" s="168">
        <v>11670</v>
      </c>
      <c r="AG166" s="168"/>
      <c r="AN166" s="165"/>
      <c r="AO166" s="165"/>
      <c r="AP166" s="165"/>
      <c r="AQ166" s="165"/>
      <c r="AR166" s="165"/>
      <c r="AS166" s="165"/>
      <c r="AT166" s="165"/>
      <c r="AU166" s="165"/>
      <c r="AV166" s="165"/>
      <c r="AW166" s="165"/>
    </row>
    <row r="167" spans="1:49" ht="15.75" thickBot="1" x14ac:dyDescent="0.3">
      <c r="A167" s="140">
        <v>164</v>
      </c>
      <c r="B167" s="166"/>
      <c r="C167" s="168"/>
      <c r="D167" s="168"/>
      <c r="E167" s="166"/>
      <c r="F167" s="168"/>
      <c r="G167" s="168"/>
      <c r="H167" s="168"/>
      <c r="I167" s="168"/>
      <c r="J167" s="168"/>
      <c r="K167" s="168"/>
      <c r="L167" s="168"/>
      <c r="M167" s="168"/>
      <c r="N167" s="168"/>
      <c r="O167" s="168"/>
      <c r="P167" s="168"/>
      <c r="Q167" s="168"/>
      <c r="R167" s="140">
        <v>5029</v>
      </c>
      <c r="S167" s="140">
        <v>5867</v>
      </c>
      <c r="T167" s="140">
        <v>6706</v>
      </c>
      <c r="U167" s="140">
        <v>8382</v>
      </c>
      <c r="V167" s="140">
        <v>10059</v>
      </c>
      <c r="W167" s="166"/>
      <c r="X167" s="168"/>
      <c r="Y167" s="168"/>
      <c r="Z167" s="166"/>
      <c r="AA167" s="140">
        <v>5869</v>
      </c>
      <c r="AB167" s="168">
        <v>6708</v>
      </c>
      <c r="AC167" s="168"/>
      <c r="AD167" s="168"/>
      <c r="AE167" s="168"/>
      <c r="AF167" s="168">
        <v>11739</v>
      </c>
      <c r="AG167" s="168"/>
      <c r="AN167" s="165"/>
      <c r="AO167" s="165"/>
      <c r="AP167" s="165"/>
      <c r="AQ167" s="165"/>
      <c r="AR167" s="165"/>
      <c r="AS167" s="165"/>
      <c r="AT167" s="165"/>
      <c r="AU167" s="165"/>
      <c r="AV167" s="165"/>
      <c r="AW167" s="165"/>
    </row>
    <row r="168" spans="1:49" ht="15.75" thickBot="1" x14ac:dyDescent="0.3">
      <c r="A168" s="140">
        <v>165</v>
      </c>
      <c r="B168" s="166"/>
      <c r="C168" s="168"/>
      <c r="D168" s="168"/>
      <c r="E168" s="166"/>
      <c r="F168" s="168"/>
      <c r="G168" s="168"/>
      <c r="H168" s="168"/>
      <c r="I168" s="168"/>
      <c r="J168" s="168"/>
      <c r="K168" s="168"/>
      <c r="L168" s="168"/>
      <c r="M168" s="168"/>
      <c r="N168" s="168"/>
      <c r="O168" s="168"/>
      <c r="P168" s="168"/>
      <c r="Q168" s="168"/>
      <c r="R168" s="140">
        <v>5064</v>
      </c>
      <c r="S168" s="140">
        <v>5908</v>
      </c>
      <c r="T168" s="140">
        <v>6753</v>
      </c>
      <c r="U168" s="140">
        <v>8441</v>
      </c>
      <c r="V168" s="140">
        <v>10129</v>
      </c>
      <c r="W168" s="166"/>
      <c r="X168" s="168"/>
      <c r="Y168" s="168"/>
      <c r="Z168" s="166"/>
      <c r="AA168" s="140">
        <v>5903</v>
      </c>
      <c r="AB168" s="168">
        <v>6747</v>
      </c>
      <c r="AC168" s="168"/>
      <c r="AD168" s="168"/>
      <c r="AE168" s="168"/>
      <c r="AF168" s="168">
        <v>11807</v>
      </c>
      <c r="AG168" s="168"/>
      <c r="AN168" s="165"/>
      <c r="AO168" s="165"/>
      <c r="AP168" s="165"/>
      <c r="AQ168" s="165"/>
      <c r="AR168" s="165"/>
      <c r="AS168" s="165"/>
      <c r="AT168" s="165"/>
      <c r="AU168" s="165"/>
      <c r="AV168" s="165"/>
      <c r="AW168" s="165"/>
    </row>
    <row r="169" spans="1:49" ht="15.75" thickBot="1" x14ac:dyDescent="0.3">
      <c r="A169" s="140">
        <v>166</v>
      </c>
      <c r="B169" s="166"/>
      <c r="C169" s="168"/>
      <c r="D169" s="168"/>
      <c r="E169" s="166"/>
      <c r="F169" s="168"/>
      <c r="G169" s="168"/>
      <c r="H169" s="168"/>
      <c r="I169" s="168"/>
      <c r="J169" s="168"/>
      <c r="K169" s="168"/>
      <c r="L169" s="168"/>
      <c r="M169" s="168"/>
      <c r="N169" s="168"/>
      <c r="O169" s="168"/>
      <c r="P169" s="168"/>
      <c r="Q169" s="168"/>
      <c r="R169" s="140">
        <v>5100</v>
      </c>
      <c r="S169" s="140">
        <v>5950</v>
      </c>
      <c r="T169" s="140">
        <v>6800</v>
      </c>
      <c r="U169" s="140">
        <v>8500</v>
      </c>
      <c r="V169" s="140">
        <v>10200</v>
      </c>
      <c r="W169" s="140">
        <v>11475</v>
      </c>
      <c r="X169" s="168"/>
      <c r="Y169" s="168"/>
      <c r="Z169" s="166"/>
      <c r="AA169" s="140">
        <v>5937</v>
      </c>
      <c r="AB169" s="168">
        <v>6786</v>
      </c>
      <c r="AC169" s="168"/>
      <c r="AD169" s="168"/>
      <c r="AE169" s="168"/>
      <c r="AF169" s="168">
        <v>11875</v>
      </c>
      <c r="AG169" s="168"/>
      <c r="AN169" s="165"/>
      <c r="AO169" s="165"/>
      <c r="AP169" s="165"/>
      <c r="AQ169" s="165"/>
      <c r="AR169" s="165"/>
      <c r="AS169" s="165"/>
      <c r="AT169" s="165"/>
      <c r="AU169" s="165"/>
      <c r="AV169" s="165"/>
      <c r="AW169" s="165"/>
    </row>
    <row r="170" spans="1:49" ht="15.75" thickBot="1" x14ac:dyDescent="0.3">
      <c r="A170" s="140">
        <v>167</v>
      </c>
      <c r="B170" s="168"/>
      <c r="C170" s="168"/>
      <c r="D170" s="168"/>
      <c r="E170" s="168"/>
      <c r="F170" s="168"/>
      <c r="G170" s="168"/>
      <c r="H170" s="168"/>
      <c r="I170" s="168"/>
      <c r="J170" s="168"/>
      <c r="K170" s="168"/>
      <c r="L170" s="168"/>
      <c r="M170" s="168"/>
      <c r="N170" s="168"/>
      <c r="O170" s="168"/>
      <c r="P170" s="168"/>
      <c r="Q170" s="168"/>
      <c r="R170" s="168"/>
      <c r="S170" s="168"/>
      <c r="T170" s="168"/>
      <c r="U170" s="168"/>
      <c r="V170" s="168"/>
      <c r="W170" s="168"/>
      <c r="X170" s="168"/>
      <c r="Y170" s="140"/>
      <c r="Z170" s="140"/>
      <c r="AA170" s="140">
        <v>5972</v>
      </c>
      <c r="AB170" s="168">
        <v>6825</v>
      </c>
      <c r="AC170" s="168"/>
      <c r="AD170" s="168"/>
      <c r="AE170" s="168"/>
      <c r="AF170" s="168">
        <v>11944</v>
      </c>
      <c r="AG170" s="168"/>
      <c r="AN170" s="165"/>
      <c r="AO170" s="165"/>
      <c r="AP170" s="165"/>
      <c r="AQ170" s="165"/>
      <c r="AR170" s="165"/>
      <c r="AS170" s="165"/>
      <c r="AT170" s="165"/>
      <c r="AU170" s="165"/>
      <c r="AV170" s="165"/>
      <c r="AW170" s="165"/>
    </row>
    <row r="171" spans="1:49" ht="15.75" thickBot="1" x14ac:dyDescent="0.3">
      <c r="A171" s="140">
        <v>168</v>
      </c>
      <c r="B171" s="168"/>
      <c r="C171" s="168"/>
      <c r="D171" s="168"/>
      <c r="E171" s="168"/>
      <c r="F171" s="168"/>
      <c r="G171" s="168"/>
      <c r="H171" s="168"/>
      <c r="I171" s="168"/>
      <c r="J171" s="168"/>
      <c r="K171" s="168"/>
      <c r="L171" s="168"/>
      <c r="M171" s="168"/>
      <c r="N171" s="168"/>
      <c r="O171" s="168"/>
      <c r="P171" s="168"/>
      <c r="Q171" s="168"/>
      <c r="R171" s="168"/>
      <c r="S171" s="168"/>
      <c r="T171" s="168"/>
      <c r="U171" s="168"/>
      <c r="V171" s="168"/>
      <c r="W171" s="168"/>
      <c r="X171" s="168"/>
      <c r="Y171" s="140"/>
      <c r="Z171" s="140"/>
      <c r="AA171" s="140">
        <v>6006</v>
      </c>
      <c r="AB171" s="168">
        <v>6864</v>
      </c>
      <c r="AC171" s="168"/>
      <c r="AD171" s="168"/>
      <c r="AE171" s="168"/>
      <c r="AF171" s="168">
        <v>12012</v>
      </c>
      <c r="AG171" s="168"/>
      <c r="AN171" s="165"/>
      <c r="AO171" s="165"/>
      <c r="AP171" s="165"/>
      <c r="AQ171" s="165"/>
      <c r="AR171" s="165"/>
      <c r="AS171" s="165"/>
      <c r="AT171" s="165"/>
      <c r="AU171" s="165"/>
      <c r="AV171" s="165"/>
      <c r="AW171" s="165"/>
    </row>
    <row r="172" spans="1:49" ht="15.75" thickBot="1" x14ac:dyDescent="0.3">
      <c r="A172" s="140">
        <v>169</v>
      </c>
      <c r="B172" s="168"/>
      <c r="C172" s="168"/>
      <c r="D172" s="168"/>
      <c r="E172" s="168"/>
      <c r="F172" s="168"/>
      <c r="G172" s="168"/>
      <c r="H172" s="168"/>
      <c r="I172" s="168"/>
      <c r="J172" s="168"/>
      <c r="K172" s="168"/>
      <c r="L172" s="168"/>
      <c r="M172" s="168"/>
      <c r="N172" s="168"/>
      <c r="O172" s="168"/>
      <c r="P172" s="168"/>
      <c r="Q172" s="168"/>
      <c r="R172" s="168"/>
      <c r="S172" s="168"/>
      <c r="T172" s="168"/>
      <c r="U172" s="168"/>
      <c r="V172" s="168"/>
      <c r="W172" s="168"/>
      <c r="X172" s="168"/>
      <c r="Y172" s="140"/>
      <c r="Z172" s="140"/>
      <c r="AA172" s="140">
        <v>6040</v>
      </c>
      <c r="AB172" s="168">
        <v>6903</v>
      </c>
      <c r="AC172" s="168"/>
      <c r="AD172" s="168"/>
      <c r="AE172" s="168"/>
      <c r="AF172" s="168">
        <v>12081</v>
      </c>
      <c r="AG172" s="168"/>
      <c r="AN172" s="165"/>
      <c r="AO172" s="165"/>
      <c r="AP172" s="165"/>
      <c r="AQ172" s="165"/>
      <c r="AR172" s="165"/>
      <c r="AS172" s="165"/>
      <c r="AT172" s="165"/>
      <c r="AU172" s="165"/>
      <c r="AV172" s="165"/>
      <c r="AW172" s="165"/>
    </row>
    <row r="173" spans="1:49" ht="15.75" thickBot="1" x14ac:dyDescent="0.3">
      <c r="A173" s="140">
        <v>170</v>
      </c>
      <c r="B173" s="168"/>
      <c r="C173" s="168"/>
      <c r="D173" s="168"/>
      <c r="E173" s="168"/>
      <c r="F173" s="168"/>
      <c r="G173" s="168"/>
      <c r="H173" s="168"/>
      <c r="I173" s="168"/>
      <c r="J173" s="168"/>
      <c r="K173" s="168"/>
      <c r="L173" s="168"/>
      <c r="M173" s="168"/>
      <c r="N173" s="168"/>
      <c r="O173" s="168"/>
      <c r="P173" s="168"/>
      <c r="Q173" s="168"/>
      <c r="R173" s="168"/>
      <c r="S173" s="168"/>
      <c r="T173" s="168"/>
      <c r="U173" s="168"/>
      <c r="V173" s="168"/>
      <c r="W173" s="168"/>
      <c r="X173" s="168"/>
      <c r="Y173" s="140"/>
      <c r="Z173" s="140"/>
      <c r="AA173" s="140">
        <v>6074</v>
      </c>
      <c r="AB173" s="168">
        <v>6942</v>
      </c>
      <c r="AC173" s="168"/>
      <c r="AD173" s="168"/>
      <c r="AE173" s="168"/>
      <c r="AF173" s="168">
        <v>12149</v>
      </c>
      <c r="AG173" s="168"/>
    </row>
    <row r="174" spans="1:49" ht="15.75" thickBot="1" x14ac:dyDescent="0.3">
      <c r="A174" s="140">
        <v>171</v>
      </c>
      <c r="B174" s="140"/>
      <c r="C174" s="140"/>
      <c r="D174" s="140"/>
      <c r="E174" s="140"/>
      <c r="F174" s="140"/>
      <c r="G174" s="140"/>
      <c r="H174" s="140"/>
      <c r="I174" s="140"/>
      <c r="J174" s="140"/>
      <c r="K174" s="140"/>
      <c r="L174" s="140"/>
      <c r="M174" s="140"/>
      <c r="N174" s="140"/>
      <c r="O174" s="140"/>
      <c r="P174" s="140"/>
      <c r="Q174" s="140"/>
      <c r="R174" s="140"/>
      <c r="S174" s="140"/>
      <c r="T174" s="140"/>
      <c r="U174" s="140"/>
      <c r="V174" s="140"/>
      <c r="W174" s="140"/>
      <c r="X174" s="140"/>
      <c r="Y174" s="140"/>
      <c r="Z174" s="140"/>
      <c r="AA174" s="140">
        <v>6108</v>
      </c>
      <c r="AB174" s="168">
        <v>6981</v>
      </c>
      <c r="AC174" s="168"/>
      <c r="AD174" s="168"/>
      <c r="AE174" s="168"/>
      <c r="AF174" s="168">
        <v>12217</v>
      </c>
      <c r="AG174" s="168"/>
      <c r="AK174" s="162"/>
    </row>
    <row r="175" spans="1:49" ht="15.75" thickBot="1" x14ac:dyDescent="0.3">
      <c r="A175" s="140">
        <v>172</v>
      </c>
      <c r="B175" s="140"/>
      <c r="C175" s="140"/>
      <c r="D175" s="140"/>
      <c r="E175" s="140"/>
      <c r="F175" s="140"/>
      <c r="G175" s="140"/>
      <c r="H175" s="140"/>
      <c r="I175" s="140"/>
      <c r="J175" s="140"/>
      <c r="K175" s="140"/>
      <c r="L175" s="140"/>
      <c r="M175" s="140"/>
      <c r="N175" s="140"/>
      <c r="O175" s="140"/>
      <c r="P175" s="140"/>
      <c r="Q175" s="140"/>
      <c r="R175" s="140"/>
      <c r="S175" s="140"/>
      <c r="T175" s="140"/>
      <c r="U175" s="140"/>
      <c r="V175" s="140"/>
      <c r="W175" s="140"/>
      <c r="X175" s="140"/>
      <c r="Y175" s="140"/>
      <c r="Z175" s="140"/>
      <c r="AA175" s="140">
        <v>6143</v>
      </c>
      <c r="AB175" s="168">
        <v>7020</v>
      </c>
      <c r="AC175" s="168"/>
      <c r="AD175" s="168"/>
      <c r="AE175" s="168"/>
      <c r="AF175" s="168">
        <v>12286</v>
      </c>
      <c r="AG175" s="168"/>
      <c r="AK175" s="169"/>
    </row>
    <row r="176" spans="1:49" ht="15.75" thickBot="1" x14ac:dyDescent="0.3">
      <c r="A176" s="140">
        <v>173</v>
      </c>
      <c r="B176" s="140"/>
      <c r="C176" s="140"/>
      <c r="D176" s="140"/>
      <c r="E176" s="140"/>
      <c r="F176" s="140"/>
      <c r="G176" s="140"/>
      <c r="H176" s="140"/>
      <c r="I176" s="140"/>
      <c r="J176" s="140"/>
      <c r="K176" s="140"/>
      <c r="L176" s="140"/>
      <c r="M176" s="140"/>
      <c r="N176" s="140"/>
      <c r="O176" s="140"/>
      <c r="P176" s="140"/>
      <c r="Q176" s="140"/>
      <c r="R176" s="140"/>
      <c r="S176" s="140"/>
      <c r="T176" s="140"/>
      <c r="U176" s="140"/>
      <c r="V176" s="140"/>
      <c r="W176" s="140"/>
      <c r="X176" s="140"/>
      <c r="Y176" s="140"/>
      <c r="Z176" s="140"/>
      <c r="AA176" s="140">
        <v>6177</v>
      </c>
      <c r="AB176" s="168">
        <v>7059</v>
      </c>
      <c r="AC176" s="168"/>
      <c r="AD176" s="168"/>
      <c r="AE176" s="168"/>
      <c r="AF176" s="168">
        <v>12354</v>
      </c>
      <c r="AG176" s="168"/>
      <c r="AK176" s="169"/>
    </row>
    <row r="177" spans="1:53" ht="15.75" thickBot="1" x14ac:dyDescent="0.3">
      <c r="A177" s="140">
        <v>174</v>
      </c>
      <c r="B177" s="140"/>
      <c r="C177" s="140"/>
      <c r="D177" s="140"/>
      <c r="E177" s="140"/>
      <c r="F177" s="140"/>
      <c r="G177" s="140"/>
      <c r="H177" s="140"/>
      <c r="I177" s="140"/>
      <c r="J177" s="140"/>
      <c r="K177" s="140"/>
      <c r="L177" s="140"/>
      <c r="M177" s="140"/>
      <c r="N177" s="140"/>
      <c r="O177" s="140"/>
      <c r="P177" s="140"/>
      <c r="Q177" s="140"/>
      <c r="R177" s="140"/>
      <c r="S177" s="140"/>
      <c r="T177" s="140"/>
      <c r="U177" s="140"/>
      <c r="V177" s="140"/>
      <c r="W177" s="140"/>
      <c r="X177" s="140"/>
      <c r="Y177" s="140"/>
      <c r="Z177" s="140"/>
      <c r="AA177" s="140">
        <v>6211</v>
      </c>
      <c r="AB177" s="168">
        <v>7098</v>
      </c>
      <c r="AC177" s="168"/>
      <c r="AD177" s="168"/>
      <c r="AE177" s="168"/>
      <c r="AF177" s="168">
        <v>12422</v>
      </c>
      <c r="AG177" s="168"/>
      <c r="AK177" s="169"/>
    </row>
    <row r="178" spans="1:53" ht="15.75" thickBot="1" x14ac:dyDescent="0.3">
      <c r="A178" s="140">
        <v>175</v>
      </c>
      <c r="B178" s="140"/>
      <c r="C178" s="140"/>
      <c r="D178" s="140"/>
      <c r="E178" s="140"/>
      <c r="F178" s="140"/>
      <c r="G178" s="140"/>
      <c r="H178" s="140"/>
      <c r="I178" s="140"/>
      <c r="J178" s="140"/>
      <c r="K178" s="140"/>
      <c r="L178" s="140"/>
      <c r="M178" s="140"/>
      <c r="N178" s="140"/>
      <c r="O178" s="140"/>
      <c r="P178" s="140"/>
      <c r="Q178" s="140"/>
      <c r="R178" s="140"/>
      <c r="S178" s="140"/>
      <c r="T178" s="140"/>
      <c r="U178" s="140"/>
      <c r="V178" s="140"/>
      <c r="W178" s="140"/>
      <c r="X178" s="140"/>
      <c r="Y178" s="140"/>
      <c r="Z178" s="140"/>
      <c r="AA178" s="140">
        <v>6245</v>
      </c>
      <c r="AB178" s="168">
        <v>7137</v>
      </c>
      <c r="AC178" s="168"/>
      <c r="AD178" s="168"/>
      <c r="AE178" s="168"/>
      <c r="AF178" s="168">
        <v>12491</v>
      </c>
      <c r="AG178" s="168"/>
      <c r="AK178" s="169"/>
    </row>
    <row r="179" spans="1:53" ht="15.75" thickBot="1" x14ac:dyDescent="0.3">
      <c r="A179" s="140">
        <v>176</v>
      </c>
      <c r="B179" s="140"/>
      <c r="C179" s="140"/>
      <c r="D179" s="140"/>
      <c r="E179" s="140"/>
      <c r="F179" s="140"/>
      <c r="G179" s="140"/>
      <c r="H179" s="140"/>
      <c r="I179" s="140"/>
      <c r="J179" s="140"/>
      <c r="K179" s="140"/>
      <c r="L179" s="140"/>
      <c r="M179" s="140"/>
      <c r="N179" s="140"/>
      <c r="O179" s="140"/>
      <c r="P179" s="140"/>
      <c r="Q179" s="140"/>
      <c r="R179" s="140"/>
      <c r="S179" s="140"/>
      <c r="T179" s="140"/>
      <c r="U179" s="140"/>
      <c r="V179" s="140"/>
      <c r="W179" s="140"/>
      <c r="X179" s="140"/>
      <c r="Y179" s="140"/>
      <c r="Z179" s="140"/>
      <c r="AA179" s="140">
        <v>6279</v>
      </c>
      <c r="AB179" s="168">
        <v>7176</v>
      </c>
      <c r="AC179" s="168"/>
      <c r="AD179" s="168"/>
      <c r="AE179" s="168"/>
      <c r="AF179" s="168">
        <v>12559</v>
      </c>
      <c r="AG179" s="168"/>
      <c r="AK179" s="169"/>
    </row>
    <row r="180" spans="1:53" ht="15.75" thickBot="1" x14ac:dyDescent="0.3">
      <c r="A180" s="140">
        <v>177</v>
      </c>
      <c r="B180" s="140"/>
      <c r="C180" s="140"/>
      <c r="D180" s="140"/>
      <c r="E180" s="140"/>
      <c r="F180" s="140"/>
      <c r="G180" s="140"/>
      <c r="H180" s="140"/>
      <c r="I180" s="140"/>
      <c r="J180" s="140"/>
      <c r="K180" s="140"/>
      <c r="L180" s="140"/>
      <c r="M180" s="140"/>
      <c r="N180" s="140"/>
      <c r="O180" s="140"/>
      <c r="P180" s="140"/>
      <c r="Q180" s="140"/>
      <c r="R180" s="140"/>
      <c r="S180" s="140"/>
      <c r="T180" s="140"/>
      <c r="U180" s="140"/>
      <c r="V180" s="140"/>
      <c r="W180" s="140"/>
      <c r="X180" s="140"/>
      <c r="Y180" s="140"/>
      <c r="Z180" s="140"/>
      <c r="AA180" s="140">
        <v>6313</v>
      </c>
      <c r="AB180" s="168">
        <v>7215</v>
      </c>
      <c r="AC180" s="168"/>
      <c r="AD180" s="168"/>
      <c r="AE180" s="168"/>
      <c r="AF180" s="168">
        <v>12627</v>
      </c>
      <c r="AG180" s="168"/>
      <c r="AH180" s="163"/>
      <c r="AI180" s="163"/>
      <c r="AJ180" s="163"/>
      <c r="AK180" s="169"/>
    </row>
    <row r="181" spans="1:53" ht="15.75" thickBot="1" x14ac:dyDescent="0.3">
      <c r="A181" s="140">
        <v>178</v>
      </c>
      <c r="B181" s="140"/>
      <c r="C181" s="140"/>
      <c r="D181" s="140"/>
      <c r="E181" s="140"/>
      <c r="F181" s="140"/>
      <c r="G181" s="140"/>
      <c r="H181" s="140"/>
      <c r="I181" s="140"/>
      <c r="J181" s="140"/>
      <c r="K181" s="140"/>
      <c r="L181" s="140"/>
      <c r="M181" s="140"/>
      <c r="N181" s="140"/>
      <c r="O181" s="140"/>
      <c r="P181" s="140"/>
      <c r="Q181" s="140"/>
      <c r="R181" s="140"/>
      <c r="S181" s="140"/>
      <c r="T181" s="140"/>
      <c r="U181" s="140"/>
      <c r="V181" s="140"/>
      <c r="W181" s="140"/>
      <c r="X181" s="140"/>
      <c r="Y181" s="140"/>
      <c r="Z181" s="140"/>
      <c r="AA181" s="140">
        <v>6348</v>
      </c>
      <c r="AB181" s="168">
        <v>7255</v>
      </c>
      <c r="AC181" s="168"/>
      <c r="AD181" s="168"/>
      <c r="AE181" s="168"/>
      <c r="AF181" s="168">
        <v>12696</v>
      </c>
      <c r="AG181" s="168"/>
      <c r="AH181" s="165"/>
      <c r="AI181" s="165"/>
      <c r="AJ181" s="165"/>
      <c r="AK181" s="162"/>
    </row>
    <row r="182" spans="1:53" ht="15.75" thickBot="1" x14ac:dyDescent="0.3">
      <c r="A182" s="140">
        <v>179</v>
      </c>
      <c r="B182" s="140"/>
      <c r="C182" s="140"/>
      <c r="D182" s="140"/>
      <c r="E182" s="140"/>
      <c r="F182" s="140"/>
      <c r="G182" s="140"/>
      <c r="H182" s="140"/>
      <c r="I182" s="140"/>
      <c r="J182" s="140"/>
      <c r="K182" s="140"/>
      <c r="L182" s="140"/>
      <c r="M182" s="140"/>
      <c r="N182" s="140"/>
      <c r="O182" s="140"/>
      <c r="P182" s="140"/>
      <c r="Q182" s="140"/>
      <c r="R182" s="140"/>
      <c r="S182" s="140"/>
      <c r="T182" s="140"/>
      <c r="U182" s="140"/>
      <c r="V182" s="140"/>
      <c r="W182" s="140"/>
      <c r="X182" s="140"/>
      <c r="Y182" s="140"/>
      <c r="Z182" s="140"/>
      <c r="AA182" s="140">
        <v>6382</v>
      </c>
      <c r="AB182" s="168">
        <v>7294</v>
      </c>
      <c r="AC182" s="168"/>
      <c r="AD182" s="168"/>
      <c r="AE182" s="168"/>
      <c r="AF182" s="168">
        <v>12764</v>
      </c>
      <c r="AG182" s="168"/>
      <c r="AH182" s="165"/>
      <c r="AI182" s="165"/>
      <c r="AJ182" s="165"/>
      <c r="AK182" s="162"/>
    </row>
    <row r="183" spans="1:53" ht="15.75" thickBot="1" x14ac:dyDescent="0.3">
      <c r="A183" s="140">
        <v>180</v>
      </c>
      <c r="B183" s="140"/>
      <c r="C183" s="140"/>
      <c r="D183" s="140"/>
      <c r="E183" s="140"/>
      <c r="F183" s="140"/>
      <c r="G183" s="140"/>
      <c r="H183" s="140"/>
      <c r="I183" s="140"/>
      <c r="J183" s="140"/>
      <c r="K183" s="140"/>
      <c r="L183" s="140"/>
      <c r="M183" s="140"/>
      <c r="N183" s="140"/>
      <c r="O183" s="140"/>
      <c r="P183" s="140"/>
      <c r="Q183" s="140"/>
      <c r="R183" s="140"/>
      <c r="S183" s="140"/>
      <c r="T183" s="140"/>
      <c r="U183" s="140"/>
      <c r="V183" s="140"/>
      <c r="W183" s="140"/>
      <c r="X183" s="140"/>
      <c r="Y183" s="140"/>
      <c r="Z183" s="140"/>
      <c r="AA183" s="140">
        <v>6416</v>
      </c>
      <c r="AB183" s="168">
        <v>7333</v>
      </c>
      <c r="AC183" s="168"/>
      <c r="AD183" s="168"/>
      <c r="AE183" s="168"/>
      <c r="AF183" s="168">
        <v>12832</v>
      </c>
      <c r="AG183" s="168"/>
      <c r="AH183" s="165"/>
      <c r="AI183" s="165"/>
      <c r="AJ183" s="165"/>
      <c r="AK183" s="162"/>
    </row>
    <row r="184" spans="1:53" ht="15.75" thickBot="1" x14ac:dyDescent="0.3">
      <c r="A184" s="140">
        <v>181</v>
      </c>
      <c r="B184" s="140"/>
      <c r="C184" s="140"/>
      <c r="D184" s="140"/>
      <c r="E184" s="140"/>
      <c r="F184" s="140"/>
      <c r="G184" s="140"/>
      <c r="H184" s="140"/>
      <c r="I184" s="140"/>
      <c r="J184" s="140"/>
      <c r="K184" s="140"/>
      <c r="L184" s="140"/>
      <c r="M184" s="140"/>
      <c r="N184" s="140"/>
      <c r="O184" s="140"/>
      <c r="P184" s="140"/>
      <c r="Q184" s="140"/>
      <c r="R184" s="140"/>
      <c r="S184" s="140"/>
      <c r="T184" s="140"/>
      <c r="U184" s="140"/>
      <c r="V184" s="140"/>
      <c r="W184" s="140"/>
      <c r="X184" s="140"/>
      <c r="Y184" s="140"/>
      <c r="Z184" s="140"/>
      <c r="AA184" s="140">
        <v>6450</v>
      </c>
      <c r="AB184" s="168">
        <v>7372</v>
      </c>
      <c r="AC184" s="168"/>
      <c r="AD184" s="168"/>
      <c r="AE184" s="168"/>
      <c r="AF184" s="168">
        <v>12901</v>
      </c>
      <c r="AG184" s="168"/>
      <c r="AH184" s="165"/>
      <c r="AI184" s="165"/>
      <c r="AJ184" s="165"/>
      <c r="AK184" s="162"/>
      <c r="AU184" s="163"/>
      <c r="AV184" s="163"/>
      <c r="AW184" s="163"/>
      <c r="AX184" s="163"/>
      <c r="AY184" s="163"/>
      <c r="AZ184" s="163"/>
      <c r="BA184" s="163"/>
    </row>
    <row r="185" spans="1:53" ht="15.75" thickBot="1" x14ac:dyDescent="0.3">
      <c r="A185" s="140">
        <v>182</v>
      </c>
      <c r="B185" s="140"/>
      <c r="C185" s="140"/>
      <c r="D185" s="140"/>
      <c r="E185" s="140"/>
      <c r="F185" s="140"/>
      <c r="G185" s="140"/>
      <c r="H185" s="140"/>
      <c r="I185" s="140"/>
      <c r="J185" s="140"/>
      <c r="K185" s="140"/>
      <c r="L185" s="140"/>
      <c r="M185" s="140"/>
      <c r="N185" s="140"/>
      <c r="O185" s="140"/>
      <c r="P185" s="140"/>
      <c r="Q185" s="140"/>
      <c r="R185" s="140"/>
      <c r="S185" s="140"/>
      <c r="T185" s="140"/>
      <c r="U185" s="140"/>
      <c r="V185" s="140"/>
      <c r="W185" s="140"/>
      <c r="X185" s="140"/>
      <c r="Y185" s="140"/>
      <c r="Z185" s="140"/>
      <c r="AA185" s="140">
        <v>6484</v>
      </c>
      <c r="AB185" s="168">
        <v>7411</v>
      </c>
      <c r="AC185" s="168"/>
      <c r="AD185" s="168"/>
      <c r="AE185" s="168"/>
      <c r="AF185" s="168">
        <v>12969</v>
      </c>
      <c r="AG185" s="168"/>
      <c r="AH185" s="165"/>
      <c r="AI185" s="165"/>
      <c r="AJ185" s="165"/>
      <c r="AU185" s="165"/>
      <c r="AV185" s="165"/>
      <c r="AW185" s="165"/>
      <c r="AX185" s="165"/>
      <c r="AY185" s="165"/>
      <c r="AZ185" s="165"/>
      <c r="BA185" s="165"/>
    </row>
    <row r="186" spans="1:53" ht="15.75" thickBot="1" x14ac:dyDescent="0.3">
      <c r="A186" s="140">
        <v>183</v>
      </c>
      <c r="B186" s="140"/>
      <c r="C186" s="140"/>
      <c r="D186" s="140"/>
      <c r="E186" s="140"/>
      <c r="F186" s="140"/>
      <c r="G186" s="140"/>
      <c r="H186" s="140"/>
      <c r="I186" s="140"/>
      <c r="J186" s="140"/>
      <c r="K186" s="140"/>
      <c r="L186" s="140"/>
      <c r="M186" s="140"/>
      <c r="N186" s="140"/>
      <c r="O186" s="140"/>
      <c r="P186" s="140"/>
      <c r="Q186" s="140"/>
      <c r="R186" s="140"/>
      <c r="S186" s="140"/>
      <c r="T186" s="140"/>
      <c r="U186" s="140"/>
      <c r="V186" s="140"/>
      <c r="W186" s="140"/>
      <c r="X186" s="140"/>
      <c r="Y186" s="140"/>
      <c r="Z186" s="140"/>
      <c r="AA186" s="140">
        <v>6519</v>
      </c>
      <c r="AB186" s="168">
        <v>7450</v>
      </c>
      <c r="AC186" s="168"/>
      <c r="AD186" s="168"/>
      <c r="AE186" s="168"/>
      <c r="AF186" s="168">
        <v>13038</v>
      </c>
      <c r="AG186" s="168"/>
      <c r="AH186" s="165"/>
      <c r="AI186" s="165"/>
      <c r="AJ186" s="165"/>
      <c r="AU186" s="165"/>
      <c r="AV186" s="165"/>
      <c r="AW186" s="165"/>
      <c r="AX186" s="165"/>
      <c r="AY186" s="165"/>
      <c r="AZ186" s="165"/>
      <c r="BA186" s="165"/>
    </row>
    <row r="187" spans="1:53" ht="15.75" thickBot="1" x14ac:dyDescent="0.3">
      <c r="A187" s="140">
        <v>184</v>
      </c>
      <c r="B187" s="140"/>
      <c r="C187" s="140"/>
      <c r="D187" s="140"/>
      <c r="E187" s="140"/>
      <c r="F187" s="140"/>
      <c r="G187" s="140"/>
      <c r="H187" s="140"/>
      <c r="I187" s="140"/>
      <c r="J187" s="140"/>
      <c r="K187" s="140"/>
      <c r="L187" s="140"/>
      <c r="M187" s="140"/>
      <c r="N187" s="140"/>
      <c r="O187" s="140"/>
      <c r="P187" s="140"/>
      <c r="Q187" s="140"/>
      <c r="R187" s="140"/>
      <c r="S187" s="140"/>
      <c r="T187" s="140"/>
      <c r="U187" s="140"/>
      <c r="V187" s="140"/>
      <c r="W187" s="140"/>
      <c r="X187" s="140"/>
      <c r="Y187" s="140"/>
      <c r="Z187" s="140"/>
      <c r="AA187" s="140">
        <v>6553</v>
      </c>
      <c r="AB187" s="168">
        <v>7489</v>
      </c>
      <c r="AC187" s="168"/>
      <c r="AD187" s="168"/>
      <c r="AE187" s="168"/>
      <c r="AF187" s="168">
        <v>13106</v>
      </c>
      <c r="AG187" s="168"/>
      <c r="AH187" s="165"/>
      <c r="AI187" s="165"/>
      <c r="AJ187" s="165"/>
      <c r="AU187" s="165"/>
      <c r="AV187" s="165"/>
      <c r="AW187" s="165"/>
      <c r="AX187" s="165"/>
      <c r="AY187" s="165"/>
      <c r="AZ187" s="165"/>
      <c r="BA187" s="165"/>
    </row>
    <row r="188" spans="1:53" ht="15.75" thickBot="1" x14ac:dyDescent="0.3">
      <c r="A188" s="140">
        <v>185</v>
      </c>
      <c r="B188" s="140"/>
      <c r="C188" s="140"/>
      <c r="D188" s="140"/>
      <c r="E188" s="140"/>
      <c r="F188" s="140"/>
      <c r="G188" s="140"/>
      <c r="H188" s="140"/>
      <c r="I188" s="140"/>
      <c r="J188" s="140"/>
      <c r="K188" s="140"/>
      <c r="L188" s="140"/>
      <c r="M188" s="140"/>
      <c r="N188" s="140"/>
      <c r="O188" s="140"/>
      <c r="P188" s="140"/>
      <c r="Q188" s="140"/>
      <c r="R188" s="140"/>
      <c r="S188" s="140"/>
      <c r="T188" s="140"/>
      <c r="U188" s="140"/>
      <c r="V188" s="140"/>
      <c r="W188" s="140"/>
      <c r="X188" s="140"/>
      <c r="Y188" s="140"/>
      <c r="Z188" s="140"/>
      <c r="AA188" s="140">
        <v>6587</v>
      </c>
      <c r="AB188" s="168">
        <v>7528</v>
      </c>
      <c r="AC188" s="168"/>
      <c r="AD188" s="168"/>
      <c r="AE188" s="168"/>
      <c r="AF188" s="168">
        <v>13174</v>
      </c>
      <c r="AG188" s="168"/>
      <c r="AH188" s="165"/>
      <c r="AI188" s="165"/>
      <c r="AJ188" s="165"/>
      <c r="AU188" s="165"/>
      <c r="AV188" s="165"/>
      <c r="AW188" s="165"/>
      <c r="AX188" s="165"/>
      <c r="AY188" s="165"/>
      <c r="AZ188" s="165"/>
      <c r="BA188" s="165"/>
    </row>
    <row r="189" spans="1:53" ht="15.75" thickBot="1" x14ac:dyDescent="0.3">
      <c r="A189" s="140">
        <v>186</v>
      </c>
      <c r="B189" s="140"/>
      <c r="C189" s="140"/>
      <c r="D189" s="140"/>
      <c r="E189" s="140"/>
      <c r="F189" s="140"/>
      <c r="G189" s="140"/>
      <c r="H189" s="140"/>
      <c r="I189" s="140"/>
      <c r="J189" s="140"/>
      <c r="K189" s="140"/>
      <c r="L189" s="140"/>
      <c r="M189" s="140"/>
      <c r="N189" s="140"/>
      <c r="O189" s="140"/>
      <c r="P189" s="140"/>
      <c r="Q189" s="140"/>
      <c r="R189" s="140"/>
      <c r="S189" s="140"/>
      <c r="T189" s="140"/>
      <c r="U189" s="140"/>
      <c r="V189" s="140"/>
      <c r="W189" s="140"/>
      <c r="X189" s="140"/>
      <c r="Y189" s="140"/>
      <c r="Z189" s="140"/>
      <c r="AA189" s="140">
        <v>6621</v>
      </c>
      <c r="AB189" s="168">
        <v>7567</v>
      </c>
      <c r="AC189" s="168"/>
      <c r="AD189" s="168"/>
      <c r="AE189" s="168"/>
      <c r="AF189" s="168">
        <v>13245</v>
      </c>
      <c r="AG189" s="168"/>
      <c r="AH189" s="165"/>
      <c r="AI189" s="165"/>
      <c r="AJ189" s="165"/>
      <c r="AU189" s="165"/>
      <c r="AV189" s="165"/>
      <c r="AW189" s="165"/>
      <c r="AX189" s="165"/>
      <c r="AY189" s="165"/>
      <c r="AZ189" s="165"/>
      <c r="BA189" s="165"/>
    </row>
    <row r="190" spans="1:53" ht="15.75" thickBot="1" x14ac:dyDescent="0.3">
      <c r="A190" s="140">
        <v>187</v>
      </c>
      <c r="B190" s="140"/>
      <c r="C190" s="140"/>
      <c r="D190" s="140"/>
      <c r="E190" s="140"/>
      <c r="F190" s="140"/>
      <c r="G190" s="140"/>
      <c r="H190" s="140"/>
      <c r="I190" s="140"/>
      <c r="J190" s="140"/>
      <c r="K190" s="140"/>
      <c r="L190" s="140"/>
      <c r="M190" s="140"/>
      <c r="N190" s="140"/>
      <c r="O190" s="140"/>
      <c r="P190" s="140"/>
      <c r="Q190" s="140"/>
      <c r="R190" s="140"/>
      <c r="S190" s="140"/>
      <c r="T190" s="140"/>
      <c r="U190" s="140"/>
      <c r="V190" s="140"/>
      <c r="W190" s="140"/>
      <c r="X190" s="140"/>
      <c r="Y190" s="140"/>
      <c r="Z190" s="140"/>
      <c r="AA190" s="140">
        <v>6655</v>
      </c>
      <c r="AB190" s="168">
        <v>7606</v>
      </c>
      <c r="AC190" s="168"/>
      <c r="AD190" s="168"/>
      <c r="AE190" s="168"/>
      <c r="AF190" s="168">
        <v>13311</v>
      </c>
      <c r="AG190" s="168"/>
      <c r="AH190" s="165"/>
      <c r="AI190" s="165"/>
      <c r="AJ190" s="165"/>
      <c r="AK190" s="170"/>
      <c r="AU190" s="165"/>
      <c r="AV190" s="165"/>
      <c r="AW190" s="165"/>
      <c r="AX190" s="165"/>
      <c r="AY190" s="165"/>
      <c r="AZ190" s="165"/>
      <c r="BA190" s="165"/>
    </row>
    <row r="191" spans="1:53" ht="15.75" thickBot="1" x14ac:dyDescent="0.3">
      <c r="A191" s="140">
        <v>188</v>
      </c>
      <c r="B191" s="140"/>
      <c r="C191" s="140"/>
      <c r="D191" s="140"/>
      <c r="E191" s="140"/>
      <c r="F191" s="140"/>
      <c r="G191" s="140"/>
      <c r="H191" s="140"/>
      <c r="I191" s="140"/>
      <c r="J191" s="140"/>
      <c r="K191" s="140"/>
      <c r="L191" s="140"/>
      <c r="M191" s="140"/>
      <c r="N191" s="140"/>
      <c r="O191" s="140"/>
      <c r="P191" s="140"/>
      <c r="Q191" s="140"/>
      <c r="R191" s="140"/>
      <c r="S191" s="140"/>
      <c r="T191" s="140"/>
      <c r="U191" s="140"/>
      <c r="V191" s="140"/>
      <c r="W191" s="140"/>
      <c r="X191" s="140"/>
      <c r="Y191" s="140"/>
      <c r="Z191" s="140"/>
      <c r="AA191" s="140">
        <v>6689</v>
      </c>
      <c r="AB191" s="168">
        <v>7645</v>
      </c>
      <c r="AC191" s="168"/>
      <c r="AD191" s="168"/>
      <c r="AE191" s="168"/>
      <c r="AF191" s="168">
        <v>13379</v>
      </c>
      <c r="AG191" s="168"/>
      <c r="AH191" s="165"/>
      <c r="AI191" s="165"/>
      <c r="AJ191" s="165"/>
      <c r="AU191" s="165"/>
      <c r="AV191" s="165"/>
      <c r="AW191" s="165"/>
      <c r="AX191" s="165"/>
      <c r="AY191" s="165"/>
      <c r="AZ191" s="165"/>
      <c r="BA191" s="165"/>
    </row>
    <row r="192" spans="1:53" ht="15.75" thickBot="1" x14ac:dyDescent="0.3">
      <c r="A192" s="140">
        <v>189</v>
      </c>
      <c r="B192" s="140"/>
      <c r="C192" s="140"/>
      <c r="D192" s="140"/>
      <c r="E192" s="140"/>
      <c r="F192" s="140"/>
      <c r="G192" s="140"/>
      <c r="H192" s="140"/>
      <c r="I192" s="140"/>
      <c r="J192" s="140"/>
      <c r="K192" s="140"/>
      <c r="L192" s="140"/>
      <c r="M192" s="140"/>
      <c r="N192" s="140"/>
      <c r="O192" s="140"/>
      <c r="P192" s="140"/>
      <c r="Q192" s="140"/>
      <c r="R192" s="140"/>
      <c r="S192" s="140"/>
      <c r="T192" s="140"/>
      <c r="U192" s="140"/>
      <c r="V192" s="140"/>
      <c r="W192" s="140"/>
      <c r="X192" s="140"/>
      <c r="Y192" s="140"/>
      <c r="Z192" s="140"/>
      <c r="AA192" s="140">
        <v>6724</v>
      </c>
      <c r="AB192" s="168">
        <v>7684</v>
      </c>
      <c r="AC192" s="168"/>
      <c r="AD192" s="168"/>
      <c r="AE192" s="168"/>
      <c r="AF192" s="168">
        <v>13448</v>
      </c>
      <c r="AG192" s="168"/>
      <c r="AH192" s="165"/>
      <c r="AI192" s="165"/>
      <c r="AJ192" s="165"/>
      <c r="AU192" s="165"/>
      <c r="AV192" s="165"/>
      <c r="AW192" s="165"/>
      <c r="AX192" s="165"/>
      <c r="AY192" s="165"/>
      <c r="AZ192" s="165"/>
      <c r="BA192" s="165"/>
    </row>
    <row r="193" spans="1:53" ht="15.75" customHeight="1" thickBot="1" x14ac:dyDescent="0.3">
      <c r="A193" s="140">
        <v>190</v>
      </c>
      <c r="B193" s="140"/>
      <c r="C193" s="140"/>
      <c r="D193" s="140"/>
      <c r="E193" s="140"/>
      <c r="F193" s="140"/>
      <c r="G193" s="140"/>
      <c r="H193" s="140"/>
      <c r="I193" s="140"/>
      <c r="J193" s="140"/>
      <c r="K193" s="140"/>
      <c r="L193" s="140"/>
      <c r="M193" s="140"/>
      <c r="N193" s="140"/>
      <c r="O193" s="140"/>
      <c r="P193" s="140"/>
      <c r="Q193" s="140"/>
      <c r="R193" s="140"/>
      <c r="S193" s="140"/>
      <c r="T193" s="140"/>
      <c r="U193" s="140"/>
      <c r="V193" s="140"/>
      <c r="W193" s="140"/>
      <c r="X193" s="140"/>
      <c r="Y193" s="140"/>
      <c r="Z193" s="140"/>
      <c r="AA193" s="140">
        <v>6758</v>
      </c>
      <c r="AB193" s="168">
        <v>7723</v>
      </c>
      <c r="AC193" s="168"/>
      <c r="AD193" s="168"/>
      <c r="AE193" s="168"/>
      <c r="AF193" s="168">
        <v>13516</v>
      </c>
      <c r="AG193" s="168"/>
      <c r="AH193" s="165"/>
      <c r="AI193" s="165"/>
      <c r="AJ193" s="165"/>
      <c r="AK193" s="171"/>
      <c r="AU193" s="165"/>
      <c r="AV193" s="165"/>
      <c r="AW193" s="165"/>
      <c r="AX193" s="165"/>
      <c r="AY193" s="165"/>
      <c r="AZ193" s="165"/>
      <c r="BA193" s="165"/>
    </row>
    <row r="194" spans="1:53" ht="15.75" thickBot="1" x14ac:dyDescent="0.3">
      <c r="A194" s="140">
        <v>191</v>
      </c>
      <c r="B194" s="140"/>
      <c r="C194" s="140"/>
      <c r="D194" s="140"/>
      <c r="E194" s="140"/>
      <c r="F194" s="140"/>
      <c r="G194" s="140"/>
      <c r="H194" s="140"/>
      <c r="I194" s="140"/>
      <c r="J194" s="140"/>
      <c r="K194" s="140"/>
      <c r="L194" s="140"/>
      <c r="M194" s="140"/>
      <c r="N194" s="140"/>
      <c r="O194" s="140"/>
      <c r="P194" s="140"/>
      <c r="Q194" s="140"/>
      <c r="R194" s="140"/>
      <c r="S194" s="140"/>
      <c r="T194" s="140"/>
      <c r="U194" s="140"/>
      <c r="V194" s="140"/>
      <c r="W194" s="140"/>
      <c r="X194" s="140"/>
      <c r="Y194" s="140"/>
      <c r="Z194" s="140"/>
      <c r="AA194" s="140">
        <v>6792</v>
      </c>
      <c r="AB194" s="168">
        <v>7762</v>
      </c>
      <c r="AC194" s="168"/>
      <c r="AD194" s="168"/>
      <c r="AE194" s="168"/>
      <c r="AF194" s="168">
        <v>13584</v>
      </c>
      <c r="AG194" s="168"/>
      <c r="AH194" s="165"/>
      <c r="AI194" s="165"/>
      <c r="AJ194" s="165"/>
      <c r="AU194" s="165"/>
      <c r="AV194" s="165"/>
      <c r="AW194" s="165"/>
      <c r="AX194" s="165"/>
      <c r="AY194" s="165"/>
      <c r="AZ194" s="165"/>
      <c r="BA194" s="165"/>
    </row>
    <row r="195" spans="1:53" ht="15.75" thickBot="1" x14ac:dyDescent="0.3">
      <c r="A195" s="140">
        <v>192</v>
      </c>
      <c r="B195" s="140"/>
      <c r="C195" s="140"/>
      <c r="D195" s="140"/>
      <c r="E195" s="140"/>
      <c r="F195" s="140"/>
      <c r="G195" s="140"/>
      <c r="H195" s="140"/>
      <c r="I195" s="140"/>
      <c r="J195" s="140"/>
      <c r="K195" s="140"/>
      <c r="L195" s="140"/>
      <c r="M195" s="140"/>
      <c r="N195" s="140"/>
      <c r="O195" s="140"/>
      <c r="P195" s="140"/>
      <c r="Q195" s="140"/>
      <c r="R195" s="140"/>
      <c r="S195" s="140"/>
      <c r="T195" s="140"/>
      <c r="U195" s="140"/>
      <c r="V195" s="140"/>
      <c r="W195" s="140"/>
      <c r="X195" s="140"/>
      <c r="Y195" s="140"/>
      <c r="Z195" s="140">
        <v>5851</v>
      </c>
      <c r="AA195" s="140">
        <v>6828</v>
      </c>
      <c r="AB195" s="168">
        <v>7801</v>
      </c>
      <c r="AC195" s="168"/>
      <c r="AD195" s="168"/>
      <c r="AE195" s="168"/>
      <c r="AF195" s="168">
        <v>13653</v>
      </c>
      <c r="AG195" s="168"/>
      <c r="AH195" s="165"/>
      <c r="AI195" s="165"/>
      <c r="AJ195" s="165"/>
      <c r="AU195" s="165"/>
      <c r="AV195" s="165"/>
      <c r="AW195" s="165"/>
      <c r="AX195" s="165"/>
      <c r="AY195" s="165"/>
      <c r="AZ195" s="165"/>
      <c r="BA195" s="165"/>
    </row>
    <row r="196" spans="1:53" ht="15.75" thickBot="1" x14ac:dyDescent="0.3">
      <c r="A196" s="140">
        <v>193</v>
      </c>
      <c r="B196" s="140"/>
      <c r="C196" s="140"/>
      <c r="D196" s="140"/>
      <c r="E196" s="140"/>
      <c r="F196" s="140"/>
      <c r="G196" s="140"/>
      <c r="H196" s="140"/>
      <c r="I196" s="140"/>
      <c r="J196" s="140"/>
      <c r="K196" s="140"/>
      <c r="L196" s="140"/>
      <c r="M196" s="140"/>
      <c r="N196" s="140"/>
      <c r="O196" s="140"/>
      <c r="P196" s="140"/>
      <c r="Q196" s="140"/>
      <c r="R196" s="140"/>
      <c r="S196" s="140"/>
      <c r="T196" s="140"/>
      <c r="U196" s="140"/>
      <c r="V196" s="140"/>
      <c r="W196" s="140"/>
      <c r="X196" s="140"/>
      <c r="Y196" s="140"/>
      <c r="Z196" s="140">
        <v>5880</v>
      </c>
      <c r="AA196" s="140">
        <v>6861</v>
      </c>
      <c r="AB196" s="168">
        <v>7841</v>
      </c>
      <c r="AC196" s="168"/>
      <c r="AD196" s="168"/>
      <c r="AE196" s="168"/>
      <c r="AF196" s="168">
        <v>13722</v>
      </c>
      <c r="AG196" s="168"/>
      <c r="AH196" s="165"/>
      <c r="AI196" s="165"/>
      <c r="AJ196" s="165"/>
      <c r="AK196" s="170"/>
      <c r="AU196" s="165"/>
      <c r="AV196" s="165"/>
      <c r="AW196" s="165"/>
      <c r="AX196" s="165"/>
      <c r="AY196" s="165"/>
      <c r="AZ196" s="165"/>
      <c r="BA196" s="165"/>
    </row>
    <row r="197" spans="1:53" ht="15.75" thickBot="1" x14ac:dyDescent="0.3">
      <c r="A197" s="140">
        <v>194</v>
      </c>
      <c r="B197" s="140"/>
      <c r="C197" s="140"/>
      <c r="D197" s="140"/>
      <c r="E197" s="140"/>
      <c r="F197" s="140"/>
      <c r="G197" s="140"/>
      <c r="H197" s="140"/>
      <c r="I197" s="140"/>
      <c r="J197" s="140"/>
      <c r="K197" s="140"/>
      <c r="L197" s="140"/>
      <c r="M197" s="140"/>
      <c r="N197" s="140"/>
      <c r="O197" s="140"/>
      <c r="P197" s="140"/>
      <c r="Q197" s="140"/>
      <c r="R197" s="140"/>
      <c r="S197" s="140"/>
      <c r="T197" s="140"/>
      <c r="U197" s="140"/>
      <c r="V197" s="140"/>
      <c r="W197" s="140"/>
      <c r="X197" s="140"/>
      <c r="Y197" s="140"/>
      <c r="Z197" s="140"/>
      <c r="AA197" s="140">
        <v>6903</v>
      </c>
      <c r="AB197" s="168">
        <v>7890</v>
      </c>
      <c r="AC197" s="168"/>
      <c r="AD197" s="168"/>
      <c r="AE197" s="168"/>
      <c r="AF197" s="168">
        <v>13807</v>
      </c>
      <c r="AG197" s="168"/>
      <c r="AH197" s="165"/>
      <c r="AI197" s="165"/>
      <c r="AJ197" s="165"/>
      <c r="AK197" s="170"/>
      <c r="AU197" s="165"/>
      <c r="AV197" s="165"/>
      <c r="AW197" s="165"/>
      <c r="AX197" s="165"/>
      <c r="AY197" s="165"/>
      <c r="AZ197" s="165"/>
      <c r="BA197" s="165"/>
    </row>
    <row r="198" spans="1:53" ht="15.75" thickBot="1" x14ac:dyDescent="0.3">
      <c r="A198" s="140">
        <v>195</v>
      </c>
      <c r="B198" s="140"/>
      <c r="C198" s="140"/>
      <c r="D198" s="140"/>
      <c r="E198" s="140"/>
      <c r="F198" s="140"/>
      <c r="G198" s="140"/>
      <c r="H198" s="140"/>
      <c r="I198" s="140"/>
      <c r="J198" s="140"/>
      <c r="K198" s="140"/>
      <c r="L198" s="140"/>
      <c r="M198" s="140"/>
      <c r="N198" s="140"/>
      <c r="O198" s="140"/>
      <c r="P198" s="140"/>
      <c r="Q198" s="140"/>
      <c r="R198" s="140"/>
      <c r="S198" s="140"/>
      <c r="T198" s="140"/>
      <c r="U198" s="140"/>
      <c r="V198" s="140"/>
      <c r="W198" s="140"/>
      <c r="X198" s="140"/>
      <c r="Y198" s="140"/>
      <c r="Z198" s="140"/>
      <c r="AA198" s="140">
        <v>6946</v>
      </c>
      <c r="AB198" s="168">
        <v>7938</v>
      </c>
      <c r="AC198" s="168"/>
      <c r="AD198" s="168"/>
      <c r="AE198" s="168"/>
      <c r="AF198" s="168">
        <v>13893</v>
      </c>
      <c r="AG198" s="168"/>
      <c r="AH198" s="165"/>
      <c r="AI198" s="165"/>
      <c r="AJ198" s="165"/>
      <c r="AK198" s="172"/>
      <c r="AU198" s="165"/>
      <c r="AV198" s="165"/>
      <c r="AW198" s="165"/>
      <c r="AX198" s="165"/>
      <c r="AY198" s="165"/>
      <c r="AZ198" s="165"/>
      <c r="BA198" s="165"/>
    </row>
    <row r="199" spans="1:53" ht="15.75" thickBot="1" x14ac:dyDescent="0.3">
      <c r="A199" s="140">
        <v>196</v>
      </c>
      <c r="B199" s="140"/>
      <c r="C199" s="140"/>
      <c r="D199" s="140"/>
      <c r="E199" s="140"/>
      <c r="F199" s="140"/>
      <c r="G199" s="140"/>
      <c r="H199" s="140"/>
      <c r="I199" s="140"/>
      <c r="J199" s="140"/>
      <c r="K199" s="140"/>
      <c r="L199" s="140"/>
      <c r="M199" s="140"/>
      <c r="N199" s="140"/>
      <c r="O199" s="140"/>
      <c r="P199" s="140"/>
      <c r="Q199" s="140"/>
      <c r="R199" s="140"/>
      <c r="S199" s="140"/>
      <c r="T199" s="140"/>
      <c r="U199" s="140"/>
      <c r="V199" s="140"/>
      <c r="W199" s="140"/>
      <c r="X199" s="140"/>
      <c r="Y199" s="140"/>
      <c r="Z199" s="140"/>
      <c r="AA199" s="140">
        <v>6989</v>
      </c>
      <c r="AB199" s="168">
        <v>7987</v>
      </c>
      <c r="AC199" s="168"/>
      <c r="AD199" s="168"/>
      <c r="AE199" s="168"/>
      <c r="AF199" s="168">
        <v>13978</v>
      </c>
      <c r="AG199" s="168"/>
      <c r="AH199" s="165"/>
      <c r="AI199" s="165"/>
      <c r="AJ199" s="165"/>
      <c r="AU199" s="165"/>
      <c r="AV199" s="165"/>
      <c r="AW199" s="165"/>
      <c r="AX199" s="165"/>
      <c r="AY199" s="165"/>
      <c r="AZ199" s="165"/>
      <c r="BA199" s="165"/>
    </row>
    <row r="200" spans="1:53" ht="15.75" thickBot="1" x14ac:dyDescent="0.3">
      <c r="A200" s="140">
        <v>197</v>
      </c>
      <c r="B200" s="140"/>
      <c r="C200" s="140"/>
      <c r="D200" s="140"/>
      <c r="E200" s="140"/>
      <c r="F200" s="140"/>
      <c r="G200" s="140"/>
      <c r="H200" s="140"/>
      <c r="I200" s="140"/>
      <c r="J200" s="140"/>
      <c r="K200" s="140"/>
      <c r="L200" s="140"/>
      <c r="M200" s="140"/>
      <c r="N200" s="140"/>
      <c r="O200" s="140"/>
      <c r="P200" s="140"/>
      <c r="Q200" s="140"/>
      <c r="R200" s="140"/>
      <c r="S200" s="140"/>
      <c r="T200" s="140"/>
      <c r="U200" s="140"/>
      <c r="V200" s="140"/>
      <c r="W200" s="140"/>
      <c r="X200" s="140"/>
      <c r="Y200" s="140"/>
      <c r="Z200" s="140"/>
      <c r="AA200" s="140">
        <v>7031</v>
      </c>
      <c r="AB200" s="168">
        <v>8036</v>
      </c>
      <c r="AC200" s="168"/>
      <c r="AD200" s="168"/>
      <c r="AE200" s="168"/>
      <c r="AF200" s="168">
        <v>14063</v>
      </c>
      <c r="AG200" s="168"/>
      <c r="AH200" s="165"/>
      <c r="AI200" s="165"/>
      <c r="AJ200" s="165"/>
      <c r="AK200" s="209"/>
      <c r="AL200" s="209"/>
      <c r="AU200" s="165"/>
      <c r="AV200" s="165"/>
      <c r="AW200" s="165"/>
      <c r="AX200" s="165"/>
      <c r="AY200" s="165"/>
      <c r="AZ200" s="165"/>
      <c r="BA200" s="165"/>
    </row>
    <row r="201" spans="1:53" ht="15.75" thickBot="1" x14ac:dyDescent="0.3">
      <c r="A201" s="140">
        <v>198</v>
      </c>
      <c r="B201" s="140"/>
      <c r="C201" s="140"/>
      <c r="D201" s="140"/>
      <c r="E201" s="140"/>
      <c r="F201" s="140"/>
      <c r="G201" s="140"/>
      <c r="H201" s="140"/>
      <c r="I201" s="140"/>
      <c r="J201" s="140"/>
      <c r="K201" s="140"/>
      <c r="L201" s="140"/>
      <c r="M201" s="140"/>
      <c r="N201" s="140"/>
      <c r="O201" s="140"/>
      <c r="P201" s="140"/>
      <c r="Q201" s="140"/>
      <c r="R201" s="140"/>
      <c r="S201" s="140"/>
      <c r="T201" s="140"/>
      <c r="U201" s="140"/>
      <c r="V201" s="140"/>
      <c r="W201" s="140"/>
      <c r="X201" s="140"/>
      <c r="Y201" s="140"/>
      <c r="Z201" s="140"/>
      <c r="AA201" s="140">
        <v>7066</v>
      </c>
      <c r="AB201" s="168">
        <v>8076</v>
      </c>
      <c r="AC201" s="168"/>
      <c r="AD201" s="168"/>
      <c r="AE201" s="168"/>
      <c r="AF201" s="168">
        <v>14133</v>
      </c>
      <c r="AG201" s="168"/>
      <c r="AH201" s="165"/>
      <c r="AI201" s="165"/>
      <c r="AJ201" s="165"/>
      <c r="AK201" s="210"/>
      <c r="AL201" s="210"/>
      <c r="AU201" s="165"/>
      <c r="AV201" s="165"/>
      <c r="AW201" s="165"/>
      <c r="AX201" s="165"/>
      <c r="AY201" s="165"/>
      <c r="AZ201" s="165"/>
      <c r="BA201" s="165"/>
    </row>
    <row r="202" spans="1:53" ht="15.75" thickBot="1" x14ac:dyDescent="0.3">
      <c r="A202" s="140">
        <v>199</v>
      </c>
      <c r="B202" s="140"/>
      <c r="C202" s="140"/>
      <c r="D202" s="140"/>
      <c r="E202" s="140"/>
      <c r="F202" s="140"/>
      <c r="G202" s="140"/>
      <c r="H202" s="140"/>
      <c r="I202" s="140"/>
      <c r="J202" s="140"/>
      <c r="K202" s="140"/>
      <c r="L202" s="140"/>
      <c r="M202" s="140"/>
      <c r="N202" s="140"/>
      <c r="O202" s="140"/>
      <c r="P202" s="140"/>
      <c r="Q202" s="140"/>
      <c r="R202" s="140"/>
      <c r="S202" s="140"/>
      <c r="T202" s="140"/>
      <c r="U202" s="140"/>
      <c r="V202" s="140"/>
      <c r="W202" s="140"/>
      <c r="X202" s="140"/>
      <c r="Y202" s="140"/>
      <c r="Z202" s="140"/>
      <c r="AA202" s="140">
        <v>7100</v>
      </c>
      <c r="AB202" s="168">
        <v>8115</v>
      </c>
      <c r="AC202" s="168"/>
      <c r="AD202" s="168"/>
      <c r="AE202" s="168"/>
      <c r="AF202" s="168">
        <v>14201</v>
      </c>
      <c r="AG202" s="168"/>
      <c r="AH202" s="165"/>
      <c r="AI202" s="165"/>
      <c r="AJ202" s="165"/>
      <c r="AK202" s="211"/>
      <c r="AL202" s="211"/>
      <c r="AU202" s="165"/>
      <c r="AV202" s="165"/>
      <c r="AW202" s="165"/>
      <c r="AX202" s="165"/>
      <c r="AY202" s="165"/>
      <c r="AZ202" s="165"/>
      <c r="BA202" s="165"/>
    </row>
    <row r="203" spans="1:53" ht="15.75" thickBot="1" x14ac:dyDescent="0.3">
      <c r="A203" s="140">
        <v>200</v>
      </c>
      <c r="B203" s="140"/>
      <c r="C203" s="140"/>
      <c r="D203" s="140"/>
      <c r="E203" s="140"/>
      <c r="F203" s="140"/>
      <c r="G203" s="140"/>
      <c r="H203" s="140"/>
      <c r="I203" s="140"/>
      <c r="J203" s="140"/>
      <c r="K203" s="140"/>
      <c r="L203" s="140"/>
      <c r="M203" s="140"/>
      <c r="N203" s="140"/>
      <c r="O203" s="140"/>
      <c r="P203" s="140"/>
      <c r="Q203" s="140"/>
      <c r="R203" s="140"/>
      <c r="S203" s="140"/>
      <c r="T203" s="140"/>
      <c r="U203" s="140"/>
      <c r="V203" s="140"/>
      <c r="W203" s="140"/>
      <c r="X203" s="140"/>
      <c r="Y203" s="140"/>
      <c r="Z203" s="140"/>
      <c r="AA203" s="140">
        <v>7135</v>
      </c>
      <c r="AB203" s="168">
        <v>8154</v>
      </c>
      <c r="AC203" s="168"/>
      <c r="AD203" s="168"/>
      <c r="AE203" s="168"/>
      <c r="AF203" s="168">
        <v>14270</v>
      </c>
      <c r="AG203" s="168"/>
      <c r="AH203" s="165"/>
      <c r="AI203" s="165"/>
      <c r="AJ203" s="165"/>
      <c r="AK203" s="163"/>
      <c r="AL203" s="165"/>
      <c r="AU203" s="165"/>
      <c r="AV203" s="165"/>
      <c r="AW203" s="165"/>
      <c r="AX203" s="165"/>
      <c r="AY203" s="165"/>
      <c r="AZ203" s="165"/>
      <c r="BA203" s="165"/>
    </row>
    <row r="204" spans="1:53" ht="15.75" thickBot="1" x14ac:dyDescent="0.3">
      <c r="A204" s="140">
        <v>201</v>
      </c>
      <c r="B204" s="140"/>
      <c r="C204" s="140"/>
      <c r="D204" s="140"/>
      <c r="E204" s="140"/>
      <c r="F204" s="140"/>
      <c r="G204" s="140"/>
      <c r="H204" s="140"/>
      <c r="I204" s="140"/>
      <c r="J204" s="140"/>
      <c r="K204" s="140"/>
      <c r="L204" s="140"/>
      <c r="M204" s="140"/>
      <c r="N204" s="140"/>
      <c r="O204" s="140"/>
      <c r="P204" s="140"/>
      <c r="Q204" s="140"/>
      <c r="R204" s="140"/>
      <c r="S204" s="140"/>
      <c r="T204" s="140"/>
      <c r="U204" s="140"/>
      <c r="V204" s="140"/>
      <c r="W204" s="140"/>
      <c r="X204" s="140"/>
      <c r="Y204" s="140"/>
      <c r="Z204" s="140"/>
      <c r="AA204" s="140">
        <v>7169</v>
      </c>
      <c r="AB204" s="168"/>
      <c r="AC204" s="168"/>
      <c r="AD204" s="168"/>
      <c r="AE204" s="168"/>
      <c r="AF204" s="168">
        <v>14338</v>
      </c>
      <c r="AG204" s="168"/>
      <c r="AH204" s="165"/>
      <c r="AI204" s="165"/>
      <c r="AJ204" s="165"/>
      <c r="AK204" s="163"/>
      <c r="AL204" s="165"/>
      <c r="AU204" s="165"/>
      <c r="AV204" s="165"/>
      <c r="AW204" s="165"/>
      <c r="AX204" s="165"/>
      <c r="AY204" s="165"/>
      <c r="AZ204" s="165"/>
      <c r="BA204" s="165"/>
    </row>
    <row r="205" spans="1:53" ht="15.75" thickBot="1" x14ac:dyDescent="0.3">
      <c r="A205" s="140">
        <v>202</v>
      </c>
      <c r="B205" s="140"/>
      <c r="C205" s="140"/>
      <c r="D205" s="140"/>
      <c r="E205" s="140"/>
      <c r="F205" s="140"/>
      <c r="G205" s="140"/>
      <c r="H205" s="140"/>
      <c r="I205" s="140"/>
      <c r="J205" s="140"/>
      <c r="K205" s="140"/>
      <c r="L205" s="140"/>
      <c r="M205" s="140"/>
      <c r="N205" s="140"/>
      <c r="O205" s="140"/>
      <c r="P205" s="140"/>
      <c r="Q205" s="140"/>
      <c r="R205" s="140"/>
      <c r="S205" s="140"/>
      <c r="T205" s="140"/>
      <c r="U205" s="140"/>
      <c r="V205" s="140"/>
      <c r="W205" s="140"/>
      <c r="X205" s="140"/>
      <c r="Y205" s="140"/>
      <c r="Z205" s="140"/>
      <c r="AA205" s="140">
        <v>7203</v>
      </c>
      <c r="AB205" s="168"/>
      <c r="AC205" s="168"/>
      <c r="AD205" s="168"/>
      <c r="AE205" s="168"/>
      <c r="AF205" s="168">
        <v>14406</v>
      </c>
      <c r="AG205" s="168"/>
      <c r="AH205" s="165"/>
      <c r="AI205" s="165"/>
      <c r="AJ205" s="165"/>
      <c r="AK205" s="163"/>
      <c r="AL205" s="211"/>
      <c r="AM205" s="211"/>
      <c r="AU205" s="165"/>
      <c r="AV205" s="165"/>
      <c r="AW205" s="165"/>
      <c r="AX205" s="165"/>
      <c r="AY205" s="165"/>
      <c r="AZ205" s="165"/>
      <c r="BA205" s="165"/>
    </row>
    <row r="206" spans="1:53" ht="15.75" thickBot="1" x14ac:dyDescent="0.3">
      <c r="A206" s="140">
        <v>203</v>
      </c>
      <c r="B206" s="140"/>
      <c r="C206" s="140"/>
      <c r="D206" s="140"/>
      <c r="E206" s="140"/>
      <c r="F206" s="140"/>
      <c r="G206" s="140"/>
      <c r="H206" s="140"/>
      <c r="I206" s="140"/>
      <c r="J206" s="140"/>
      <c r="K206" s="140"/>
      <c r="L206" s="140"/>
      <c r="M206" s="140"/>
      <c r="N206" s="140"/>
      <c r="O206" s="140"/>
      <c r="P206" s="140"/>
      <c r="Q206" s="140"/>
      <c r="R206" s="140"/>
      <c r="S206" s="140"/>
      <c r="T206" s="140"/>
      <c r="U206" s="140"/>
      <c r="V206" s="140"/>
      <c r="W206" s="140"/>
      <c r="X206" s="140"/>
      <c r="Y206" s="140"/>
      <c r="Z206" s="140"/>
      <c r="AA206" s="140">
        <v>7237</v>
      </c>
      <c r="AB206" s="168"/>
      <c r="AC206" s="168"/>
      <c r="AD206" s="168"/>
      <c r="AE206" s="168"/>
      <c r="AF206" s="168">
        <v>14475</v>
      </c>
      <c r="AG206" s="168"/>
      <c r="AH206" s="165"/>
      <c r="AI206" s="165"/>
      <c r="AJ206" s="165"/>
      <c r="AK206" s="163"/>
      <c r="AL206" s="165"/>
      <c r="AU206" s="165"/>
      <c r="AV206" s="165"/>
      <c r="AW206" s="165"/>
      <c r="AX206" s="165"/>
      <c r="AY206" s="165"/>
      <c r="AZ206" s="165"/>
      <c r="BA206" s="165"/>
    </row>
    <row r="207" spans="1:53" ht="15.75" thickBot="1" x14ac:dyDescent="0.3">
      <c r="A207" s="140">
        <v>204</v>
      </c>
      <c r="B207" s="140"/>
      <c r="C207" s="140"/>
      <c r="D207" s="140"/>
      <c r="E207" s="140"/>
      <c r="F207" s="140"/>
      <c r="G207" s="140"/>
      <c r="H207" s="140"/>
      <c r="I207" s="140"/>
      <c r="J207" s="140"/>
      <c r="K207" s="140"/>
      <c r="L207" s="140"/>
      <c r="M207" s="140"/>
      <c r="N207" s="140"/>
      <c r="O207" s="140"/>
      <c r="P207" s="140"/>
      <c r="Q207" s="140"/>
      <c r="R207" s="140"/>
      <c r="S207" s="140"/>
      <c r="T207" s="140"/>
      <c r="U207" s="140"/>
      <c r="V207" s="140"/>
      <c r="W207" s="140"/>
      <c r="X207" s="140"/>
      <c r="Y207" s="140"/>
      <c r="Z207" s="140"/>
      <c r="AA207" s="140">
        <v>7271</v>
      </c>
      <c r="AB207" s="168"/>
      <c r="AC207" s="168"/>
      <c r="AD207" s="168"/>
      <c r="AE207" s="168"/>
      <c r="AF207" s="168">
        <v>14543</v>
      </c>
      <c r="AG207" s="168"/>
      <c r="AH207" s="165"/>
      <c r="AI207" s="165"/>
      <c r="AJ207" s="165"/>
      <c r="AK207" s="163"/>
      <c r="AL207" s="165"/>
      <c r="AU207" s="165"/>
      <c r="AV207" s="165"/>
      <c r="AW207" s="165"/>
      <c r="AX207" s="165"/>
      <c r="AY207" s="165"/>
      <c r="AZ207" s="165"/>
      <c r="BA207" s="165"/>
    </row>
    <row r="208" spans="1:53" ht="15.75" thickBot="1" x14ac:dyDescent="0.3">
      <c r="A208" s="140">
        <v>205</v>
      </c>
      <c r="B208" s="140"/>
      <c r="C208" s="140"/>
      <c r="D208" s="140"/>
      <c r="E208" s="140"/>
      <c r="F208" s="140"/>
      <c r="G208" s="140"/>
      <c r="H208" s="140"/>
      <c r="I208" s="140"/>
      <c r="J208" s="140"/>
      <c r="K208" s="140"/>
      <c r="L208" s="140"/>
      <c r="M208" s="140"/>
      <c r="N208" s="140"/>
      <c r="O208" s="140"/>
      <c r="P208" s="140"/>
      <c r="Q208" s="140"/>
      <c r="R208" s="140"/>
      <c r="S208" s="140"/>
      <c r="T208" s="140"/>
      <c r="U208" s="140"/>
      <c r="V208" s="140"/>
      <c r="W208" s="140"/>
      <c r="X208" s="140"/>
      <c r="Y208" s="140"/>
      <c r="Z208" s="140"/>
      <c r="AA208" s="140">
        <v>7306</v>
      </c>
      <c r="AB208" s="168"/>
      <c r="AC208" s="168"/>
      <c r="AD208" s="168"/>
      <c r="AE208" s="168"/>
      <c r="AF208" s="168">
        <v>14611</v>
      </c>
      <c r="AG208" s="168"/>
      <c r="AH208" s="165"/>
      <c r="AI208" s="165"/>
      <c r="AJ208" s="165"/>
      <c r="AK208" s="163"/>
      <c r="AL208" s="165"/>
      <c r="AU208" s="165"/>
      <c r="AV208" s="165"/>
      <c r="AW208" s="165"/>
      <c r="AX208" s="165"/>
      <c r="AY208" s="165"/>
      <c r="AZ208" s="165"/>
      <c r="BA208" s="165"/>
    </row>
    <row r="209" spans="1:53" ht="15.75" thickBot="1" x14ac:dyDescent="0.3">
      <c r="A209" s="140">
        <v>206</v>
      </c>
      <c r="B209" s="140"/>
      <c r="C209" s="140"/>
      <c r="D209" s="140"/>
      <c r="E209" s="140"/>
      <c r="F209" s="140"/>
      <c r="G209" s="140"/>
      <c r="H209" s="140"/>
      <c r="I209" s="140"/>
      <c r="J209" s="140"/>
      <c r="K209" s="140"/>
      <c r="L209" s="140"/>
      <c r="M209" s="140"/>
      <c r="N209" s="140"/>
      <c r="O209" s="140"/>
      <c r="P209" s="140"/>
      <c r="Q209" s="140"/>
      <c r="R209" s="140"/>
      <c r="S209" s="140"/>
      <c r="T209" s="140"/>
      <c r="U209" s="140"/>
      <c r="V209" s="140"/>
      <c r="W209" s="140"/>
      <c r="X209" s="140"/>
      <c r="Y209" s="140"/>
      <c r="Z209" s="140"/>
      <c r="AA209" s="140">
        <v>7340</v>
      </c>
      <c r="AB209" s="168"/>
      <c r="AC209" s="168"/>
      <c r="AD209" s="168"/>
      <c r="AE209" s="168"/>
      <c r="AF209" s="168">
        <v>14680</v>
      </c>
      <c r="AG209" s="168"/>
      <c r="AH209" s="165"/>
      <c r="AI209" s="165"/>
      <c r="AJ209" s="165"/>
      <c r="AK209" s="163"/>
      <c r="AL209" s="165"/>
      <c r="AU209" s="165"/>
      <c r="AV209" s="165"/>
      <c r="AW209" s="165"/>
      <c r="AX209" s="165"/>
      <c r="AY209" s="165"/>
      <c r="AZ209" s="165"/>
      <c r="BA209" s="165"/>
    </row>
    <row r="210" spans="1:53" ht="15.75" thickBot="1" x14ac:dyDescent="0.3">
      <c r="A210" s="140">
        <v>207</v>
      </c>
      <c r="B210" s="140"/>
      <c r="C210" s="140"/>
      <c r="D210" s="140"/>
      <c r="E210" s="140"/>
      <c r="F210" s="140"/>
      <c r="G210" s="140"/>
      <c r="H210" s="140"/>
      <c r="I210" s="140"/>
      <c r="J210" s="140"/>
      <c r="K210" s="140"/>
      <c r="L210" s="140"/>
      <c r="M210" s="140"/>
      <c r="N210" s="140"/>
      <c r="O210" s="140"/>
      <c r="P210" s="140"/>
      <c r="Q210" s="140"/>
      <c r="R210" s="140"/>
      <c r="S210" s="140"/>
      <c r="T210" s="140"/>
      <c r="U210" s="140"/>
      <c r="V210" s="140"/>
      <c r="W210" s="140"/>
      <c r="X210" s="140"/>
      <c r="Y210" s="140"/>
      <c r="Z210" s="140"/>
      <c r="AA210" s="140">
        <v>7374</v>
      </c>
      <c r="AB210" s="168"/>
      <c r="AC210" s="168"/>
      <c r="AD210" s="168"/>
      <c r="AE210" s="168"/>
      <c r="AF210" s="168">
        <v>14748</v>
      </c>
      <c r="AG210" s="168"/>
      <c r="AH210" s="165"/>
      <c r="AI210" s="165"/>
      <c r="AJ210" s="165"/>
      <c r="AU210" s="165"/>
      <c r="AV210" s="165"/>
      <c r="AW210" s="165"/>
      <c r="AX210" s="165"/>
      <c r="AY210" s="165"/>
      <c r="AZ210" s="165"/>
      <c r="BA210" s="165"/>
    </row>
    <row r="211" spans="1:53" ht="15.75" thickBot="1" x14ac:dyDescent="0.3">
      <c r="A211" s="140">
        <v>208</v>
      </c>
      <c r="B211" s="140"/>
      <c r="C211" s="140"/>
      <c r="D211" s="140"/>
      <c r="E211" s="140"/>
      <c r="F211" s="140"/>
      <c r="G211" s="140"/>
      <c r="H211" s="140"/>
      <c r="I211" s="140"/>
      <c r="J211" s="140"/>
      <c r="K211" s="140"/>
      <c r="L211" s="140"/>
      <c r="M211" s="140"/>
      <c r="N211" s="140"/>
      <c r="O211" s="140"/>
      <c r="P211" s="140"/>
      <c r="Q211" s="140"/>
      <c r="R211" s="140"/>
      <c r="S211" s="140"/>
      <c r="T211" s="140"/>
      <c r="U211" s="140"/>
      <c r="V211" s="140"/>
      <c r="W211" s="140"/>
      <c r="X211" s="140"/>
      <c r="Y211" s="140"/>
      <c r="Z211" s="140"/>
      <c r="AA211" s="140">
        <v>7408</v>
      </c>
      <c r="AB211" s="168"/>
      <c r="AC211" s="168"/>
      <c r="AD211" s="168"/>
      <c r="AE211" s="168"/>
      <c r="AF211" s="168">
        <v>14817</v>
      </c>
      <c r="AG211" s="168"/>
      <c r="AH211" s="165"/>
      <c r="AI211" s="165"/>
      <c r="AJ211" s="165"/>
      <c r="AU211" s="165"/>
      <c r="AV211" s="165"/>
      <c r="AW211" s="165"/>
      <c r="AX211" s="165"/>
      <c r="AY211" s="165"/>
      <c r="AZ211" s="165"/>
      <c r="BA211" s="165"/>
    </row>
    <row r="212" spans="1:53" ht="15.75" thickBot="1" x14ac:dyDescent="0.3">
      <c r="A212" s="140">
        <v>209</v>
      </c>
      <c r="B212" s="140"/>
      <c r="C212" s="140"/>
      <c r="D212" s="140"/>
      <c r="E212" s="140"/>
      <c r="F212" s="140"/>
      <c r="G212" s="140"/>
      <c r="H212" s="140"/>
      <c r="I212" s="140"/>
      <c r="J212" s="140"/>
      <c r="K212" s="140"/>
      <c r="L212" s="140"/>
      <c r="M212" s="140"/>
      <c r="N212" s="140"/>
      <c r="O212" s="140"/>
      <c r="P212" s="140"/>
      <c r="Q212" s="140"/>
      <c r="R212" s="140"/>
      <c r="S212" s="140"/>
      <c r="T212" s="140"/>
      <c r="U212" s="140"/>
      <c r="V212" s="140"/>
      <c r="W212" s="140"/>
      <c r="X212" s="140"/>
      <c r="Y212" s="140"/>
      <c r="Z212" s="140"/>
      <c r="AA212" s="140">
        <v>7442</v>
      </c>
      <c r="AB212" s="168"/>
      <c r="AC212" s="168"/>
      <c r="AD212" s="168"/>
      <c r="AE212" s="168"/>
      <c r="AF212" s="168">
        <v>14885</v>
      </c>
      <c r="AG212" s="168"/>
      <c r="AH212" s="165"/>
      <c r="AI212" s="165"/>
      <c r="AJ212" s="165"/>
      <c r="AU212" s="165"/>
      <c r="AV212" s="165"/>
      <c r="AW212" s="165"/>
      <c r="AX212" s="165"/>
      <c r="AY212" s="165"/>
      <c r="AZ212" s="165"/>
      <c r="BA212" s="165"/>
    </row>
    <row r="213" spans="1:53" ht="24" thickBot="1" x14ac:dyDescent="0.3">
      <c r="A213" s="140">
        <v>210</v>
      </c>
      <c r="B213" s="140"/>
      <c r="C213" s="140"/>
      <c r="D213" s="140"/>
      <c r="E213" s="140"/>
      <c r="F213" s="140"/>
      <c r="G213" s="140"/>
      <c r="H213" s="140"/>
      <c r="I213" s="140"/>
      <c r="J213" s="140"/>
      <c r="K213" s="140"/>
      <c r="L213" s="140"/>
      <c r="M213" s="140"/>
      <c r="N213" s="140"/>
      <c r="O213" s="140"/>
      <c r="P213" s="140"/>
      <c r="Q213" s="140"/>
      <c r="R213" s="140"/>
      <c r="S213" s="140"/>
      <c r="T213" s="140"/>
      <c r="U213" s="140"/>
      <c r="V213" s="140"/>
      <c r="W213" s="140"/>
      <c r="X213" s="140"/>
      <c r="Y213" s="140"/>
      <c r="Z213" s="140"/>
      <c r="AA213" s="140">
        <v>7476</v>
      </c>
      <c r="AB213" s="168">
        <v>8545</v>
      </c>
      <c r="AC213" s="168"/>
      <c r="AD213" s="168"/>
      <c r="AE213" s="168"/>
      <c r="AF213" s="168">
        <v>14953</v>
      </c>
      <c r="AG213" s="168"/>
      <c r="AH213" s="165"/>
      <c r="AI213" s="165"/>
      <c r="AJ213" s="165"/>
      <c r="AK213" s="160"/>
      <c r="AU213" s="165"/>
      <c r="AV213" s="165"/>
      <c r="AW213" s="165"/>
      <c r="AX213" s="165"/>
      <c r="AY213" s="165"/>
      <c r="AZ213" s="165"/>
      <c r="BA213" s="165"/>
    </row>
    <row r="214" spans="1:53" ht="15.75" thickBot="1" x14ac:dyDescent="0.3">
      <c r="A214" s="140">
        <v>211</v>
      </c>
      <c r="B214" s="140"/>
      <c r="C214" s="140"/>
      <c r="D214" s="140"/>
      <c r="E214" s="140"/>
      <c r="F214" s="140"/>
      <c r="G214" s="140"/>
      <c r="H214" s="140"/>
      <c r="I214" s="140"/>
      <c r="J214" s="140"/>
      <c r="K214" s="140"/>
      <c r="L214" s="140"/>
      <c r="M214" s="140"/>
      <c r="N214" s="140"/>
      <c r="O214" s="140"/>
      <c r="P214" s="140"/>
      <c r="Q214" s="140"/>
      <c r="R214" s="140"/>
      <c r="S214" s="140"/>
      <c r="T214" s="140"/>
      <c r="U214" s="140"/>
      <c r="V214" s="140"/>
      <c r="W214" s="140"/>
      <c r="X214" s="140"/>
      <c r="Y214" s="140"/>
      <c r="Z214" s="140"/>
      <c r="AA214" s="140">
        <v>7511</v>
      </c>
      <c r="AB214" s="168"/>
      <c r="AC214" s="168"/>
      <c r="AD214" s="168"/>
      <c r="AE214" s="168"/>
      <c r="AF214" s="168">
        <v>15022</v>
      </c>
      <c r="AG214" s="168"/>
      <c r="AH214" s="165"/>
      <c r="AI214" s="165"/>
      <c r="AJ214" s="165"/>
      <c r="AU214" s="165"/>
      <c r="AV214" s="165"/>
      <c r="AW214" s="165"/>
      <c r="AX214" s="165"/>
      <c r="AY214" s="165"/>
      <c r="AZ214" s="165"/>
      <c r="BA214" s="165"/>
    </row>
    <row r="215" spans="1:53" ht="15.75" thickBot="1" x14ac:dyDescent="0.3">
      <c r="A215" s="140">
        <v>212</v>
      </c>
      <c r="B215" s="140"/>
      <c r="C215" s="140"/>
      <c r="D215" s="140"/>
      <c r="E215" s="140"/>
      <c r="F215" s="140"/>
      <c r="G215" s="140"/>
      <c r="H215" s="140"/>
      <c r="I215" s="140"/>
      <c r="J215" s="140"/>
      <c r="K215" s="140"/>
      <c r="L215" s="140"/>
      <c r="M215" s="140"/>
      <c r="N215" s="140"/>
      <c r="O215" s="140"/>
      <c r="P215" s="140"/>
      <c r="Q215" s="140"/>
      <c r="R215" s="140"/>
      <c r="S215" s="140"/>
      <c r="T215" s="140"/>
      <c r="U215" s="140"/>
      <c r="V215" s="140"/>
      <c r="W215" s="140"/>
      <c r="X215" s="140"/>
      <c r="Y215" s="140"/>
      <c r="Z215" s="140"/>
      <c r="AA215" s="140">
        <v>7545</v>
      </c>
      <c r="AB215" s="168">
        <v>8623</v>
      </c>
      <c r="AC215" s="168"/>
      <c r="AD215" s="168"/>
      <c r="AE215" s="168"/>
      <c r="AF215" s="168">
        <v>15090</v>
      </c>
      <c r="AG215" s="168"/>
      <c r="AH215" s="165"/>
      <c r="AI215" s="165"/>
      <c r="AJ215" s="165"/>
      <c r="AK215" s="170"/>
      <c r="AU215" s="165"/>
      <c r="AV215" s="165"/>
      <c r="AW215" s="165"/>
      <c r="AX215" s="165"/>
      <c r="AY215" s="165"/>
      <c r="AZ215" s="165"/>
      <c r="BA215" s="165"/>
    </row>
    <row r="216" spans="1:53" ht="24" thickBot="1" x14ac:dyDescent="0.3">
      <c r="A216" s="140">
        <v>213</v>
      </c>
      <c r="B216" s="140"/>
      <c r="C216" s="140"/>
      <c r="D216" s="140"/>
      <c r="E216" s="140"/>
      <c r="F216" s="140"/>
      <c r="G216" s="140"/>
      <c r="H216" s="140"/>
      <c r="I216" s="140"/>
      <c r="J216" s="140"/>
      <c r="K216" s="140"/>
      <c r="L216" s="140"/>
      <c r="M216" s="140"/>
      <c r="N216" s="140"/>
      <c r="O216" s="140"/>
      <c r="P216" s="140"/>
      <c r="Q216" s="140"/>
      <c r="R216" s="140"/>
      <c r="S216" s="140"/>
      <c r="T216" s="140"/>
      <c r="U216" s="140"/>
      <c r="V216" s="140"/>
      <c r="W216" s="140"/>
      <c r="X216" s="140"/>
      <c r="Y216" s="140"/>
      <c r="Z216" s="140"/>
      <c r="AA216" s="140">
        <v>7579</v>
      </c>
      <c r="AB216" s="168"/>
      <c r="AC216" s="168"/>
      <c r="AD216" s="168"/>
      <c r="AE216" s="168"/>
      <c r="AF216" s="168">
        <v>15158</v>
      </c>
      <c r="AG216" s="168"/>
      <c r="AH216" s="165"/>
      <c r="AI216" s="165"/>
      <c r="AJ216" s="165"/>
      <c r="AK216" s="160"/>
      <c r="AU216" s="165"/>
      <c r="AV216" s="165"/>
      <c r="AW216" s="165"/>
      <c r="AX216" s="165"/>
      <c r="AY216" s="165"/>
      <c r="AZ216" s="165"/>
      <c r="BA216" s="165"/>
    </row>
    <row r="217" spans="1:53" ht="15.75" thickBot="1" x14ac:dyDescent="0.3">
      <c r="A217" s="140">
        <v>214</v>
      </c>
      <c r="B217" s="140"/>
      <c r="C217" s="140"/>
      <c r="D217" s="140"/>
      <c r="E217" s="140"/>
      <c r="F217" s="140"/>
      <c r="G217" s="140"/>
      <c r="H217" s="140"/>
      <c r="I217" s="140"/>
      <c r="J217" s="140"/>
      <c r="K217" s="140"/>
      <c r="L217" s="140"/>
      <c r="M217" s="140"/>
      <c r="N217" s="140"/>
      <c r="O217" s="140"/>
      <c r="P217" s="140"/>
      <c r="Q217" s="140"/>
      <c r="R217" s="140"/>
      <c r="S217" s="140"/>
      <c r="T217" s="140"/>
      <c r="U217" s="140"/>
      <c r="V217" s="140"/>
      <c r="W217" s="140"/>
      <c r="X217" s="140"/>
      <c r="Y217" s="140"/>
      <c r="Z217" s="140"/>
      <c r="AA217" s="140">
        <v>7613</v>
      </c>
      <c r="AB217" s="168">
        <v>8701</v>
      </c>
      <c r="AC217" s="168"/>
      <c r="AD217" s="168"/>
      <c r="AE217" s="168"/>
      <c r="AF217" s="168">
        <v>15227</v>
      </c>
      <c r="AG217" s="168"/>
      <c r="AH217" s="165"/>
      <c r="AI217" s="165"/>
      <c r="AJ217" s="165"/>
      <c r="AK217" s="161"/>
      <c r="AU217" s="165"/>
      <c r="AV217" s="165"/>
      <c r="AW217" s="165"/>
      <c r="AX217" s="165"/>
      <c r="AY217" s="165"/>
      <c r="AZ217" s="165"/>
      <c r="BA217" s="165"/>
    </row>
    <row r="218" spans="1:53" ht="15.75" thickBot="1" x14ac:dyDescent="0.3">
      <c r="A218" s="140">
        <v>215</v>
      </c>
      <c r="B218" s="140"/>
      <c r="C218" s="140"/>
      <c r="D218" s="140"/>
      <c r="E218" s="140"/>
      <c r="F218" s="140"/>
      <c r="G218" s="140"/>
      <c r="H218" s="140"/>
      <c r="I218" s="140"/>
      <c r="J218" s="140"/>
      <c r="K218" s="140"/>
      <c r="L218" s="140"/>
      <c r="M218" s="140"/>
      <c r="N218" s="140"/>
      <c r="O218" s="140"/>
      <c r="P218" s="140"/>
      <c r="Q218" s="140"/>
      <c r="R218" s="140"/>
      <c r="S218" s="140"/>
      <c r="T218" s="140"/>
      <c r="U218" s="140"/>
      <c r="V218" s="140"/>
      <c r="W218" s="140"/>
      <c r="X218" s="140"/>
      <c r="Y218" s="140"/>
      <c r="Z218" s="140"/>
      <c r="AA218" s="140">
        <v>7647</v>
      </c>
      <c r="AB218" s="168"/>
      <c r="AC218" s="168"/>
      <c r="AD218" s="168"/>
      <c r="AE218" s="168"/>
      <c r="AF218" s="168">
        <v>15295</v>
      </c>
      <c r="AG218" s="168"/>
      <c r="AH218" s="165"/>
      <c r="AI218" s="165"/>
      <c r="AJ218" s="165"/>
      <c r="AK218" s="161"/>
      <c r="AU218" s="165"/>
      <c r="AV218" s="165"/>
      <c r="AW218" s="165"/>
      <c r="AX218" s="165"/>
      <c r="AY218" s="165"/>
      <c r="AZ218" s="165"/>
      <c r="BA218" s="165"/>
    </row>
    <row r="219" spans="1:53" ht="18.75" thickBot="1" x14ac:dyDescent="0.3">
      <c r="A219" s="140">
        <v>216</v>
      </c>
      <c r="B219" s="140"/>
      <c r="C219" s="140"/>
      <c r="D219" s="140"/>
      <c r="E219" s="140"/>
      <c r="F219" s="140"/>
      <c r="G219" s="140"/>
      <c r="H219" s="140"/>
      <c r="I219" s="140"/>
      <c r="J219" s="140"/>
      <c r="K219" s="140"/>
      <c r="L219" s="140"/>
      <c r="M219" s="140"/>
      <c r="N219" s="140"/>
      <c r="O219" s="140"/>
      <c r="P219" s="140"/>
      <c r="Q219" s="140"/>
      <c r="R219" s="140"/>
      <c r="S219" s="140"/>
      <c r="T219" s="140"/>
      <c r="U219" s="140"/>
      <c r="V219" s="140"/>
      <c r="W219" s="140"/>
      <c r="X219" s="140"/>
      <c r="Y219" s="140"/>
      <c r="Z219" s="140"/>
      <c r="AA219" s="140">
        <v>7681</v>
      </c>
      <c r="AB219" s="168"/>
      <c r="AC219" s="168"/>
      <c r="AD219" s="168"/>
      <c r="AE219" s="168"/>
      <c r="AF219" s="168">
        <v>15363</v>
      </c>
      <c r="AG219" s="168"/>
      <c r="AH219" s="165"/>
      <c r="AI219" s="165"/>
      <c r="AJ219" s="165"/>
      <c r="AK219" s="173"/>
      <c r="AU219" s="165"/>
      <c r="AV219" s="165"/>
      <c r="AW219" s="165"/>
      <c r="AX219" s="165"/>
      <c r="AY219" s="165"/>
      <c r="AZ219" s="165"/>
      <c r="BA219" s="165"/>
    </row>
    <row r="220" spans="1:53" ht="15.75" thickBot="1" x14ac:dyDescent="0.3">
      <c r="A220" s="140">
        <v>217</v>
      </c>
      <c r="B220" s="140"/>
      <c r="C220" s="140"/>
      <c r="D220" s="140"/>
      <c r="E220" s="140"/>
      <c r="F220" s="140"/>
      <c r="G220" s="140"/>
      <c r="H220" s="140"/>
      <c r="I220" s="140"/>
      <c r="J220" s="140"/>
      <c r="K220" s="140"/>
      <c r="L220" s="140"/>
      <c r="M220" s="140"/>
      <c r="N220" s="140"/>
      <c r="O220" s="140"/>
      <c r="P220" s="140"/>
      <c r="Q220" s="140"/>
      <c r="R220" s="140"/>
      <c r="S220" s="140"/>
      <c r="T220" s="140"/>
      <c r="U220" s="140"/>
      <c r="V220" s="140"/>
      <c r="W220" s="140"/>
      <c r="X220" s="140"/>
      <c r="Y220" s="140"/>
      <c r="Z220" s="140"/>
      <c r="AA220" s="140">
        <v>7716</v>
      </c>
      <c r="AB220" s="168"/>
      <c r="AC220" s="168"/>
      <c r="AD220" s="168"/>
      <c r="AE220" s="168"/>
      <c r="AF220" s="168">
        <v>15432</v>
      </c>
      <c r="AG220" s="168"/>
      <c r="AH220" s="165"/>
      <c r="AI220" s="165"/>
      <c r="AJ220" s="165"/>
      <c r="AK220" s="161"/>
      <c r="AU220" s="165"/>
      <c r="AV220" s="165"/>
      <c r="AW220" s="165"/>
      <c r="AX220" s="165"/>
      <c r="AY220" s="165"/>
      <c r="AZ220" s="165"/>
      <c r="BA220" s="165"/>
    </row>
    <row r="221" spans="1:53" ht="15.75" thickBot="1" x14ac:dyDescent="0.3">
      <c r="A221" s="140">
        <v>218</v>
      </c>
      <c r="B221" s="140"/>
      <c r="C221" s="140"/>
      <c r="D221" s="140"/>
      <c r="E221" s="140"/>
      <c r="F221" s="140"/>
      <c r="G221" s="140"/>
      <c r="H221" s="140"/>
      <c r="I221" s="140"/>
      <c r="J221" s="140"/>
      <c r="K221" s="140"/>
      <c r="L221" s="140"/>
      <c r="M221" s="140"/>
      <c r="N221" s="140"/>
      <c r="O221" s="140"/>
      <c r="P221" s="140"/>
      <c r="Q221" s="140"/>
      <c r="R221" s="140"/>
      <c r="S221" s="140"/>
      <c r="T221" s="140"/>
      <c r="U221" s="140"/>
      <c r="V221" s="140"/>
      <c r="W221" s="140"/>
      <c r="X221" s="140"/>
      <c r="Y221" s="140"/>
      <c r="Z221" s="140"/>
      <c r="AA221" s="140">
        <v>7750</v>
      </c>
      <c r="AB221" s="168"/>
      <c r="AC221" s="168"/>
      <c r="AD221" s="168"/>
      <c r="AE221" s="168"/>
      <c r="AF221" s="168">
        <v>15500</v>
      </c>
      <c r="AG221" s="168"/>
      <c r="AH221" s="165"/>
      <c r="AI221" s="165"/>
      <c r="AJ221" s="165"/>
      <c r="AK221" s="161"/>
      <c r="AU221" s="165"/>
      <c r="AV221" s="165"/>
      <c r="AW221" s="165"/>
      <c r="AX221" s="165"/>
      <c r="AY221" s="165"/>
      <c r="AZ221" s="165"/>
      <c r="BA221" s="165"/>
    </row>
    <row r="222" spans="1:53" ht="15.75" thickBot="1" x14ac:dyDescent="0.3">
      <c r="A222" s="140">
        <v>219</v>
      </c>
      <c r="B222" s="140"/>
      <c r="C222" s="140"/>
      <c r="D222" s="140"/>
      <c r="E222" s="140"/>
      <c r="F222" s="140"/>
      <c r="G222" s="140"/>
      <c r="H222" s="140"/>
      <c r="I222" s="140"/>
      <c r="J222" s="140"/>
      <c r="K222" s="140"/>
      <c r="L222" s="140"/>
      <c r="M222" s="140"/>
      <c r="N222" s="140"/>
      <c r="O222" s="140"/>
      <c r="P222" s="140"/>
      <c r="Q222" s="140"/>
      <c r="R222" s="140"/>
      <c r="S222" s="140"/>
      <c r="T222" s="140"/>
      <c r="U222" s="140"/>
      <c r="V222" s="140"/>
      <c r="W222" s="140"/>
      <c r="X222" s="140"/>
      <c r="Y222" s="140"/>
      <c r="Z222" s="140"/>
      <c r="AA222" s="140">
        <v>7784</v>
      </c>
      <c r="AB222" s="168"/>
      <c r="AC222" s="168"/>
      <c r="AD222" s="168"/>
      <c r="AE222" s="168"/>
      <c r="AF222" s="168">
        <v>15568</v>
      </c>
      <c r="AG222" s="168"/>
      <c r="AH222" s="165"/>
      <c r="AI222" s="165"/>
      <c r="AJ222" s="165"/>
      <c r="AK222" s="164"/>
      <c r="AU222" s="165"/>
      <c r="AV222" s="165"/>
      <c r="AW222" s="165"/>
      <c r="AX222" s="165"/>
      <c r="AY222" s="165"/>
      <c r="AZ222" s="165"/>
      <c r="BA222" s="165"/>
    </row>
    <row r="223" spans="1:53" ht="15.75" thickBot="1" x14ac:dyDescent="0.3">
      <c r="A223" s="140">
        <v>220</v>
      </c>
      <c r="B223" s="140"/>
      <c r="C223" s="140"/>
      <c r="D223" s="140"/>
      <c r="E223" s="140"/>
      <c r="F223" s="140"/>
      <c r="G223" s="140"/>
      <c r="H223" s="140"/>
      <c r="I223" s="140"/>
      <c r="J223" s="140"/>
      <c r="K223" s="140"/>
      <c r="L223" s="140"/>
      <c r="M223" s="140"/>
      <c r="N223" s="140"/>
      <c r="O223" s="140"/>
      <c r="P223" s="140"/>
      <c r="Q223" s="140"/>
      <c r="R223" s="140"/>
      <c r="S223" s="140"/>
      <c r="T223" s="140"/>
      <c r="U223" s="140"/>
      <c r="V223" s="140"/>
      <c r="W223" s="140"/>
      <c r="X223" s="140"/>
      <c r="Y223" s="140"/>
      <c r="Z223" s="140"/>
      <c r="AA223" s="140">
        <v>7818</v>
      </c>
      <c r="AB223" s="168"/>
      <c r="AC223" s="168"/>
      <c r="AD223" s="168"/>
      <c r="AE223" s="168"/>
      <c r="AF223" s="168">
        <v>15637</v>
      </c>
      <c r="AG223" s="168"/>
      <c r="AH223" s="165"/>
      <c r="AI223" s="165"/>
      <c r="AJ223" s="165"/>
      <c r="AK223" s="164"/>
      <c r="AU223" s="165"/>
      <c r="AV223" s="165"/>
      <c r="AW223" s="165"/>
      <c r="AX223" s="165"/>
      <c r="AY223" s="165"/>
      <c r="AZ223" s="165"/>
      <c r="BA223" s="165"/>
    </row>
    <row r="224" spans="1:53" ht="15.75" thickBot="1" x14ac:dyDescent="0.3">
      <c r="A224" s="140">
        <v>221</v>
      </c>
      <c r="B224" s="140"/>
      <c r="C224" s="140"/>
      <c r="D224" s="140"/>
      <c r="E224" s="140"/>
      <c r="F224" s="140"/>
      <c r="G224" s="140"/>
      <c r="H224" s="140"/>
      <c r="I224" s="140"/>
      <c r="J224" s="140"/>
      <c r="K224" s="140"/>
      <c r="L224" s="140"/>
      <c r="M224" s="140"/>
      <c r="N224" s="140"/>
      <c r="O224" s="140"/>
      <c r="P224" s="140"/>
      <c r="Q224" s="140"/>
      <c r="R224" s="140"/>
      <c r="S224" s="140"/>
      <c r="T224" s="140"/>
      <c r="U224" s="140"/>
      <c r="V224" s="140"/>
      <c r="W224" s="140"/>
      <c r="X224" s="140"/>
      <c r="Y224" s="140"/>
      <c r="Z224" s="140"/>
      <c r="AA224" s="140">
        <v>7852</v>
      </c>
      <c r="AB224" s="168">
        <v>8974</v>
      </c>
      <c r="AC224" s="168"/>
      <c r="AD224" s="168"/>
      <c r="AE224" s="168"/>
      <c r="AF224" s="168">
        <v>15705</v>
      </c>
      <c r="AG224" s="168"/>
      <c r="AH224" s="165"/>
      <c r="AI224" s="165"/>
      <c r="AJ224" s="165"/>
      <c r="AK224" s="164"/>
      <c r="AU224" s="165"/>
      <c r="AV224" s="165"/>
      <c r="AW224" s="165"/>
      <c r="AX224" s="165"/>
      <c r="AY224" s="165"/>
      <c r="AZ224" s="165"/>
      <c r="BA224" s="165"/>
    </row>
    <row r="225" spans="1:53" ht="15.75" thickBot="1" x14ac:dyDescent="0.3">
      <c r="A225" s="140">
        <v>222</v>
      </c>
      <c r="B225" s="140"/>
      <c r="C225" s="140"/>
      <c r="D225" s="140"/>
      <c r="E225" s="140"/>
      <c r="F225" s="140"/>
      <c r="G225" s="140"/>
      <c r="H225" s="140"/>
      <c r="I225" s="140"/>
      <c r="J225" s="140"/>
      <c r="K225" s="140"/>
      <c r="L225" s="140"/>
      <c r="M225" s="140"/>
      <c r="N225" s="140"/>
      <c r="O225" s="140"/>
      <c r="P225" s="140"/>
      <c r="Q225" s="140"/>
      <c r="R225" s="140"/>
      <c r="S225" s="140"/>
      <c r="T225" s="140"/>
      <c r="U225" s="140"/>
      <c r="V225" s="140"/>
      <c r="W225" s="140"/>
      <c r="X225" s="140"/>
      <c r="Y225" s="140"/>
      <c r="Z225" s="140"/>
      <c r="AA225" s="140">
        <v>7887</v>
      </c>
      <c r="AB225" s="168"/>
      <c r="AC225" s="168"/>
      <c r="AD225" s="168"/>
      <c r="AE225" s="168"/>
      <c r="AF225" s="168">
        <v>15774</v>
      </c>
      <c r="AG225" s="168"/>
      <c r="AH225" s="165"/>
      <c r="AI225" s="165"/>
      <c r="AJ225" s="165"/>
      <c r="AU225" s="165"/>
      <c r="AV225" s="165"/>
      <c r="AW225" s="165"/>
      <c r="AX225" s="165"/>
      <c r="AY225" s="165"/>
      <c r="AZ225" s="165"/>
      <c r="BA225" s="165"/>
    </row>
    <row r="226" spans="1:53" ht="15.75" thickBot="1" x14ac:dyDescent="0.3">
      <c r="A226" s="140">
        <v>223</v>
      </c>
      <c r="B226" s="140"/>
      <c r="C226" s="140"/>
      <c r="D226" s="140"/>
      <c r="E226" s="140"/>
      <c r="F226" s="140"/>
      <c r="G226" s="140"/>
      <c r="H226" s="140"/>
      <c r="I226" s="140"/>
      <c r="J226" s="140"/>
      <c r="K226" s="140"/>
      <c r="L226" s="140"/>
      <c r="M226" s="140"/>
      <c r="N226" s="140"/>
      <c r="O226" s="140"/>
      <c r="P226" s="140"/>
      <c r="Q226" s="140"/>
      <c r="R226" s="140"/>
      <c r="S226" s="140"/>
      <c r="T226" s="140"/>
      <c r="U226" s="140"/>
      <c r="V226" s="140"/>
      <c r="W226" s="140"/>
      <c r="X226" s="140"/>
      <c r="Y226" s="140"/>
      <c r="Z226" s="140"/>
      <c r="AA226" s="140">
        <v>7921</v>
      </c>
      <c r="AB226" s="168"/>
      <c r="AC226" s="168"/>
      <c r="AD226" s="168"/>
      <c r="AE226" s="168"/>
      <c r="AF226" s="168">
        <v>15842</v>
      </c>
      <c r="AG226" s="168"/>
      <c r="AH226" s="165"/>
      <c r="AI226" s="165"/>
      <c r="AJ226" s="165"/>
      <c r="AU226" s="165"/>
      <c r="AV226" s="165"/>
      <c r="AW226" s="165"/>
      <c r="AX226" s="165"/>
      <c r="AY226" s="165"/>
      <c r="AZ226" s="165"/>
      <c r="BA226" s="165"/>
    </row>
    <row r="227" spans="1:53" ht="15.75" thickBot="1" x14ac:dyDescent="0.3">
      <c r="A227" s="140">
        <v>224</v>
      </c>
      <c r="B227" s="140"/>
      <c r="C227" s="140"/>
      <c r="D227" s="140"/>
      <c r="E227" s="140"/>
      <c r="F227" s="140"/>
      <c r="G227" s="140"/>
      <c r="H227" s="140"/>
      <c r="I227" s="140"/>
      <c r="J227" s="140"/>
      <c r="K227" s="140"/>
      <c r="L227" s="140"/>
      <c r="M227" s="140"/>
      <c r="N227" s="140"/>
      <c r="O227" s="140"/>
      <c r="P227" s="140"/>
      <c r="Q227" s="140"/>
      <c r="R227" s="140"/>
      <c r="S227" s="140"/>
      <c r="T227" s="140"/>
      <c r="U227" s="140"/>
      <c r="V227" s="140"/>
      <c r="W227" s="140"/>
      <c r="X227" s="140"/>
      <c r="Y227" s="140"/>
      <c r="Z227" s="140"/>
      <c r="AA227" s="140">
        <v>7955</v>
      </c>
      <c r="AB227" s="168"/>
      <c r="AC227" s="168"/>
      <c r="AD227" s="168"/>
      <c r="AE227" s="168"/>
      <c r="AF227" s="168">
        <v>15910</v>
      </c>
      <c r="AG227" s="168"/>
      <c r="AH227" s="165"/>
      <c r="AI227" s="165"/>
      <c r="AJ227" s="165"/>
      <c r="AK227" s="164"/>
      <c r="AU227" s="165"/>
      <c r="AV227" s="165"/>
      <c r="AW227" s="165"/>
      <c r="AX227" s="165"/>
      <c r="AY227" s="165"/>
      <c r="AZ227" s="165"/>
      <c r="BA227" s="165"/>
    </row>
    <row r="228" spans="1:53" ht="15.75" thickBot="1" x14ac:dyDescent="0.3">
      <c r="A228" s="140">
        <v>225</v>
      </c>
      <c r="B228" s="140"/>
      <c r="C228" s="140"/>
      <c r="D228" s="140"/>
      <c r="E228" s="140"/>
      <c r="F228" s="140"/>
      <c r="G228" s="140"/>
      <c r="H228" s="140"/>
      <c r="I228" s="140"/>
      <c r="J228" s="140"/>
      <c r="K228" s="140"/>
      <c r="L228" s="140"/>
      <c r="M228" s="140"/>
      <c r="N228" s="140"/>
      <c r="O228" s="140"/>
      <c r="P228" s="140"/>
      <c r="Q228" s="140"/>
      <c r="R228" s="140"/>
      <c r="S228" s="140"/>
      <c r="T228" s="140"/>
      <c r="U228" s="140"/>
      <c r="V228" s="140"/>
      <c r="W228" s="140"/>
      <c r="X228" s="140"/>
      <c r="Y228" s="140"/>
      <c r="Z228" s="140"/>
      <c r="AA228" s="140">
        <v>7989</v>
      </c>
      <c r="AB228" s="168">
        <v>9130</v>
      </c>
      <c r="AC228" s="168"/>
      <c r="AD228" s="168"/>
      <c r="AE228" s="168"/>
      <c r="AF228" s="168">
        <v>15979</v>
      </c>
      <c r="AG228" s="168"/>
      <c r="AH228" s="165"/>
      <c r="AI228" s="165"/>
      <c r="AJ228" s="165"/>
      <c r="AU228" s="165"/>
      <c r="AV228" s="165"/>
      <c r="AW228" s="165"/>
      <c r="AX228" s="165"/>
      <c r="AY228" s="165"/>
      <c r="AZ228" s="165"/>
      <c r="BA228" s="165"/>
    </row>
    <row r="229" spans="1:53" ht="15.75" thickBot="1" x14ac:dyDescent="0.3">
      <c r="A229" s="140">
        <v>226</v>
      </c>
      <c r="B229" s="140"/>
      <c r="C229" s="140"/>
      <c r="D229" s="140"/>
      <c r="E229" s="140"/>
      <c r="F229" s="140"/>
      <c r="G229" s="140"/>
      <c r="H229" s="140"/>
      <c r="I229" s="140"/>
      <c r="J229" s="140"/>
      <c r="K229" s="140"/>
      <c r="L229" s="140"/>
      <c r="M229" s="140"/>
      <c r="N229" s="140"/>
      <c r="O229" s="140"/>
      <c r="P229" s="140"/>
      <c r="Q229" s="140"/>
      <c r="R229" s="140"/>
      <c r="S229" s="140"/>
      <c r="T229" s="140"/>
      <c r="U229" s="140"/>
      <c r="V229" s="140"/>
      <c r="W229" s="140"/>
      <c r="X229" s="140"/>
      <c r="Y229" s="140"/>
      <c r="Z229" s="140"/>
      <c r="AA229" s="140">
        <v>8023</v>
      </c>
      <c r="AB229" s="168"/>
      <c r="AC229" s="168"/>
      <c r="AD229" s="168"/>
      <c r="AE229" s="168"/>
      <c r="AF229" s="168">
        <v>16047</v>
      </c>
      <c r="AG229" s="168"/>
      <c r="AH229" s="165"/>
      <c r="AI229" s="165"/>
      <c r="AJ229" s="165"/>
      <c r="AU229" s="165"/>
      <c r="AV229" s="165"/>
      <c r="AW229" s="165"/>
      <c r="AX229" s="165"/>
      <c r="AY229" s="165"/>
      <c r="AZ229" s="165"/>
      <c r="BA229" s="165"/>
    </row>
    <row r="230" spans="1:53" ht="15.75" thickBot="1" x14ac:dyDescent="0.3">
      <c r="A230" s="140">
        <v>227</v>
      </c>
      <c r="B230" s="140"/>
      <c r="C230" s="140"/>
      <c r="D230" s="140"/>
      <c r="E230" s="140"/>
      <c r="F230" s="140"/>
      <c r="G230" s="140"/>
      <c r="H230" s="140"/>
      <c r="I230" s="140"/>
      <c r="J230" s="140"/>
      <c r="K230" s="140"/>
      <c r="L230" s="140"/>
      <c r="M230" s="140"/>
      <c r="N230" s="140"/>
      <c r="O230" s="140"/>
      <c r="P230" s="140"/>
      <c r="Q230" s="140"/>
      <c r="R230" s="140"/>
      <c r="S230" s="140"/>
      <c r="T230" s="140"/>
      <c r="U230" s="140"/>
      <c r="V230" s="140"/>
      <c r="W230" s="140"/>
      <c r="X230" s="140"/>
      <c r="Y230" s="140"/>
      <c r="Z230" s="140"/>
      <c r="AA230" s="140">
        <v>8057</v>
      </c>
      <c r="AB230" s="168"/>
      <c r="AC230" s="168"/>
      <c r="AD230" s="168"/>
      <c r="AE230" s="168"/>
      <c r="AF230" s="168">
        <v>16115</v>
      </c>
      <c r="AG230" s="168"/>
      <c r="AH230" s="165"/>
      <c r="AI230" s="165"/>
      <c r="AJ230" s="165"/>
      <c r="AU230" s="165"/>
      <c r="AV230" s="165"/>
      <c r="AW230" s="165"/>
      <c r="AX230" s="165"/>
      <c r="AY230" s="165"/>
      <c r="AZ230" s="165"/>
      <c r="BA230" s="165"/>
    </row>
    <row r="231" spans="1:53" ht="15.75" thickBot="1" x14ac:dyDescent="0.3">
      <c r="A231" s="140">
        <v>228</v>
      </c>
      <c r="B231" s="140"/>
      <c r="C231" s="140"/>
      <c r="D231" s="140"/>
      <c r="E231" s="140"/>
      <c r="F231" s="140"/>
      <c r="G231" s="140"/>
      <c r="H231" s="140"/>
      <c r="I231" s="140"/>
      <c r="J231" s="140"/>
      <c r="K231" s="140"/>
      <c r="L231" s="140"/>
      <c r="M231" s="140"/>
      <c r="N231" s="140"/>
      <c r="O231" s="140"/>
      <c r="P231" s="140"/>
      <c r="Q231" s="140"/>
      <c r="R231" s="140"/>
      <c r="S231" s="140"/>
      <c r="T231" s="140"/>
      <c r="U231" s="140"/>
      <c r="V231" s="140"/>
      <c r="W231" s="140"/>
      <c r="X231" s="140"/>
      <c r="Y231" s="140"/>
      <c r="Z231" s="140"/>
      <c r="AA231" s="140">
        <v>8092</v>
      </c>
      <c r="AB231" s="168"/>
      <c r="AC231" s="168"/>
      <c r="AD231" s="168"/>
      <c r="AE231" s="168"/>
      <c r="AF231" s="168">
        <v>16184</v>
      </c>
      <c r="AG231" s="168"/>
      <c r="AH231" s="165"/>
      <c r="AI231" s="165"/>
      <c r="AJ231" s="165"/>
      <c r="AU231" s="165"/>
      <c r="AV231" s="165"/>
      <c r="AW231" s="165"/>
      <c r="AX231" s="165"/>
      <c r="AY231" s="165"/>
      <c r="AZ231" s="165"/>
      <c r="BA231" s="165"/>
    </row>
    <row r="232" spans="1:53" ht="15.75" thickBot="1" x14ac:dyDescent="0.3">
      <c r="A232" s="140">
        <v>229</v>
      </c>
      <c r="B232" s="140"/>
      <c r="C232" s="140"/>
      <c r="D232" s="140"/>
      <c r="E232" s="140"/>
      <c r="F232" s="140"/>
      <c r="G232" s="140"/>
      <c r="H232" s="140"/>
      <c r="I232" s="140"/>
      <c r="J232" s="140"/>
      <c r="K232" s="140"/>
      <c r="L232" s="140"/>
      <c r="M232" s="140"/>
      <c r="N232" s="140"/>
      <c r="O232" s="140"/>
      <c r="P232" s="140"/>
      <c r="Q232" s="140"/>
      <c r="R232" s="140"/>
      <c r="S232" s="140"/>
      <c r="T232" s="140"/>
      <c r="U232" s="140"/>
      <c r="V232" s="140"/>
      <c r="W232" s="140"/>
      <c r="X232" s="140"/>
      <c r="Y232" s="140"/>
      <c r="Z232" s="140"/>
      <c r="AA232" s="140">
        <v>8126</v>
      </c>
      <c r="AB232" s="168"/>
      <c r="AC232" s="168"/>
      <c r="AD232" s="168"/>
      <c r="AE232" s="168"/>
      <c r="AF232" s="168">
        <v>16252</v>
      </c>
      <c r="AG232" s="168"/>
      <c r="AH232" s="165"/>
      <c r="AI232" s="165"/>
      <c r="AJ232" s="165"/>
      <c r="AU232" s="165"/>
      <c r="AV232" s="165"/>
      <c r="AW232" s="165"/>
      <c r="AX232" s="165"/>
      <c r="AY232" s="165"/>
      <c r="AZ232" s="165"/>
      <c r="BA232" s="165"/>
    </row>
    <row r="233" spans="1:53" ht="15.75" thickBot="1" x14ac:dyDescent="0.3">
      <c r="A233" s="140">
        <v>230</v>
      </c>
      <c r="B233" s="140"/>
      <c r="C233" s="140"/>
      <c r="D233" s="140"/>
      <c r="E233" s="140"/>
      <c r="F233" s="140"/>
      <c r="G233" s="140"/>
      <c r="H233" s="140"/>
      <c r="I233" s="140"/>
      <c r="J233" s="140"/>
      <c r="K233" s="140"/>
      <c r="L233" s="140"/>
      <c r="M233" s="140"/>
      <c r="N233" s="140"/>
      <c r="O233" s="140"/>
      <c r="P233" s="140"/>
      <c r="Q233" s="140"/>
      <c r="R233" s="140"/>
      <c r="S233" s="140"/>
      <c r="T233" s="140"/>
      <c r="U233" s="140"/>
      <c r="V233" s="140"/>
      <c r="W233" s="140"/>
      <c r="X233" s="140"/>
      <c r="Y233" s="140"/>
      <c r="Z233" s="140"/>
      <c r="AA233" s="140">
        <v>8160</v>
      </c>
      <c r="AB233" s="140">
        <v>9326</v>
      </c>
      <c r="AC233" s="140"/>
      <c r="AD233" s="140"/>
      <c r="AE233" s="168"/>
      <c r="AF233" s="168">
        <v>16320</v>
      </c>
      <c r="AG233" s="168"/>
      <c r="AH233" s="165"/>
      <c r="AI233" s="165"/>
      <c r="AJ233" s="165"/>
      <c r="AK233" s="164"/>
      <c r="AU233" s="165"/>
      <c r="AV233" s="165"/>
      <c r="AW233" s="165"/>
      <c r="AX233" s="165"/>
      <c r="AY233" s="165"/>
      <c r="AZ233" s="165"/>
      <c r="BA233" s="165"/>
    </row>
    <row r="234" spans="1:53" ht="15.75" thickBot="1" x14ac:dyDescent="0.3">
      <c r="A234" s="140">
        <v>231</v>
      </c>
      <c r="B234" s="140"/>
      <c r="C234" s="140"/>
      <c r="D234" s="140"/>
      <c r="E234" s="140"/>
      <c r="F234" s="140"/>
      <c r="G234" s="140"/>
      <c r="H234" s="140"/>
      <c r="I234" s="140"/>
      <c r="J234" s="140"/>
      <c r="K234" s="140"/>
      <c r="L234" s="140"/>
      <c r="M234" s="140"/>
      <c r="N234" s="140"/>
      <c r="O234" s="140"/>
      <c r="P234" s="140"/>
      <c r="Q234" s="140"/>
      <c r="R234" s="140"/>
      <c r="S234" s="140"/>
      <c r="T234" s="140"/>
      <c r="U234" s="140"/>
      <c r="V234" s="140"/>
      <c r="W234" s="140"/>
      <c r="X234" s="140"/>
      <c r="Y234" s="140"/>
      <c r="Z234" s="140"/>
      <c r="AA234" s="140">
        <v>8194</v>
      </c>
      <c r="AB234" s="140"/>
      <c r="AC234" s="140"/>
      <c r="AD234" s="140"/>
      <c r="AE234" s="168"/>
      <c r="AF234" s="168">
        <v>16389</v>
      </c>
      <c r="AG234" s="168"/>
      <c r="AH234" s="165"/>
      <c r="AI234" s="165"/>
      <c r="AJ234" s="165"/>
      <c r="AU234" s="165"/>
      <c r="AV234" s="165"/>
      <c r="AW234" s="165"/>
      <c r="AX234" s="165"/>
      <c r="AY234" s="165"/>
      <c r="AZ234" s="165"/>
      <c r="BA234" s="165"/>
    </row>
    <row r="235" spans="1:53" ht="15.75" thickBot="1" x14ac:dyDescent="0.3">
      <c r="A235" s="140">
        <v>232</v>
      </c>
      <c r="B235" s="140"/>
      <c r="C235" s="140"/>
      <c r="D235" s="140"/>
      <c r="E235" s="140"/>
      <c r="F235" s="140"/>
      <c r="G235" s="140"/>
      <c r="H235" s="140"/>
      <c r="I235" s="140"/>
      <c r="J235" s="140"/>
      <c r="K235" s="140"/>
      <c r="L235" s="140"/>
      <c r="M235" s="140"/>
      <c r="N235" s="140"/>
      <c r="O235" s="140"/>
      <c r="P235" s="140"/>
      <c r="Q235" s="140"/>
      <c r="R235" s="140"/>
      <c r="S235" s="140"/>
      <c r="T235" s="140"/>
      <c r="U235" s="140"/>
      <c r="V235" s="140"/>
      <c r="W235" s="140"/>
      <c r="X235" s="140"/>
      <c r="Y235" s="140"/>
      <c r="Z235" s="140"/>
      <c r="AA235" s="140">
        <v>8228</v>
      </c>
      <c r="AB235" s="140"/>
      <c r="AC235" s="140"/>
      <c r="AD235" s="140"/>
      <c r="AE235" s="168"/>
      <c r="AF235" s="168">
        <v>16457</v>
      </c>
      <c r="AG235" s="168"/>
      <c r="AH235" s="165"/>
      <c r="AI235" s="165"/>
      <c r="AJ235" s="165"/>
      <c r="AU235" s="165"/>
      <c r="AV235" s="165"/>
      <c r="AW235" s="165"/>
      <c r="AX235" s="165"/>
      <c r="AY235" s="165"/>
      <c r="AZ235" s="165"/>
      <c r="BA235" s="165"/>
    </row>
    <row r="236" spans="1:53" ht="15.75" thickBot="1" x14ac:dyDescent="0.3">
      <c r="A236" s="140">
        <v>233</v>
      </c>
      <c r="B236" s="140"/>
      <c r="C236" s="140"/>
      <c r="D236" s="140"/>
      <c r="E236" s="140"/>
      <c r="F236" s="140"/>
      <c r="G236" s="140"/>
      <c r="H236" s="140"/>
      <c r="I236" s="140"/>
      <c r="J236" s="140"/>
      <c r="K236" s="140"/>
      <c r="L236" s="140"/>
      <c r="M236" s="140"/>
      <c r="N236" s="140"/>
      <c r="O236" s="140"/>
      <c r="P236" s="140"/>
      <c r="Q236" s="140"/>
      <c r="R236" s="140"/>
      <c r="S236" s="140"/>
      <c r="T236" s="140"/>
      <c r="U236" s="140"/>
      <c r="V236" s="140"/>
      <c r="W236" s="140"/>
      <c r="X236" s="140"/>
      <c r="Y236" s="140"/>
      <c r="Z236" s="140"/>
      <c r="AA236" s="140">
        <v>8263</v>
      </c>
      <c r="AB236" s="140">
        <v>9443</v>
      </c>
      <c r="AC236" s="140"/>
      <c r="AD236" s="140"/>
      <c r="AE236" s="168"/>
      <c r="AF236" s="168">
        <v>16526</v>
      </c>
      <c r="AG236" s="168"/>
      <c r="AH236" s="165"/>
      <c r="AI236" s="165"/>
      <c r="AJ236" s="165"/>
      <c r="AU236" s="165"/>
      <c r="AV236" s="165"/>
      <c r="AW236" s="165"/>
      <c r="AX236" s="165"/>
      <c r="AY236" s="165"/>
      <c r="AZ236" s="165"/>
      <c r="BA236" s="165"/>
    </row>
    <row r="237" spans="1:53" ht="18.75" thickBot="1" x14ac:dyDescent="0.3">
      <c r="A237" s="140">
        <v>234</v>
      </c>
      <c r="B237" s="140"/>
      <c r="C237" s="140"/>
      <c r="D237" s="140"/>
      <c r="E237" s="140"/>
      <c r="F237" s="140"/>
      <c r="G237" s="140"/>
      <c r="H237" s="140"/>
      <c r="I237" s="140"/>
      <c r="J237" s="140"/>
      <c r="K237" s="140"/>
      <c r="L237" s="140"/>
      <c r="M237" s="140"/>
      <c r="N237" s="140"/>
      <c r="O237" s="140"/>
      <c r="P237" s="140"/>
      <c r="Q237" s="140"/>
      <c r="R237" s="140"/>
      <c r="S237" s="140"/>
      <c r="T237" s="140"/>
      <c r="U237" s="140"/>
      <c r="V237" s="140"/>
      <c r="W237" s="140"/>
      <c r="X237" s="140"/>
      <c r="Y237" s="140"/>
      <c r="Z237" s="140"/>
      <c r="AA237" s="140">
        <v>8297</v>
      </c>
      <c r="AB237" s="140">
        <v>9483</v>
      </c>
      <c r="AC237" s="140"/>
      <c r="AD237" s="140"/>
      <c r="AE237" s="168"/>
      <c r="AF237" s="168">
        <v>16595</v>
      </c>
      <c r="AG237" s="168"/>
      <c r="AH237" s="165"/>
      <c r="AI237" s="165"/>
      <c r="AJ237" s="165"/>
      <c r="AK237" s="173"/>
      <c r="AU237" s="165"/>
      <c r="AV237" s="165"/>
      <c r="AW237" s="165"/>
      <c r="AX237" s="165"/>
      <c r="AY237" s="165"/>
      <c r="AZ237" s="165"/>
      <c r="BA237" s="165"/>
    </row>
    <row r="238" spans="1:53" ht="15.75" thickBot="1" x14ac:dyDescent="0.3">
      <c r="A238" s="140">
        <v>235</v>
      </c>
      <c r="B238" s="140"/>
      <c r="C238" s="140"/>
      <c r="D238" s="140"/>
      <c r="E238" s="140"/>
      <c r="F238" s="140"/>
      <c r="G238" s="140"/>
      <c r="H238" s="140"/>
      <c r="I238" s="140"/>
      <c r="J238" s="140"/>
      <c r="K238" s="140"/>
      <c r="L238" s="140"/>
      <c r="M238" s="140"/>
      <c r="N238" s="140"/>
      <c r="O238" s="140"/>
      <c r="P238" s="140"/>
      <c r="Q238" s="140"/>
      <c r="R238" s="140"/>
      <c r="S238" s="140"/>
      <c r="T238" s="140"/>
      <c r="U238" s="140"/>
      <c r="V238" s="140"/>
      <c r="W238" s="140"/>
      <c r="X238" s="140"/>
      <c r="Y238" s="140"/>
      <c r="Z238" s="140"/>
      <c r="AA238" s="140">
        <v>8340</v>
      </c>
      <c r="AB238" s="140">
        <v>9531</v>
      </c>
      <c r="AC238" s="140"/>
      <c r="AD238" s="140"/>
      <c r="AE238" s="168"/>
      <c r="AF238" s="168">
        <v>16680</v>
      </c>
      <c r="AG238" s="168"/>
      <c r="AH238" s="165"/>
      <c r="AI238" s="165"/>
      <c r="AJ238" s="165"/>
      <c r="AK238" s="161"/>
      <c r="AU238" s="165"/>
      <c r="AV238" s="165"/>
      <c r="AW238" s="165"/>
      <c r="AX238" s="165"/>
      <c r="AY238" s="165"/>
      <c r="AZ238" s="165"/>
      <c r="BA238" s="165"/>
    </row>
    <row r="239" spans="1:53" ht="15.75" thickBot="1" x14ac:dyDescent="0.3">
      <c r="A239" s="140">
        <v>236</v>
      </c>
      <c r="B239" s="140"/>
      <c r="C239" s="140"/>
      <c r="D239" s="140"/>
      <c r="E239" s="140"/>
      <c r="F239" s="140"/>
      <c r="G239" s="140"/>
      <c r="H239" s="140"/>
      <c r="I239" s="140"/>
      <c r="J239" s="140"/>
      <c r="K239" s="140"/>
      <c r="L239" s="140"/>
      <c r="M239" s="140"/>
      <c r="N239" s="140"/>
      <c r="O239" s="140"/>
      <c r="P239" s="140"/>
      <c r="Q239" s="140"/>
      <c r="R239" s="140"/>
      <c r="S239" s="140"/>
      <c r="T239" s="140"/>
      <c r="U239" s="140"/>
      <c r="V239" s="140"/>
      <c r="W239" s="140"/>
      <c r="X239" s="140"/>
      <c r="Y239" s="140"/>
      <c r="Z239" s="140"/>
      <c r="AA239" s="140">
        <v>8383</v>
      </c>
      <c r="AB239" s="140">
        <v>9580</v>
      </c>
      <c r="AC239" s="140"/>
      <c r="AD239" s="140"/>
      <c r="AE239" s="168"/>
      <c r="AF239" s="168">
        <v>16766</v>
      </c>
      <c r="AG239" s="168"/>
      <c r="AH239" s="165"/>
      <c r="AI239" s="165"/>
      <c r="AJ239" s="165"/>
      <c r="AK239" s="161"/>
      <c r="AU239" s="165"/>
      <c r="AV239" s="165"/>
      <c r="AW239" s="165"/>
      <c r="AX239" s="165"/>
      <c r="AY239" s="165"/>
      <c r="AZ239" s="165"/>
      <c r="BA239" s="165"/>
    </row>
    <row r="240" spans="1:53" ht="15.75" thickBot="1" x14ac:dyDescent="0.3">
      <c r="A240" s="140">
        <v>237</v>
      </c>
      <c r="B240" s="140"/>
      <c r="C240" s="140"/>
      <c r="D240" s="140"/>
      <c r="E240" s="140"/>
      <c r="F240" s="140"/>
      <c r="G240" s="140"/>
      <c r="H240" s="140"/>
      <c r="I240" s="140"/>
      <c r="J240" s="140"/>
      <c r="K240" s="140"/>
      <c r="L240" s="140"/>
      <c r="M240" s="140"/>
      <c r="N240" s="140"/>
      <c r="O240" s="140"/>
      <c r="P240" s="140"/>
      <c r="Q240" s="140"/>
      <c r="R240" s="140"/>
      <c r="S240" s="140"/>
      <c r="T240" s="140"/>
      <c r="U240" s="140"/>
      <c r="V240" s="140"/>
      <c r="W240" s="140"/>
      <c r="X240" s="140"/>
      <c r="Y240" s="140"/>
      <c r="Z240" s="140"/>
      <c r="AA240" s="140">
        <v>8425</v>
      </c>
      <c r="AB240" s="140">
        <v>9629</v>
      </c>
      <c r="AC240" s="140"/>
      <c r="AD240" s="140"/>
      <c r="AE240" s="168"/>
      <c r="AF240" s="168">
        <v>16851</v>
      </c>
      <c r="AG240" s="168"/>
      <c r="AH240" s="165"/>
      <c r="AI240" s="165"/>
      <c r="AJ240" s="165"/>
      <c r="AK240" s="164"/>
      <c r="AU240" s="165"/>
      <c r="AV240" s="165"/>
      <c r="AW240" s="165"/>
      <c r="AX240" s="165"/>
      <c r="AY240" s="165"/>
      <c r="AZ240" s="165"/>
      <c r="BA240" s="165"/>
    </row>
    <row r="241" spans="1:53" ht="15.75" thickBot="1" x14ac:dyDescent="0.3">
      <c r="A241" s="140">
        <v>238</v>
      </c>
      <c r="B241" s="140"/>
      <c r="C241" s="140"/>
      <c r="D241" s="140"/>
      <c r="E241" s="140"/>
      <c r="F241" s="140"/>
      <c r="G241" s="140"/>
      <c r="H241" s="140"/>
      <c r="I241" s="140"/>
      <c r="J241" s="140"/>
      <c r="K241" s="140"/>
      <c r="L241" s="140"/>
      <c r="M241" s="140"/>
      <c r="N241" s="140"/>
      <c r="O241" s="140"/>
      <c r="P241" s="140"/>
      <c r="Q241" s="140"/>
      <c r="R241" s="140"/>
      <c r="S241" s="140"/>
      <c r="T241" s="140"/>
      <c r="U241" s="140"/>
      <c r="V241" s="140"/>
      <c r="W241" s="140"/>
      <c r="X241" s="140"/>
      <c r="Y241" s="140"/>
      <c r="Z241" s="140"/>
      <c r="AA241" s="140">
        <v>8468</v>
      </c>
      <c r="AB241" s="140">
        <v>9678</v>
      </c>
      <c r="AC241" s="140"/>
      <c r="AD241" s="140"/>
      <c r="AE241" s="168"/>
      <c r="AF241" s="168">
        <v>16937</v>
      </c>
      <c r="AG241" s="168"/>
      <c r="AH241" s="165"/>
      <c r="AI241" s="165"/>
      <c r="AJ241" s="165"/>
      <c r="AK241" s="164"/>
      <c r="AU241" s="165"/>
      <c r="AV241" s="165"/>
      <c r="AW241" s="165"/>
      <c r="AX241" s="165"/>
      <c r="AY241" s="165"/>
      <c r="AZ241" s="165"/>
      <c r="BA241" s="165"/>
    </row>
    <row r="242" spans="1:53" ht="15.75" thickBot="1" x14ac:dyDescent="0.3">
      <c r="A242" s="140">
        <v>239</v>
      </c>
      <c r="B242" s="140"/>
      <c r="C242" s="140"/>
      <c r="D242" s="140"/>
      <c r="E242" s="140"/>
      <c r="F242" s="140"/>
      <c r="G242" s="140"/>
      <c r="H242" s="140"/>
      <c r="I242" s="140"/>
      <c r="J242" s="140"/>
      <c r="K242" s="140"/>
      <c r="L242" s="140"/>
      <c r="M242" s="140"/>
      <c r="N242" s="140"/>
      <c r="O242" s="140"/>
      <c r="P242" s="140"/>
      <c r="Q242" s="140"/>
      <c r="R242" s="140"/>
      <c r="S242" s="140"/>
      <c r="T242" s="140"/>
      <c r="U242" s="140"/>
      <c r="V242" s="140"/>
      <c r="W242" s="140"/>
      <c r="X242" s="140"/>
      <c r="Y242" s="140"/>
      <c r="Z242" s="140"/>
      <c r="AA242" s="140">
        <v>8503</v>
      </c>
      <c r="AB242" s="140">
        <v>9717</v>
      </c>
      <c r="AC242" s="140"/>
      <c r="AD242" s="140"/>
      <c r="AE242" s="168"/>
      <c r="AF242" s="168">
        <v>17006</v>
      </c>
      <c r="AG242" s="168"/>
      <c r="AH242" s="165"/>
      <c r="AI242" s="165"/>
      <c r="AJ242" s="165"/>
      <c r="AK242" s="164"/>
      <c r="AU242" s="165"/>
      <c r="AV242" s="165"/>
      <c r="AW242" s="165"/>
      <c r="AX242" s="165"/>
      <c r="AY242" s="165"/>
      <c r="AZ242" s="165"/>
      <c r="BA242" s="165"/>
    </row>
    <row r="243" spans="1:53" ht="15.75" thickBot="1" x14ac:dyDescent="0.3">
      <c r="A243" s="140">
        <v>240</v>
      </c>
      <c r="B243" s="140"/>
      <c r="C243" s="140"/>
      <c r="D243" s="140"/>
      <c r="E243" s="140"/>
      <c r="F243" s="140"/>
      <c r="G243" s="140"/>
      <c r="H243" s="140"/>
      <c r="I243" s="140"/>
      <c r="J243" s="140"/>
      <c r="K243" s="140"/>
      <c r="L243" s="140"/>
      <c r="M243" s="140"/>
      <c r="N243" s="140"/>
      <c r="O243" s="140"/>
      <c r="P243" s="140"/>
      <c r="Q243" s="140"/>
      <c r="R243" s="140"/>
      <c r="S243" s="140"/>
      <c r="T243" s="140"/>
      <c r="U243" s="140"/>
      <c r="V243" s="140"/>
      <c r="W243" s="140"/>
      <c r="X243" s="140"/>
      <c r="Y243" s="140"/>
      <c r="Z243" s="140"/>
      <c r="AA243" s="140">
        <v>8537</v>
      </c>
      <c r="AB243" s="140">
        <v>9756</v>
      </c>
      <c r="AC243" s="140"/>
      <c r="AD243" s="140"/>
      <c r="AE243" s="168"/>
      <c r="AF243" s="168">
        <v>17074</v>
      </c>
      <c r="AG243" s="168"/>
      <c r="AH243" s="165"/>
      <c r="AI243" s="165"/>
      <c r="AJ243" s="165"/>
      <c r="AU243" s="165"/>
      <c r="AV243" s="165"/>
      <c r="AW243" s="165"/>
      <c r="AX243" s="165"/>
      <c r="AY243" s="165"/>
      <c r="AZ243" s="165"/>
      <c r="BA243" s="165"/>
    </row>
    <row r="244" spans="1:53" ht="15.75" thickBot="1" x14ac:dyDescent="0.3">
      <c r="A244" s="140">
        <v>241</v>
      </c>
      <c r="B244" s="140"/>
      <c r="C244" s="140"/>
      <c r="D244" s="140"/>
      <c r="E244" s="140"/>
      <c r="F244" s="140"/>
      <c r="G244" s="140"/>
      <c r="H244" s="140"/>
      <c r="I244" s="140"/>
      <c r="J244" s="140"/>
      <c r="K244" s="140"/>
      <c r="L244" s="140"/>
      <c r="M244" s="140"/>
      <c r="N244" s="140"/>
      <c r="O244" s="140"/>
      <c r="P244" s="140"/>
      <c r="Q244" s="140"/>
      <c r="R244" s="140"/>
      <c r="S244" s="140"/>
      <c r="T244" s="140"/>
      <c r="U244" s="140"/>
      <c r="V244" s="140"/>
      <c r="W244" s="140"/>
      <c r="X244" s="140"/>
      <c r="Y244" s="140"/>
      <c r="Z244" s="140"/>
      <c r="AA244" s="140">
        <v>8571</v>
      </c>
      <c r="AB244" s="140">
        <v>9795</v>
      </c>
      <c r="AC244" s="140"/>
      <c r="AD244" s="140"/>
      <c r="AE244" s="168"/>
      <c r="AF244" s="168">
        <v>17142</v>
      </c>
      <c r="AG244" s="168"/>
      <c r="AH244" s="165"/>
      <c r="AI244" s="165"/>
      <c r="AJ244" s="165"/>
      <c r="AU244" s="165"/>
      <c r="AV244" s="165"/>
      <c r="AW244" s="165"/>
      <c r="AX244" s="165"/>
      <c r="AY244" s="165"/>
      <c r="AZ244" s="165"/>
      <c r="BA244" s="165"/>
    </row>
    <row r="245" spans="1:53" ht="15.75" thickBot="1" x14ac:dyDescent="0.3">
      <c r="A245" s="140">
        <v>242</v>
      </c>
      <c r="B245" s="140"/>
      <c r="C245" s="140"/>
      <c r="D245" s="140"/>
      <c r="E245" s="140"/>
      <c r="F245" s="140"/>
      <c r="G245" s="140"/>
      <c r="H245" s="140"/>
      <c r="I245" s="140"/>
      <c r="J245" s="140"/>
      <c r="K245" s="140"/>
      <c r="L245" s="140"/>
      <c r="M245" s="140"/>
      <c r="N245" s="140"/>
      <c r="O245" s="140"/>
      <c r="P245" s="140"/>
      <c r="Q245" s="140"/>
      <c r="R245" s="140"/>
      <c r="S245" s="140"/>
      <c r="T245" s="140"/>
      <c r="U245" s="140"/>
      <c r="V245" s="140"/>
      <c r="W245" s="140"/>
      <c r="X245" s="140"/>
      <c r="Y245" s="140"/>
      <c r="Z245" s="140"/>
      <c r="AA245" s="140">
        <v>8605</v>
      </c>
      <c r="AB245" s="140">
        <v>9835</v>
      </c>
      <c r="AC245" s="140"/>
      <c r="AD245" s="140"/>
      <c r="AE245" s="168"/>
      <c r="AF245" s="168">
        <v>17211</v>
      </c>
      <c r="AG245" s="168"/>
      <c r="AH245" s="165"/>
      <c r="AI245" s="165"/>
      <c r="AJ245" s="165"/>
      <c r="AK245" s="164"/>
      <c r="AU245" s="165"/>
      <c r="AV245" s="165"/>
      <c r="AW245" s="165"/>
      <c r="AX245" s="165"/>
      <c r="AY245" s="165"/>
      <c r="AZ245" s="165"/>
      <c r="BA245" s="165"/>
    </row>
    <row r="246" spans="1:53" ht="15.75" thickBot="1" x14ac:dyDescent="0.3">
      <c r="A246" s="140">
        <v>243</v>
      </c>
      <c r="B246" s="140"/>
      <c r="C246" s="140"/>
      <c r="D246" s="140"/>
      <c r="E246" s="140"/>
      <c r="F246" s="140"/>
      <c r="G246" s="140"/>
      <c r="H246" s="140"/>
      <c r="I246" s="140"/>
      <c r="J246" s="140"/>
      <c r="K246" s="140"/>
      <c r="L246" s="140"/>
      <c r="M246" s="140"/>
      <c r="N246" s="140"/>
      <c r="O246" s="140"/>
      <c r="P246" s="140"/>
      <c r="Q246" s="140"/>
      <c r="R246" s="140"/>
      <c r="S246" s="140"/>
      <c r="T246" s="140"/>
      <c r="U246" s="140"/>
      <c r="V246" s="140"/>
      <c r="W246" s="140"/>
      <c r="X246" s="140"/>
      <c r="Y246" s="140"/>
      <c r="Z246" s="140"/>
      <c r="AA246" s="140">
        <v>8639</v>
      </c>
      <c r="AB246" s="140">
        <v>9874</v>
      </c>
      <c r="AC246" s="140"/>
      <c r="AD246" s="140"/>
      <c r="AE246" s="168"/>
      <c r="AF246" s="168">
        <v>17279</v>
      </c>
      <c r="AG246" s="168"/>
      <c r="AH246" s="165"/>
      <c r="AI246" s="165"/>
      <c r="AJ246" s="165"/>
      <c r="AU246" s="165"/>
      <c r="AV246" s="165"/>
      <c r="AW246" s="165"/>
      <c r="AX246" s="165"/>
      <c r="AY246" s="165"/>
      <c r="AZ246" s="165"/>
      <c r="BA246" s="165"/>
    </row>
    <row r="247" spans="1:53" ht="15.75" thickBot="1" x14ac:dyDescent="0.3">
      <c r="A247" s="140">
        <v>244</v>
      </c>
      <c r="B247" s="140"/>
      <c r="C247" s="140"/>
      <c r="D247" s="140"/>
      <c r="E247" s="140"/>
      <c r="F247" s="140"/>
      <c r="G247" s="140"/>
      <c r="H247" s="140"/>
      <c r="I247" s="140"/>
      <c r="J247" s="140"/>
      <c r="K247" s="140"/>
      <c r="L247" s="140"/>
      <c r="M247" s="140"/>
      <c r="N247" s="140"/>
      <c r="O247" s="140"/>
      <c r="P247" s="140"/>
      <c r="Q247" s="140"/>
      <c r="R247" s="140"/>
      <c r="S247" s="140"/>
      <c r="T247" s="140"/>
      <c r="U247" s="140"/>
      <c r="V247" s="140"/>
      <c r="W247" s="140"/>
      <c r="X247" s="140"/>
      <c r="Y247" s="140"/>
      <c r="Z247" s="140"/>
      <c r="AA247" s="140">
        <v>8673</v>
      </c>
      <c r="AB247" s="140">
        <v>9913</v>
      </c>
      <c r="AC247" s="140"/>
      <c r="AD247" s="140"/>
      <c r="AE247" s="168"/>
      <c r="AF247" s="168">
        <v>17347</v>
      </c>
      <c r="AG247" s="168"/>
      <c r="AH247" s="165"/>
      <c r="AI247" s="165"/>
      <c r="AJ247" s="165"/>
      <c r="AU247" s="165"/>
      <c r="AV247" s="165"/>
      <c r="AW247" s="165"/>
      <c r="AX247" s="165"/>
      <c r="AY247" s="165"/>
      <c r="AZ247" s="165"/>
      <c r="BA247" s="165"/>
    </row>
    <row r="248" spans="1:53" ht="15.75" thickBot="1" x14ac:dyDescent="0.3">
      <c r="A248" s="140">
        <v>245</v>
      </c>
      <c r="B248" s="140"/>
      <c r="C248" s="140"/>
      <c r="D248" s="140"/>
      <c r="E248" s="140"/>
      <c r="F248" s="140"/>
      <c r="G248" s="140"/>
      <c r="H248" s="140"/>
      <c r="I248" s="140"/>
      <c r="J248" s="140"/>
      <c r="K248" s="140"/>
      <c r="L248" s="140"/>
      <c r="M248" s="140"/>
      <c r="N248" s="140"/>
      <c r="O248" s="140"/>
      <c r="P248" s="140"/>
      <c r="Q248" s="140"/>
      <c r="R248" s="140"/>
      <c r="S248" s="140"/>
      <c r="T248" s="140"/>
      <c r="U248" s="140"/>
      <c r="V248" s="140"/>
      <c r="W248" s="140"/>
      <c r="X248" s="140"/>
      <c r="Y248" s="140"/>
      <c r="Z248" s="140"/>
      <c r="AA248" s="140">
        <v>8708</v>
      </c>
      <c r="AB248" s="140">
        <v>9952</v>
      </c>
      <c r="AC248" s="140"/>
      <c r="AD248" s="140"/>
      <c r="AE248" s="168"/>
      <c r="AF248" s="168">
        <v>17416</v>
      </c>
      <c r="AG248" s="168"/>
      <c r="AH248" s="165"/>
      <c r="AI248" s="165"/>
      <c r="AJ248" s="165"/>
      <c r="AU248" s="165"/>
      <c r="AV248" s="165"/>
      <c r="AW248" s="165"/>
      <c r="AX248" s="165"/>
      <c r="AY248" s="165"/>
      <c r="AZ248" s="165"/>
      <c r="BA248" s="165"/>
    </row>
    <row r="249" spans="1:53" ht="15.75" thickBot="1" x14ac:dyDescent="0.3">
      <c r="A249" s="140">
        <v>246</v>
      </c>
      <c r="B249" s="140"/>
      <c r="C249" s="140"/>
      <c r="D249" s="140"/>
      <c r="E249" s="140"/>
      <c r="F249" s="140"/>
      <c r="G249" s="140"/>
      <c r="H249" s="140"/>
      <c r="I249" s="140"/>
      <c r="J249" s="140"/>
      <c r="K249" s="140"/>
      <c r="L249" s="140"/>
      <c r="M249" s="140"/>
      <c r="N249" s="140"/>
      <c r="O249" s="140"/>
      <c r="P249" s="140"/>
      <c r="Q249" s="140"/>
      <c r="R249" s="140"/>
      <c r="S249" s="140"/>
      <c r="T249" s="140"/>
      <c r="U249" s="140"/>
      <c r="V249" s="140"/>
      <c r="W249" s="140"/>
      <c r="X249" s="140"/>
      <c r="Y249" s="140"/>
      <c r="Z249" s="140"/>
      <c r="AA249" s="140">
        <v>8742</v>
      </c>
      <c r="AB249" s="140">
        <v>9991</v>
      </c>
      <c r="AC249" s="140"/>
      <c r="AD249" s="140"/>
      <c r="AE249" s="168"/>
      <c r="AF249" s="168">
        <v>17484</v>
      </c>
      <c r="AG249" s="168"/>
      <c r="AH249" s="165"/>
      <c r="AI249" s="165"/>
      <c r="AJ249" s="165"/>
      <c r="AU249" s="165"/>
      <c r="AV249" s="165"/>
      <c r="AW249" s="165"/>
      <c r="AX249" s="165"/>
      <c r="AY249" s="165"/>
      <c r="AZ249" s="165"/>
      <c r="BA249" s="165"/>
    </row>
    <row r="250" spans="1:53" ht="15.75" thickBot="1" x14ac:dyDescent="0.3">
      <c r="A250" s="140">
        <v>247</v>
      </c>
      <c r="B250" s="140"/>
      <c r="C250" s="140"/>
      <c r="D250" s="140"/>
      <c r="E250" s="140"/>
      <c r="F250" s="140"/>
      <c r="G250" s="140"/>
      <c r="H250" s="140"/>
      <c r="I250" s="140"/>
      <c r="J250" s="140"/>
      <c r="K250" s="140"/>
      <c r="L250" s="140"/>
      <c r="M250" s="140"/>
      <c r="N250" s="140"/>
      <c r="O250" s="140"/>
      <c r="P250" s="140"/>
      <c r="Q250" s="140"/>
      <c r="R250" s="140"/>
      <c r="S250" s="140"/>
      <c r="T250" s="140"/>
      <c r="U250" s="140"/>
      <c r="V250" s="140"/>
      <c r="W250" s="140"/>
      <c r="X250" s="140"/>
      <c r="Y250" s="140"/>
      <c r="Z250" s="140"/>
      <c r="AA250" s="140">
        <v>8776</v>
      </c>
      <c r="AB250" s="140">
        <v>10030</v>
      </c>
      <c r="AC250" s="140"/>
      <c r="AD250" s="140"/>
      <c r="AE250" s="168"/>
      <c r="AF250" s="168">
        <v>17553</v>
      </c>
      <c r="AG250" s="168"/>
      <c r="AH250" s="165"/>
      <c r="AI250" s="165"/>
      <c r="AJ250" s="165"/>
      <c r="AU250" s="165"/>
      <c r="AV250" s="165"/>
      <c r="AW250" s="165"/>
      <c r="AX250" s="165"/>
      <c r="AY250" s="165"/>
      <c r="AZ250" s="165"/>
      <c r="BA250" s="165"/>
    </row>
    <row r="251" spans="1:53" ht="15.75" thickBot="1" x14ac:dyDescent="0.3">
      <c r="A251" s="140">
        <v>248</v>
      </c>
      <c r="B251" s="140"/>
      <c r="C251" s="140"/>
      <c r="D251" s="140"/>
      <c r="E251" s="140"/>
      <c r="F251" s="140"/>
      <c r="G251" s="140"/>
      <c r="H251" s="140"/>
      <c r="I251" s="140"/>
      <c r="J251" s="140"/>
      <c r="K251" s="140"/>
      <c r="L251" s="140"/>
      <c r="M251" s="140"/>
      <c r="N251" s="140"/>
      <c r="O251" s="140"/>
      <c r="P251" s="140"/>
      <c r="Q251" s="140"/>
      <c r="R251" s="140"/>
      <c r="S251" s="140"/>
      <c r="T251" s="140"/>
      <c r="U251" s="140"/>
      <c r="V251" s="140"/>
      <c r="W251" s="140"/>
      <c r="X251" s="140"/>
      <c r="Y251" s="140"/>
      <c r="Z251" s="140"/>
      <c r="AA251" s="140">
        <v>8810</v>
      </c>
      <c r="AB251" s="140">
        <v>10069</v>
      </c>
      <c r="AC251" s="140"/>
      <c r="AD251" s="140"/>
      <c r="AE251" s="168"/>
      <c r="AF251" s="168">
        <v>17621</v>
      </c>
      <c r="AG251" s="168"/>
      <c r="AH251" s="165"/>
      <c r="AI251" s="165"/>
      <c r="AJ251" s="165"/>
      <c r="AK251" s="164"/>
      <c r="AU251" s="165"/>
      <c r="AV251" s="165"/>
      <c r="AW251" s="165"/>
      <c r="AX251" s="165"/>
      <c r="AY251" s="165"/>
      <c r="AZ251" s="165"/>
      <c r="BA251" s="165"/>
    </row>
    <row r="252" spans="1:53" ht="15.75" thickBot="1" x14ac:dyDescent="0.3">
      <c r="A252" s="140">
        <v>249</v>
      </c>
      <c r="B252" s="140"/>
      <c r="C252" s="140"/>
      <c r="D252" s="140"/>
      <c r="E252" s="140"/>
      <c r="F252" s="140"/>
      <c r="G252" s="140"/>
      <c r="H252" s="140"/>
      <c r="I252" s="140"/>
      <c r="J252" s="140"/>
      <c r="K252" s="140"/>
      <c r="L252" s="140"/>
      <c r="M252" s="140"/>
      <c r="N252" s="140"/>
      <c r="O252" s="140"/>
      <c r="P252" s="140"/>
      <c r="Q252" s="140"/>
      <c r="R252" s="140"/>
      <c r="S252" s="140"/>
      <c r="T252" s="140"/>
      <c r="U252" s="140"/>
      <c r="V252" s="140"/>
      <c r="W252" s="140"/>
      <c r="X252" s="140"/>
      <c r="Y252" s="140"/>
      <c r="Z252" s="140"/>
      <c r="AA252" s="140">
        <v>8844</v>
      </c>
      <c r="AB252" s="140">
        <v>10108</v>
      </c>
      <c r="AC252" s="140"/>
      <c r="AD252" s="140"/>
      <c r="AE252" s="168"/>
      <c r="AF252" s="168">
        <v>17689</v>
      </c>
      <c r="AG252" s="168"/>
      <c r="AH252" s="165"/>
      <c r="AI252" s="165"/>
      <c r="AJ252" s="165"/>
      <c r="AU252" s="165"/>
      <c r="AV252" s="165"/>
      <c r="AW252" s="165"/>
      <c r="AX252" s="165"/>
      <c r="AY252" s="165"/>
      <c r="AZ252" s="165"/>
      <c r="BA252" s="165"/>
    </row>
    <row r="253" spans="1:53" ht="15.75" thickBot="1" x14ac:dyDescent="0.3">
      <c r="A253" s="140">
        <v>250</v>
      </c>
      <c r="B253" s="140"/>
      <c r="C253" s="140"/>
      <c r="D253" s="140"/>
      <c r="E253" s="140"/>
      <c r="F253" s="140"/>
      <c r="G253" s="140"/>
      <c r="H253" s="140"/>
      <c r="I253" s="140"/>
      <c r="J253" s="140"/>
      <c r="K253" s="140"/>
      <c r="L253" s="140"/>
      <c r="M253" s="140"/>
      <c r="N253" s="140"/>
      <c r="O253" s="140"/>
      <c r="P253" s="140"/>
      <c r="Q253" s="140"/>
      <c r="R253" s="140"/>
      <c r="S253" s="140"/>
      <c r="T253" s="140"/>
      <c r="U253" s="140"/>
      <c r="V253" s="140"/>
      <c r="W253" s="140"/>
      <c r="X253" s="140"/>
      <c r="Y253" s="140"/>
      <c r="Z253" s="140"/>
      <c r="AA253" s="140">
        <v>8879</v>
      </c>
      <c r="AB253" s="140">
        <v>10147</v>
      </c>
      <c r="AC253" s="140"/>
      <c r="AD253" s="140"/>
      <c r="AE253" s="168"/>
      <c r="AF253" s="168">
        <v>17758</v>
      </c>
      <c r="AG253" s="168"/>
      <c r="AH253" s="165"/>
      <c r="AI253" s="165"/>
      <c r="AJ253" s="165"/>
      <c r="AU253" s="165"/>
      <c r="AV253" s="165"/>
      <c r="AW253" s="165"/>
      <c r="AX253" s="165"/>
      <c r="AY253" s="165"/>
      <c r="AZ253" s="165"/>
      <c r="BA253" s="165"/>
    </row>
    <row r="254" spans="1:53" ht="15.75" thickBot="1" x14ac:dyDescent="0.3">
      <c r="A254" s="140">
        <v>251</v>
      </c>
      <c r="B254" s="140"/>
      <c r="C254" s="140"/>
      <c r="D254" s="140"/>
      <c r="E254" s="140"/>
      <c r="F254" s="140"/>
      <c r="G254" s="140"/>
      <c r="H254" s="140"/>
      <c r="I254" s="140"/>
      <c r="J254" s="140"/>
      <c r="K254" s="140"/>
      <c r="L254" s="140"/>
      <c r="M254" s="140"/>
      <c r="N254" s="140"/>
      <c r="O254" s="140"/>
      <c r="P254" s="140"/>
      <c r="Q254" s="140"/>
      <c r="R254" s="140"/>
      <c r="S254" s="140"/>
      <c r="T254" s="140"/>
      <c r="U254" s="140"/>
      <c r="V254" s="140"/>
      <c r="W254" s="140"/>
      <c r="X254" s="140"/>
      <c r="Y254" s="140"/>
      <c r="Z254" s="140"/>
      <c r="AA254" s="140">
        <v>8913</v>
      </c>
      <c r="AB254" s="140">
        <v>10186</v>
      </c>
      <c r="AC254" s="140"/>
      <c r="AD254" s="140"/>
      <c r="AE254" s="168"/>
      <c r="AF254" s="168">
        <v>17826</v>
      </c>
      <c r="AG254" s="168"/>
      <c r="AH254" s="165"/>
      <c r="AI254" s="165"/>
      <c r="AJ254" s="165"/>
      <c r="AU254" s="165"/>
      <c r="AV254" s="165"/>
      <c r="AW254" s="165"/>
      <c r="AX254" s="165"/>
      <c r="AY254" s="165"/>
      <c r="AZ254" s="165"/>
      <c r="BA254" s="165"/>
    </row>
    <row r="255" spans="1:53" ht="18.75" thickBot="1" x14ac:dyDescent="0.3">
      <c r="A255" s="140">
        <v>252</v>
      </c>
      <c r="B255" s="140"/>
      <c r="C255" s="140"/>
      <c r="D255" s="140"/>
      <c r="E255" s="140"/>
      <c r="F255" s="140"/>
      <c r="G255" s="140"/>
      <c r="H255" s="140"/>
      <c r="I255" s="140"/>
      <c r="J255" s="140"/>
      <c r="K255" s="140"/>
      <c r="L255" s="140"/>
      <c r="M255" s="140"/>
      <c r="N255" s="140"/>
      <c r="O255" s="140"/>
      <c r="P255" s="140"/>
      <c r="Q255" s="140"/>
      <c r="R255" s="140"/>
      <c r="S255" s="140"/>
      <c r="T255" s="140"/>
      <c r="U255" s="140"/>
      <c r="V255" s="140"/>
      <c r="W255" s="140"/>
      <c r="X255" s="140"/>
      <c r="Y255" s="140"/>
      <c r="Z255" s="140"/>
      <c r="AA255" s="140">
        <v>8947</v>
      </c>
      <c r="AB255" s="140">
        <v>10225</v>
      </c>
      <c r="AC255" s="140"/>
      <c r="AD255" s="140"/>
      <c r="AE255" s="168"/>
      <c r="AF255" s="168">
        <v>17894</v>
      </c>
      <c r="AG255" s="168"/>
      <c r="AH255" s="165"/>
      <c r="AI255" s="165"/>
      <c r="AJ255" s="165"/>
      <c r="AK255" s="173"/>
      <c r="AU255" s="165"/>
      <c r="AV255" s="165"/>
      <c r="AW255" s="165"/>
      <c r="AX255" s="165"/>
      <c r="AY255" s="165"/>
      <c r="AZ255" s="165"/>
      <c r="BA255" s="165"/>
    </row>
    <row r="256" spans="1:53" ht="15.75" thickBot="1" x14ac:dyDescent="0.3">
      <c r="A256" s="140">
        <v>253</v>
      </c>
      <c r="B256" s="140"/>
      <c r="C256" s="140"/>
      <c r="D256" s="140"/>
      <c r="E256" s="140"/>
      <c r="F256" s="140"/>
      <c r="G256" s="140"/>
      <c r="H256" s="140"/>
      <c r="I256" s="140"/>
      <c r="J256" s="140"/>
      <c r="K256" s="140"/>
      <c r="L256" s="140"/>
      <c r="M256" s="140"/>
      <c r="N256" s="140"/>
      <c r="O256" s="140"/>
      <c r="P256" s="140"/>
      <c r="Q256" s="140"/>
      <c r="R256" s="140"/>
      <c r="S256" s="140"/>
      <c r="T256" s="140"/>
      <c r="U256" s="140"/>
      <c r="V256" s="140"/>
      <c r="W256" s="140"/>
      <c r="X256" s="140"/>
      <c r="Y256" s="140"/>
      <c r="Z256" s="140"/>
      <c r="AA256" s="140">
        <v>8981</v>
      </c>
      <c r="AB256" s="140">
        <v>10264</v>
      </c>
      <c r="AC256" s="140"/>
      <c r="AD256" s="140"/>
      <c r="AE256" s="168"/>
      <c r="AF256" s="168">
        <v>17963</v>
      </c>
      <c r="AG256" s="168"/>
      <c r="AH256" s="165"/>
      <c r="AI256" s="165"/>
      <c r="AJ256" s="165"/>
      <c r="AK256" s="161"/>
      <c r="AU256" s="165"/>
      <c r="AV256" s="165"/>
      <c r="AW256" s="165"/>
      <c r="AX256" s="165"/>
      <c r="AY256" s="165"/>
      <c r="AZ256" s="165"/>
      <c r="BA256" s="165"/>
    </row>
    <row r="257" spans="1:53" ht="15.75" thickBot="1" x14ac:dyDescent="0.3">
      <c r="A257" s="140">
        <v>254</v>
      </c>
      <c r="B257" s="140"/>
      <c r="C257" s="140"/>
      <c r="D257" s="140"/>
      <c r="E257" s="140"/>
      <c r="F257" s="140"/>
      <c r="G257" s="140"/>
      <c r="H257" s="140"/>
      <c r="I257" s="140"/>
      <c r="J257" s="140"/>
      <c r="K257" s="140"/>
      <c r="L257" s="140"/>
      <c r="M257" s="140"/>
      <c r="N257" s="140"/>
      <c r="O257" s="140"/>
      <c r="P257" s="140"/>
      <c r="Q257" s="140"/>
      <c r="R257" s="140"/>
      <c r="S257" s="140"/>
      <c r="T257" s="140"/>
      <c r="U257" s="140"/>
      <c r="V257" s="140"/>
      <c r="W257" s="140"/>
      <c r="X257" s="140"/>
      <c r="Y257" s="140"/>
      <c r="Z257" s="140"/>
      <c r="AA257" s="140">
        <v>9015</v>
      </c>
      <c r="AB257" s="140">
        <v>10303</v>
      </c>
      <c r="AC257" s="140"/>
      <c r="AD257" s="140"/>
      <c r="AE257" s="168"/>
      <c r="AF257" s="168">
        <v>18031</v>
      </c>
      <c r="AG257" s="168"/>
      <c r="AH257" s="165"/>
      <c r="AI257" s="165"/>
      <c r="AJ257" s="165"/>
      <c r="AK257" s="161"/>
      <c r="AU257" s="165"/>
      <c r="AV257" s="165"/>
      <c r="AW257" s="165"/>
      <c r="AX257" s="165"/>
      <c r="AY257" s="165"/>
      <c r="AZ257" s="165"/>
      <c r="BA257" s="165"/>
    </row>
    <row r="258" spans="1:53" ht="15.75" thickBot="1" x14ac:dyDescent="0.3">
      <c r="A258" s="140">
        <v>255</v>
      </c>
      <c r="B258" s="140"/>
      <c r="C258" s="140"/>
      <c r="D258" s="140"/>
      <c r="E258" s="140"/>
      <c r="F258" s="140"/>
      <c r="G258" s="140"/>
      <c r="H258" s="140"/>
      <c r="I258" s="140"/>
      <c r="J258" s="140"/>
      <c r="K258" s="140"/>
      <c r="L258" s="140"/>
      <c r="M258" s="140"/>
      <c r="N258" s="140"/>
      <c r="O258" s="140"/>
      <c r="P258" s="140"/>
      <c r="Q258" s="140"/>
      <c r="R258" s="140"/>
      <c r="S258" s="140"/>
      <c r="T258" s="140"/>
      <c r="U258" s="140"/>
      <c r="V258" s="140"/>
      <c r="W258" s="140"/>
      <c r="X258" s="140"/>
      <c r="Y258" s="140"/>
      <c r="Z258" s="140"/>
      <c r="AA258" s="140">
        <v>9049</v>
      </c>
      <c r="AB258" s="140">
        <v>10342</v>
      </c>
      <c r="AC258" s="140"/>
      <c r="AD258" s="140"/>
      <c r="AE258" s="168"/>
      <c r="AF258" s="168">
        <v>18099</v>
      </c>
      <c r="AG258" s="168"/>
      <c r="AH258" s="165"/>
      <c r="AI258" s="165"/>
      <c r="AJ258" s="165"/>
      <c r="AK258" s="164"/>
      <c r="AU258" s="165"/>
      <c r="AV258" s="165"/>
      <c r="AW258" s="165"/>
      <c r="AX258" s="165"/>
      <c r="AY258" s="165"/>
      <c r="AZ258" s="165"/>
      <c r="BA258" s="165"/>
    </row>
    <row r="259" spans="1:53" ht="15.75" thickBot="1" x14ac:dyDescent="0.3">
      <c r="A259" s="140">
        <v>256</v>
      </c>
      <c r="B259" s="140"/>
      <c r="C259" s="140"/>
      <c r="D259" s="140"/>
      <c r="E259" s="140"/>
      <c r="F259" s="140"/>
      <c r="G259" s="140"/>
      <c r="H259" s="140"/>
      <c r="I259" s="140"/>
      <c r="J259" s="140"/>
      <c r="K259" s="140"/>
      <c r="L259" s="140"/>
      <c r="M259" s="140"/>
      <c r="N259" s="140"/>
      <c r="O259" s="140"/>
      <c r="P259" s="140"/>
      <c r="Q259" s="140"/>
      <c r="R259" s="140"/>
      <c r="S259" s="140"/>
      <c r="T259" s="140"/>
      <c r="U259" s="140"/>
      <c r="V259" s="140"/>
      <c r="W259" s="140"/>
      <c r="X259" s="140"/>
      <c r="Y259" s="140"/>
      <c r="Z259" s="140"/>
      <c r="AA259" s="140">
        <v>9084</v>
      </c>
      <c r="AB259" s="140">
        <v>10381</v>
      </c>
      <c r="AC259" s="140"/>
      <c r="AD259" s="140"/>
      <c r="AE259" s="168"/>
      <c r="AF259" s="168">
        <v>18168</v>
      </c>
      <c r="AG259" s="168"/>
      <c r="AH259" s="165"/>
      <c r="AI259" s="165"/>
      <c r="AJ259" s="165"/>
      <c r="AK259" s="164"/>
      <c r="AU259" s="165"/>
      <c r="AV259" s="165"/>
      <c r="AW259" s="165"/>
      <c r="AX259" s="165"/>
      <c r="AY259" s="165"/>
      <c r="AZ259" s="165"/>
      <c r="BA259" s="165"/>
    </row>
    <row r="260" spans="1:53" ht="15.75" thickBot="1" x14ac:dyDescent="0.3">
      <c r="A260" s="140">
        <v>257</v>
      </c>
      <c r="B260" s="140"/>
      <c r="C260" s="140"/>
      <c r="D260" s="140"/>
      <c r="E260" s="140"/>
      <c r="F260" s="140"/>
      <c r="G260" s="140"/>
      <c r="H260" s="140"/>
      <c r="I260" s="140"/>
      <c r="J260" s="140"/>
      <c r="K260" s="140"/>
      <c r="L260" s="140"/>
      <c r="M260" s="140"/>
      <c r="N260" s="140"/>
      <c r="O260" s="140"/>
      <c r="P260" s="140"/>
      <c r="Q260" s="140"/>
      <c r="R260" s="140"/>
      <c r="S260" s="140"/>
      <c r="T260" s="140"/>
      <c r="U260" s="140"/>
      <c r="V260" s="140"/>
      <c r="W260" s="140"/>
      <c r="X260" s="140"/>
      <c r="Y260" s="140"/>
      <c r="Z260" s="140"/>
      <c r="AA260" s="140">
        <v>9118</v>
      </c>
      <c r="AB260" s="140">
        <v>10420</v>
      </c>
      <c r="AC260" s="140"/>
      <c r="AD260" s="140"/>
      <c r="AE260" s="168"/>
      <c r="AF260" s="168">
        <v>18236</v>
      </c>
      <c r="AG260" s="168"/>
      <c r="AH260" s="165"/>
      <c r="AI260" s="165"/>
      <c r="AJ260" s="165"/>
      <c r="AK260" s="164"/>
      <c r="AU260" s="165"/>
      <c r="AV260" s="165"/>
      <c r="AW260" s="165"/>
      <c r="AX260" s="165"/>
      <c r="AY260" s="165"/>
      <c r="AZ260" s="165"/>
      <c r="BA260" s="165"/>
    </row>
    <row r="261" spans="1:53" ht="15.75" thickBot="1" x14ac:dyDescent="0.3">
      <c r="A261" s="140">
        <v>258</v>
      </c>
      <c r="B261" s="140"/>
      <c r="C261" s="140"/>
      <c r="D261" s="140"/>
      <c r="E261" s="140"/>
      <c r="F261" s="140"/>
      <c r="G261" s="140"/>
      <c r="H261" s="140"/>
      <c r="I261" s="140"/>
      <c r="J261" s="140"/>
      <c r="K261" s="140"/>
      <c r="L261" s="140"/>
      <c r="M261" s="140"/>
      <c r="N261" s="140"/>
      <c r="O261" s="140"/>
      <c r="P261" s="140"/>
      <c r="Q261" s="140"/>
      <c r="R261" s="140"/>
      <c r="S261" s="140"/>
      <c r="T261" s="140"/>
      <c r="U261" s="140"/>
      <c r="V261" s="140"/>
      <c r="W261" s="140"/>
      <c r="X261" s="140"/>
      <c r="Y261" s="140"/>
      <c r="Z261" s="140"/>
      <c r="AA261" s="140">
        <v>9152</v>
      </c>
      <c r="AB261" s="140">
        <v>10460</v>
      </c>
      <c r="AC261" s="140"/>
      <c r="AD261" s="140"/>
      <c r="AE261" s="168"/>
      <c r="AF261" s="168">
        <v>18305</v>
      </c>
      <c r="AG261" s="168"/>
      <c r="AH261" s="165"/>
      <c r="AI261" s="165"/>
      <c r="AJ261" s="165"/>
      <c r="AU261" s="165"/>
      <c r="AV261" s="165"/>
      <c r="AW261" s="165"/>
      <c r="AX261" s="165"/>
      <c r="AY261" s="165"/>
      <c r="AZ261" s="165"/>
      <c r="BA261" s="165"/>
    </row>
    <row r="262" spans="1:53" ht="15.75" thickBot="1" x14ac:dyDescent="0.3">
      <c r="A262" s="140">
        <v>259</v>
      </c>
      <c r="B262" s="140"/>
      <c r="C262" s="140"/>
      <c r="D262" s="140"/>
      <c r="E262" s="140"/>
      <c r="F262" s="140"/>
      <c r="G262" s="140"/>
      <c r="H262" s="140"/>
      <c r="I262" s="140"/>
      <c r="J262" s="140"/>
      <c r="K262" s="140"/>
      <c r="L262" s="140"/>
      <c r="M262" s="140"/>
      <c r="N262" s="140"/>
      <c r="O262" s="140"/>
      <c r="P262" s="140"/>
      <c r="Q262" s="140"/>
      <c r="R262" s="140"/>
      <c r="S262" s="140"/>
      <c r="T262" s="140"/>
      <c r="U262" s="140"/>
      <c r="V262" s="140"/>
      <c r="W262" s="140"/>
      <c r="X262" s="140"/>
      <c r="Y262" s="140"/>
      <c r="Z262" s="140"/>
      <c r="AA262" s="140">
        <v>9186</v>
      </c>
      <c r="AB262" s="140">
        <v>10499</v>
      </c>
      <c r="AC262" s="140"/>
      <c r="AD262" s="140"/>
      <c r="AE262" s="168"/>
      <c r="AF262" s="168">
        <v>18373</v>
      </c>
      <c r="AG262" s="168"/>
      <c r="AH262" s="165"/>
      <c r="AI262" s="165"/>
      <c r="AJ262" s="165"/>
      <c r="AU262" s="165"/>
      <c r="AV262" s="165"/>
      <c r="AW262" s="165"/>
      <c r="AX262" s="165"/>
      <c r="AY262" s="165"/>
      <c r="AZ262" s="165"/>
      <c r="BA262" s="165"/>
    </row>
    <row r="263" spans="1:53" ht="15.75" thickBot="1" x14ac:dyDescent="0.3">
      <c r="A263" s="140">
        <v>260</v>
      </c>
      <c r="B263" s="140"/>
      <c r="C263" s="140"/>
      <c r="D263" s="140"/>
      <c r="E263" s="140"/>
      <c r="F263" s="140"/>
      <c r="G263" s="140"/>
      <c r="H263" s="140"/>
      <c r="I263" s="140"/>
      <c r="J263" s="140"/>
      <c r="K263" s="140"/>
      <c r="L263" s="140"/>
      <c r="M263" s="140"/>
      <c r="N263" s="140"/>
      <c r="O263" s="140"/>
      <c r="P263" s="140"/>
      <c r="Q263" s="140"/>
      <c r="R263" s="140"/>
      <c r="S263" s="140"/>
      <c r="T263" s="140"/>
      <c r="U263" s="140"/>
      <c r="V263" s="140"/>
      <c r="W263" s="140"/>
      <c r="X263" s="140"/>
      <c r="Y263" s="140"/>
      <c r="Z263" s="140"/>
      <c r="AA263" s="140">
        <v>9220</v>
      </c>
      <c r="AB263" s="140">
        <v>10538</v>
      </c>
      <c r="AC263" s="140"/>
      <c r="AD263" s="140"/>
      <c r="AE263" s="168"/>
      <c r="AF263" s="168">
        <v>18441</v>
      </c>
      <c r="AG263" s="168"/>
      <c r="AH263" s="165"/>
      <c r="AI263" s="165"/>
      <c r="AJ263" s="165"/>
      <c r="AK263" s="164"/>
      <c r="AU263" s="165"/>
      <c r="AV263" s="165"/>
      <c r="AW263" s="165"/>
      <c r="AX263" s="165"/>
      <c r="AY263" s="165"/>
      <c r="AZ263" s="165"/>
      <c r="BA263" s="165"/>
    </row>
    <row r="264" spans="1:53" ht="15.75" thickBot="1" x14ac:dyDescent="0.3">
      <c r="A264" s="140">
        <v>261</v>
      </c>
      <c r="B264" s="140"/>
      <c r="C264" s="140"/>
      <c r="D264" s="140"/>
      <c r="E264" s="140"/>
      <c r="F264" s="140"/>
      <c r="G264" s="140"/>
      <c r="H264" s="140"/>
      <c r="I264" s="140"/>
      <c r="J264" s="140"/>
      <c r="K264" s="140"/>
      <c r="L264" s="140"/>
      <c r="M264" s="140"/>
      <c r="N264" s="140"/>
      <c r="O264" s="140"/>
      <c r="P264" s="140"/>
      <c r="Q264" s="140"/>
      <c r="R264" s="140"/>
      <c r="S264" s="140"/>
      <c r="T264" s="140"/>
      <c r="U264" s="140"/>
      <c r="V264" s="140"/>
      <c r="W264" s="140"/>
      <c r="X264" s="140"/>
      <c r="Y264" s="140"/>
      <c r="Z264" s="140"/>
      <c r="AA264" s="140">
        <v>9255</v>
      </c>
      <c r="AB264" s="140">
        <v>10577</v>
      </c>
      <c r="AC264" s="140"/>
      <c r="AD264" s="140"/>
      <c r="AE264" s="168"/>
      <c r="AF264" s="168">
        <v>18510</v>
      </c>
      <c r="AG264" s="168"/>
      <c r="AH264" s="165"/>
      <c r="AI264" s="165"/>
      <c r="AJ264" s="165"/>
      <c r="AU264" s="165"/>
      <c r="AV264" s="165"/>
      <c r="AW264" s="165"/>
      <c r="AX264" s="165"/>
      <c r="AY264" s="165"/>
      <c r="AZ264" s="165"/>
      <c r="BA264" s="165"/>
    </row>
    <row r="265" spans="1:53" ht="15.75" thickBot="1" x14ac:dyDescent="0.3">
      <c r="A265" s="140">
        <v>262</v>
      </c>
      <c r="B265" s="140"/>
      <c r="C265" s="140"/>
      <c r="D265" s="140"/>
      <c r="E265" s="140"/>
      <c r="F265" s="140"/>
      <c r="G265" s="140"/>
      <c r="H265" s="140"/>
      <c r="I265" s="140"/>
      <c r="J265" s="140"/>
      <c r="K265" s="140"/>
      <c r="L265" s="140"/>
      <c r="M265" s="140"/>
      <c r="N265" s="140"/>
      <c r="O265" s="140"/>
      <c r="P265" s="140"/>
      <c r="Q265" s="140"/>
      <c r="R265" s="140"/>
      <c r="S265" s="140"/>
      <c r="T265" s="140"/>
      <c r="U265" s="140"/>
      <c r="V265" s="140"/>
      <c r="W265" s="140"/>
      <c r="X265" s="140"/>
      <c r="Y265" s="140"/>
      <c r="Z265" s="140"/>
      <c r="AA265" s="140">
        <v>9289</v>
      </c>
      <c r="AB265" s="140">
        <v>10616</v>
      </c>
      <c r="AC265" s="140"/>
      <c r="AD265" s="140"/>
      <c r="AE265" s="168"/>
      <c r="AF265" s="168">
        <v>18578</v>
      </c>
      <c r="AG265" s="168"/>
      <c r="AH265" s="165"/>
      <c r="AI265" s="165"/>
      <c r="AJ265" s="165"/>
      <c r="AU265" s="165"/>
      <c r="AV265" s="165"/>
      <c r="AW265" s="165"/>
      <c r="AX265" s="165"/>
      <c r="AY265" s="165"/>
      <c r="AZ265" s="165"/>
      <c r="BA265" s="165"/>
    </row>
    <row r="266" spans="1:53" ht="15.75" thickBot="1" x14ac:dyDescent="0.3">
      <c r="A266" s="140">
        <v>263</v>
      </c>
      <c r="B266" s="140"/>
      <c r="C266" s="140"/>
      <c r="D266" s="140"/>
      <c r="E266" s="140"/>
      <c r="F266" s="140"/>
      <c r="G266" s="140"/>
      <c r="H266" s="140"/>
      <c r="I266" s="140"/>
      <c r="J266" s="140"/>
      <c r="K266" s="140"/>
      <c r="L266" s="140"/>
      <c r="M266" s="140"/>
      <c r="N266" s="140"/>
      <c r="O266" s="140"/>
      <c r="P266" s="140"/>
      <c r="Q266" s="140"/>
      <c r="R266" s="140"/>
      <c r="S266" s="140"/>
      <c r="T266" s="140"/>
      <c r="U266" s="140"/>
      <c r="V266" s="140"/>
      <c r="W266" s="140"/>
      <c r="X266" s="140"/>
      <c r="Y266" s="140"/>
      <c r="Z266" s="140"/>
      <c r="AA266" s="140">
        <v>9323</v>
      </c>
      <c r="AB266" s="140">
        <v>10655</v>
      </c>
      <c r="AC266" s="140"/>
      <c r="AD266" s="140"/>
      <c r="AE266" s="168"/>
      <c r="AF266" s="168">
        <v>18646</v>
      </c>
      <c r="AG266" s="168"/>
      <c r="AH266" s="165"/>
      <c r="AI266" s="165"/>
      <c r="AJ266" s="165"/>
      <c r="AU266" s="165"/>
      <c r="AV266" s="165"/>
      <c r="AW266" s="165"/>
      <c r="AX266" s="165"/>
      <c r="AY266" s="165"/>
      <c r="AZ266" s="165"/>
      <c r="BA266" s="165"/>
    </row>
    <row r="267" spans="1:53" ht="15.75" thickBot="1" x14ac:dyDescent="0.3">
      <c r="A267" s="140">
        <v>264</v>
      </c>
      <c r="B267" s="140"/>
      <c r="C267" s="140"/>
      <c r="D267" s="140"/>
      <c r="E267" s="140"/>
      <c r="F267" s="140"/>
      <c r="G267" s="140"/>
      <c r="H267" s="140"/>
      <c r="I267" s="140"/>
      <c r="J267" s="140"/>
      <c r="K267" s="140"/>
      <c r="L267" s="140"/>
      <c r="M267" s="140"/>
      <c r="N267" s="140"/>
      <c r="O267" s="140"/>
      <c r="P267" s="140"/>
      <c r="Q267" s="140"/>
      <c r="R267" s="140"/>
      <c r="S267" s="140"/>
      <c r="T267" s="140"/>
      <c r="U267" s="140"/>
      <c r="V267" s="140"/>
      <c r="W267" s="140"/>
      <c r="X267" s="140"/>
      <c r="Y267" s="140"/>
      <c r="Z267" s="140"/>
      <c r="AA267" s="140">
        <v>9357</v>
      </c>
      <c r="AB267" s="140">
        <v>10694</v>
      </c>
      <c r="AC267" s="140"/>
      <c r="AD267" s="140"/>
      <c r="AE267" s="168"/>
      <c r="AF267" s="168">
        <v>18715</v>
      </c>
      <c r="AG267" s="168"/>
      <c r="AH267" s="165"/>
      <c r="AI267" s="165"/>
      <c r="AJ267" s="165"/>
      <c r="AU267" s="165"/>
      <c r="AV267" s="165"/>
      <c r="AW267" s="165"/>
      <c r="AX267" s="165"/>
      <c r="AY267" s="165"/>
      <c r="AZ267" s="165"/>
      <c r="BA267" s="165"/>
    </row>
    <row r="268" spans="1:53" ht="24" thickBot="1" x14ac:dyDescent="0.3">
      <c r="A268" s="140">
        <v>265</v>
      </c>
      <c r="B268" s="140"/>
      <c r="C268" s="140"/>
      <c r="D268" s="140"/>
      <c r="E268" s="140"/>
      <c r="F268" s="140"/>
      <c r="G268" s="140"/>
      <c r="H268" s="140"/>
      <c r="I268" s="140"/>
      <c r="J268" s="140"/>
      <c r="K268" s="140"/>
      <c r="L268" s="140"/>
      <c r="M268" s="140"/>
      <c r="N268" s="140"/>
      <c r="O268" s="140"/>
      <c r="P268" s="140"/>
      <c r="Q268" s="140"/>
      <c r="R268" s="140"/>
      <c r="S268" s="140"/>
      <c r="T268" s="140"/>
      <c r="U268" s="140"/>
      <c r="V268" s="140"/>
      <c r="W268" s="140"/>
      <c r="X268" s="140"/>
      <c r="Y268" s="140"/>
      <c r="Z268" s="140"/>
      <c r="AA268" s="140">
        <v>9391</v>
      </c>
      <c r="AB268" s="140">
        <v>10733</v>
      </c>
      <c r="AC268" s="140"/>
      <c r="AD268" s="140"/>
      <c r="AE268" s="168"/>
      <c r="AF268" s="168">
        <v>18783</v>
      </c>
      <c r="AG268" s="168"/>
      <c r="AH268" s="165"/>
      <c r="AI268" s="165"/>
      <c r="AJ268" s="165"/>
      <c r="AK268" s="160"/>
      <c r="AU268" s="165"/>
      <c r="AV268" s="165"/>
      <c r="AW268" s="165"/>
      <c r="AX268" s="165"/>
      <c r="AY268" s="165"/>
      <c r="AZ268" s="165"/>
      <c r="BA268" s="165"/>
    </row>
    <row r="269" spans="1:53" ht="15.75" thickBot="1" x14ac:dyDescent="0.3">
      <c r="A269" s="140">
        <v>266</v>
      </c>
      <c r="B269" s="140"/>
      <c r="C269" s="140"/>
      <c r="D269" s="140"/>
      <c r="E269" s="140"/>
      <c r="F269" s="140"/>
      <c r="G269" s="140"/>
      <c r="H269" s="140"/>
      <c r="I269" s="140"/>
      <c r="J269" s="140"/>
      <c r="K269" s="140"/>
      <c r="L269" s="140"/>
      <c r="M269" s="140"/>
      <c r="N269" s="140"/>
      <c r="O269" s="140"/>
      <c r="P269" s="140"/>
      <c r="Q269" s="140"/>
      <c r="R269" s="140"/>
      <c r="S269" s="140"/>
      <c r="T269" s="140"/>
      <c r="U269" s="140"/>
      <c r="V269" s="140"/>
      <c r="W269" s="140"/>
      <c r="X269" s="140"/>
      <c r="Y269" s="140"/>
      <c r="Z269" s="140"/>
      <c r="AA269" s="140">
        <v>9425</v>
      </c>
      <c r="AB269" s="140">
        <v>10772</v>
      </c>
      <c r="AC269" s="140"/>
      <c r="AD269" s="140"/>
      <c r="AE269" s="168"/>
      <c r="AF269" s="168">
        <v>18851</v>
      </c>
      <c r="AG269" s="168"/>
      <c r="AH269" s="165"/>
      <c r="AI269" s="165"/>
      <c r="AJ269" s="165"/>
      <c r="AK269" s="161"/>
      <c r="AU269" s="165"/>
      <c r="AV269" s="165"/>
      <c r="AW269" s="165"/>
      <c r="AX269" s="165"/>
      <c r="AY269" s="165"/>
      <c r="AZ269" s="165"/>
      <c r="BA269" s="165"/>
    </row>
    <row r="270" spans="1:53" ht="15.75" thickBot="1" x14ac:dyDescent="0.3">
      <c r="A270" s="140">
        <v>267</v>
      </c>
      <c r="B270" s="140"/>
      <c r="C270" s="140"/>
      <c r="D270" s="140"/>
      <c r="E270" s="140"/>
      <c r="F270" s="140"/>
      <c r="G270" s="140"/>
      <c r="H270" s="140"/>
      <c r="I270" s="140"/>
      <c r="J270" s="140"/>
      <c r="K270" s="140"/>
      <c r="L270" s="140"/>
      <c r="M270" s="140"/>
      <c r="N270" s="140"/>
      <c r="O270" s="140"/>
      <c r="P270" s="140"/>
      <c r="Q270" s="140"/>
      <c r="R270" s="140"/>
      <c r="S270" s="140"/>
      <c r="T270" s="140"/>
      <c r="U270" s="140"/>
      <c r="V270" s="140"/>
      <c r="W270" s="140"/>
      <c r="X270" s="140"/>
      <c r="Y270" s="140"/>
      <c r="Z270" s="140"/>
      <c r="AA270" s="140">
        <v>9462</v>
      </c>
      <c r="AB270" s="140">
        <v>10814</v>
      </c>
      <c r="AC270" s="140"/>
      <c r="AD270" s="140"/>
      <c r="AE270" s="168"/>
      <c r="AF270" s="168">
        <v>18925</v>
      </c>
      <c r="AG270" s="168"/>
      <c r="AH270" s="165"/>
      <c r="AI270" s="165"/>
      <c r="AJ270" s="165"/>
      <c r="AK270" s="161"/>
      <c r="AU270" s="165"/>
      <c r="AV270" s="165"/>
      <c r="AW270" s="165"/>
      <c r="AX270" s="165"/>
      <c r="AY270" s="165"/>
      <c r="AZ270" s="165"/>
      <c r="BA270" s="165"/>
    </row>
    <row r="271" spans="1:53" ht="15.75" thickBot="1" x14ac:dyDescent="0.3">
      <c r="A271" s="140">
        <v>268</v>
      </c>
      <c r="B271" s="140"/>
      <c r="C271" s="140"/>
      <c r="D271" s="140"/>
      <c r="E271" s="140"/>
      <c r="F271" s="140"/>
      <c r="G271" s="140"/>
      <c r="H271" s="140"/>
      <c r="I271" s="140"/>
      <c r="J271" s="140"/>
      <c r="K271" s="140"/>
      <c r="L271" s="140"/>
      <c r="M271" s="140"/>
      <c r="N271" s="140"/>
      <c r="O271" s="140"/>
      <c r="P271" s="140"/>
      <c r="Q271" s="140"/>
      <c r="R271" s="140"/>
      <c r="S271" s="140"/>
      <c r="T271" s="140"/>
      <c r="U271" s="140"/>
      <c r="V271" s="140"/>
      <c r="W271" s="140"/>
      <c r="X271" s="140"/>
      <c r="Y271" s="140"/>
      <c r="Z271" s="140"/>
      <c r="AA271" s="140">
        <v>9505</v>
      </c>
      <c r="AB271" s="140">
        <v>10862</v>
      </c>
      <c r="AC271" s="140"/>
      <c r="AD271" s="140"/>
      <c r="AE271" s="168"/>
      <c r="AF271" s="168">
        <v>19010</v>
      </c>
      <c r="AG271" s="168"/>
      <c r="AH271" s="165"/>
      <c r="AI271" s="165"/>
      <c r="AJ271" s="165"/>
      <c r="AU271" s="165"/>
      <c r="AV271" s="165"/>
      <c r="AW271" s="165"/>
      <c r="AX271" s="165"/>
      <c r="AY271" s="165"/>
      <c r="AZ271" s="165"/>
      <c r="BA271" s="165"/>
    </row>
    <row r="272" spans="1:53" ht="15.75" thickBot="1" x14ac:dyDescent="0.3">
      <c r="A272" s="140">
        <v>269</v>
      </c>
      <c r="B272" s="140"/>
      <c r="C272" s="140"/>
      <c r="D272" s="140"/>
      <c r="E272" s="140"/>
      <c r="F272" s="140"/>
      <c r="G272" s="140"/>
      <c r="H272" s="140"/>
      <c r="I272" s="140"/>
      <c r="J272" s="140"/>
      <c r="K272" s="140"/>
      <c r="L272" s="140"/>
      <c r="M272" s="140"/>
      <c r="N272" s="140"/>
      <c r="O272" s="140"/>
      <c r="P272" s="140"/>
      <c r="Q272" s="140"/>
      <c r="R272" s="140"/>
      <c r="S272" s="140"/>
      <c r="T272" s="140"/>
      <c r="U272" s="140"/>
      <c r="V272" s="140"/>
      <c r="W272" s="140"/>
      <c r="X272" s="140"/>
      <c r="Y272" s="140"/>
      <c r="Z272" s="140"/>
      <c r="AA272" s="140">
        <v>9547</v>
      </c>
      <c r="AB272" s="140">
        <v>10911</v>
      </c>
      <c r="AC272" s="140"/>
      <c r="AD272" s="140"/>
      <c r="AE272" s="168"/>
      <c r="AF272" s="168">
        <v>19095</v>
      </c>
      <c r="AG272" s="168"/>
      <c r="AH272" s="165"/>
      <c r="AI272" s="165"/>
      <c r="AJ272" s="165"/>
      <c r="AU272" s="165"/>
      <c r="AV272" s="165"/>
      <c r="AW272" s="165"/>
      <c r="AX272" s="165"/>
      <c r="AY272" s="165"/>
      <c r="AZ272" s="165"/>
      <c r="BA272" s="165"/>
    </row>
    <row r="273" spans="1:53" ht="15.75" thickBot="1" x14ac:dyDescent="0.3">
      <c r="A273" s="140">
        <v>270</v>
      </c>
      <c r="B273" s="140"/>
      <c r="C273" s="140"/>
      <c r="D273" s="140"/>
      <c r="E273" s="140"/>
      <c r="F273" s="140"/>
      <c r="G273" s="140"/>
      <c r="H273" s="140"/>
      <c r="I273" s="140"/>
      <c r="J273" s="140"/>
      <c r="K273" s="140"/>
      <c r="L273" s="140"/>
      <c r="M273" s="140"/>
      <c r="N273" s="140"/>
      <c r="O273" s="140"/>
      <c r="P273" s="140"/>
      <c r="Q273" s="140"/>
      <c r="R273" s="140"/>
      <c r="S273" s="140"/>
      <c r="T273" s="140"/>
      <c r="U273" s="140"/>
      <c r="V273" s="140"/>
      <c r="W273" s="140"/>
      <c r="X273" s="140"/>
      <c r="Y273" s="140"/>
      <c r="Z273" s="140">
        <v>8220</v>
      </c>
      <c r="AA273" s="140">
        <v>9590</v>
      </c>
      <c r="AB273" s="140">
        <v>10960</v>
      </c>
      <c r="AC273" s="140"/>
      <c r="AD273" s="140"/>
      <c r="AE273" s="168"/>
      <c r="AF273" s="168">
        <v>19180</v>
      </c>
      <c r="AG273" s="168"/>
      <c r="AH273" s="165"/>
      <c r="AI273" s="165"/>
      <c r="AJ273" s="165"/>
      <c r="AU273" s="165"/>
      <c r="AV273" s="165"/>
      <c r="AW273" s="165"/>
      <c r="AX273" s="165"/>
      <c r="AY273" s="165"/>
      <c r="AZ273" s="165"/>
      <c r="BA273" s="165"/>
    </row>
    <row r="274" spans="1:53" x14ac:dyDescent="0.25">
      <c r="AA274" s="165"/>
      <c r="AC274" s="165"/>
      <c r="AD274" s="165"/>
      <c r="AE274" s="165"/>
      <c r="AF274" s="165"/>
      <c r="AG274" s="165"/>
      <c r="AH274" s="165"/>
      <c r="AI274" s="165"/>
      <c r="AJ274" s="165"/>
      <c r="AK274" s="159"/>
      <c r="AU274" s="165"/>
      <c r="AV274" s="165"/>
      <c r="AW274" s="165"/>
      <c r="AX274" s="165"/>
      <c r="AY274" s="165"/>
      <c r="AZ274" s="165"/>
      <c r="BA274" s="165"/>
    </row>
    <row r="275" spans="1:53" x14ac:dyDescent="0.25">
      <c r="AA275" s="165"/>
      <c r="AC275" s="165"/>
      <c r="AD275" s="165"/>
      <c r="AE275" s="165"/>
      <c r="AF275" s="165"/>
      <c r="AG275" s="165"/>
      <c r="AH275" s="165"/>
      <c r="AI275" s="165"/>
      <c r="AJ275" s="165"/>
      <c r="AU275" s="165"/>
      <c r="AV275" s="165"/>
      <c r="AW275" s="165"/>
      <c r="AX275" s="165"/>
      <c r="AY275" s="165"/>
      <c r="AZ275" s="165"/>
      <c r="BA275" s="165"/>
    </row>
    <row r="276" spans="1:53" x14ac:dyDescent="0.25">
      <c r="AA276" s="165"/>
      <c r="AC276" s="165"/>
      <c r="AD276" s="165"/>
      <c r="AE276" s="165"/>
      <c r="AF276" s="165"/>
      <c r="AG276" s="165"/>
      <c r="AH276" s="165"/>
      <c r="AI276" s="165"/>
      <c r="AJ276" s="165"/>
      <c r="AU276" s="165"/>
      <c r="AV276" s="165"/>
      <c r="AW276" s="165"/>
      <c r="AX276" s="165"/>
      <c r="AY276" s="165"/>
      <c r="AZ276" s="165"/>
      <c r="BA276" s="165"/>
    </row>
    <row r="277" spans="1:53" x14ac:dyDescent="0.25">
      <c r="AA277" s="165"/>
      <c r="AC277" s="165"/>
      <c r="AD277" s="165"/>
      <c r="AE277" s="165"/>
      <c r="AF277" s="165"/>
      <c r="AG277" s="165"/>
      <c r="AH277" s="165"/>
      <c r="AI277" s="165"/>
      <c r="AJ277" s="165"/>
      <c r="AK277" s="159"/>
      <c r="AU277" s="165"/>
      <c r="AV277" s="165"/>
      <c r="AW277" s="165"/>
      <c r="AX277" s="165"/>
      <c r="AY277" s="165"/>
      <c r="AZ277" s="165"/>
      <c r="BA277" s="165"/>
    </row>
    <row r="278" spans="1:53" x14ac:dyDescent="0.25">
      <c r="AA278" s="165"/>
      <c r="AC278" s="165"/>
      <c r="AD278" s="165"/>
      <c r="AE278" s="165"/>
      <c r="AF278" s="165"/>
      <c r="AG278" s="165"/>
      <c r="AH278" s="165"/>
      <c r="AI278" s="165"/>
      <c r="AJ278" s="165"/>
      <c r="AU278" s="165"/>
      <c r="AV278" s="165"/>
      <c r="AW278" s="165"/>
      <c r="AX278" s="165"/>
      <c r="AY278" s="165"/>
      <c r="AZ278" s="165"/>
      <c r="BA278" s="165"/>
    </row>
    <row r="279" spans="1:53" x14ac:dyDescent="0.25">
      <c r="AA279" s="165"/>
      <c r="AC279" s="165"/>
      <c r="AD279" s="165"/>
      <c r="AE279" s="165"/>
      <c r="AF279" s="165"/>
      <c r="AG279" s="165"/>
      <c r="AH279" s="165"/>
      <c r="AI279" s="165"/>
      <c r="AJ279" s="165"/>
      <c r="AU279" s="165"/>
      <c r="AV279" s="165"/>
      <c r="AW279" s="165"/>
      <c r="AX279" s="165"/>
      <c r="AY279" s="165"/>
      <c r="AZ279" s="165"/>
      <c r="BA279" s="165"/>
    </row>
    <row r="280" spans="1:53" x14ac:dyDescent="0.25">
      <c r="AA280" s="165"/>
      <c r="AC280" s="165"/>
      <c r="AD280" s="165"/>
      <c r="AE280" s="165"/>
      <c r="AF280" s="165"/>
      <c r="AG280" s="165"/>
      <c r="AH280" s="165"/>
      <c r="AI280" s="165"/>
      <c r="AJ280" s="165"/>
      <c r="AK280" s="159"/>
      <c r="AU280" s="165"/>
      <c r="AV280" s="165"/>
      <c r="AW280" s="165"/>
      <c r="AX280" s="165"/>
      <c r="AY280" s="165"/>
      <c r="AZ280" s="165"/>
      <c r="BA280" s="165"/>
    </row>
    <row r="281" spans="1:53" x14ac:dyDescent="0.25">
      <c r="AU281" s="165"/>
      <c r="AV281" s="165"/>
      <c r="AW281" s="165"/>
      <c r="AX281" s="165"/>
      <c r="AY281" s="165"/>
      <c r="AZ281" s="165"/>
      <c r="BA281" s="165"/>
    </row>
    <row r="282" spans="1:53" x14ac:dyDescent="0.25">
      <c r="AU282" s="165"/>
      <c r="AV282" s="165"/>
      <c r="AW282" s="165"/>
      <c r="AX282" s="165"/>
      <c r="AY282" s="165"/>
      <c r="AZ282" s="165"/>
      <c r="BA282" s="165"/>
    </row>
    <row r="283" spans="1:53" x14ac:dyDescent="0.25">
      <c r="AK283" s="159"/>
      <c r="AU283" s="165"/>
      <c r="AV283" s="165"/>
      <c r="AW283" s="165"/>
      <c r="AX283" s="165"/>
      <c r="AY283" s="165"/>
      <c r="AZ283" s="165"/>
      <c r="BA283" s="165"/>
    </row>
    <row r="284" spans="1:53" x14ac:dyDescent="0.25">
      <c r="AU284" s="165"/>
      <c r="AV284" s="165"/>
      <c r="AW284" s="165"/>
      <c r="AX284" s="165"/>
      <c r="AY284" s="165"/>
      <c r="AZ284" s="165"/>
      <c r="BA284" s="165"/>
    </row>
    <row r="286" spans="1:53" x14ac:dyDescent="0.25">
      <c r="AK286" s="159"/>
    </row>
    <row r="289" spans="37:46" x14ac:dyDescent="0.25">
      <c r="AK289" s="159"/>
    </row>
    <row r="294" spans="37:46" x14ac:dyDescent="0.25">
      <c r="AL294" s="165"/>
      <c r="AM294" s="165"/>
      <c r="AN294" s="165"/>
      <c r="AO294" s="165"/>
      <c r="AP294" s="165"/>
      <c r="AQ294" s="165"/>
      <c r="AR294" s="165"/>
      <c r="AS294" s="165"/>
    </row>
    <row r="295" spans="37:46" x14ac:dyDescent="0.25">
      <c r="AM295" s="165"/>
      <c r="AN295" s="165"/>
      <c r="AO295" s="165"/>
      <c r="AP295" s="165"/>
      <c r="AQ295" s="165"/>
      <c r="AR295" s="165"/>
      <c r="AS295" s="165"/>
      <c r="AT295" s="165"/>
    </row>
    <row r="296" spans="37:46" x14ac:dyDescent="0.25">
      <c r="AM296" s="165"/>
      <c r="AN296" s="165"/>
      <c r="AO296" s="165"/>
      <c r="AP296" s="165"/>
      <c r="AQ296" s="165"/>
      <c r="AR296" s="165"/>
      <c r="AS296" s="165"/>
      <c r="AT296" s="165"/>
    </row>
    <row r="297" spans="37:46" x14ac:dyDescent="0.25">
      <c r="AM297" s="165"/>
      <c r="AN297" s="165"/>
      <c r="AO297" s="165"/>
      <c r="AP297" s="165"/>
      <c r="AQ297" s="165"/>
      <c r="AR297" s="165"/>
      <c r="AS297" s="165"/>
      <c r="AT297" s="165"/>
    </row>
    <row r="298" spans="37:46" x14ac:dyDescent="0.25">
      <c r="AM298" s="165"/>
      <c r="AN298" s="165"/>
      <c r="AO298" s="165"/>
      <c r="AP298" s="165"/>
      <c r="AQ298" s="165"/>
      <c r="AR298" s="165"/>
      <c r="AS298" s="165"/>
      <c r="AT298" s="165"/>
    </row>
    <row r="299" spans="37:46" x14ac:dyDescent="0.25">
      <c r="AM299" s="165"/>
      <c r="AN299" s="165"/>
      <c r="AO299" s="165"/>
      <c r="AP299" s="165"/>
      <c r="AQ299" s="165"/>
      <c r="AR299" s="165"/>
      <c r="AS299" s="165"/>
      <c r="AT299" s="165"/>
    </row>
    <row r="300" spans="37:46" x14ac:dyDescent="0.25">
      <c r="AM300" s="165"/>
      <c r="AN300" s="165"/>
      <c r="AO300" s="165"/>
      <c r="AP300" s="165"/>
      <c r="AQ300" s="165"/>
      <c r="AR300" s="165"/>
      <c r="AS300" s="165"/>
      <c r="AT300" s="165"/>
    </row>
    <row r="301" spans="37:46" x14ac:dyDescent="0.25">
      <c r="AM301" s="165"/>
      <c r="AN301" s="165"/>
      <c r="AO301" s="165"/>
      <c r="AP301" s="165"/>
      <c r="AQ301" s="165"/>
      <c r="AR301" s="165"/>
      <c r="AS301" s="165"/>
      <c r="AT301" s="165"/>
    </row>
    <row r="302" spans="37:46" x14ac:dyDescent="0.25">
      <c r="AM302" s="165"/>
      <c r="AN302" s="165"/>
      <c r="AO302" s="165"/>
      <c r="AP302" s="165"/>
      <c r="AQ302" s="165"/>
      <c r="AR302" s="165"/>
      <c r="AS302" s="165"/>
      <c r="AT302" s="165"/>
    </row>
    <row r="303" spans="37:46" x14ac:dyDescent="0.25">
      <c r="AM303" s="165"/>
      <c r="AN303" s="165"/>
      <c r="AO303" s="165"/>
      <c r="AP303" s="165"/>
      <c r="AQ303" s="165"/>
      <c r="AR303" s="165"/>
      <c r="AS303" s="165"/>
      <c r="AT303" s="165"/>
    </row>
    <row r="304" spans="37:46" x14ac:dyDescent="0.25">
      <c r="AM304" s="165"/>
      <c r="AN304" s="165"/>
      <c r="AO304" s="165"/>
      <c r="AP304" s="165"/>
      <c r="AQ304" s="165"/>
      <c r="AR304" s="165"/>
      <c r="AS304" s="165"/>
      <c r="AT304" s="165"/>
    </row>
    <row r="305" spans="39:46" x14ac:dyDescent="0.25">
      <c r="AM305" s="165"/>
      <c r="AN305" s="165"/>
      <c r="AO305" s="165"/>
      <c r="AP305" s="165"/>
      <c r="AQ305" s="165"/>
      <c r="AR305" s="165"/>
      <c r="AS305" s="165"/>
      <c r="AT305" s="165"/>
    </row>
    <row r="306" spans="39:46" x14ac:dyDescent="0.25">
      <c r="AM306" s="165"/>
      <c r="AN306" s="165"/>
      <c r="AO306" s="165"/>
      <c r="AP306" s="165"/>
      <c r="AQ306" s="165"/>
      <c r="AR306" s="165"/>
      <c r="AS306" s="165"/>
      <c r="AT306" s="165"/>
    </row>
    <row r="307" spans="39:46" x14ac:dyDescent="0.25">
      <c r="AM307" s="165"/>
      <c r="AN307" s="165"/>
      <c r="AO307" s="165"/>
      <c r="AP307" s="165"/>
      <c r="AQ307" s="165"/>
      <c r="AR307" s="165"/>
      <c r="AS307" s="165"/>
      <c r="AT307" s="165"/>
    </row>
    <row r="308" spans="39:46" x14ac:dyDescent="0.25">
      <c r="AM308" s="165"/>
      <c r="AN308" s="165"/>
      <c r="AO308" s="165"/>
      <c r="AP308" s="165"/>
      <c r="AQ308" s="165"/>
      <c r="AR308" s="165"/>
      <c r="AS308" s="165"/>
      <c r="AT308" s="165"/>
    </row>
    <row r="309" spans="39:46" x14ac:dyDescent="0.25">
      <c r="AM309" s="165"/>
      <c r="AN309" s="165"/>
      <c r="AO309" s="165"/>
      <c r="AP309" s="165"/>
      <c r="AQ309" s="165"/>
      <c r="AR309" s="165"/>
      <c r="AS309" s="165"/>
      <c r="AT309" s="165"/>
    </row>
    <row r="310" spans="39:46" x14ac:dyDescent="0.25">
      <c r="AM310" s="165"/>
      <c r="AN310" s="165"/>
      <c r="AO310" s="165"/>
      <c r="AP310" s="165"/>
      <c r="AQ310" s="165"/>
      <c r="AR310" s="165"/>
      <c r="AS310" s="165"/>
      <c r="AT310" s="165"/>
    </row>
    <row r="311" spans="39:46" x14ac:dyDescent="0.25">
      <c r="AM311" s="165"/>
      <c r="AN311" s="165"/>
      <c r="AO311" s="165"/>
      <c r="AP311" s="165"/>
      <c r="AQ311" s="165"/>
      <c r="AR311" s="165"/>
      <c r="AS311" s="165"/>
      <c r="AT311" s="165"/>
    </row>
    <row r="312" spans="39:46" x14ac:dyDescent="0.25">
      <c r="AM312" s="165"/>
      <c r="AN312" s="165"/>
      <c r="AO312" s="165"/>
      <c r="AP312" s="165"/>
      <c r="AQ312" s="165"/>
      <c r="AR312" s="165"/>
      <c r="AS312" s="165"/>
      <c r="AT312" s="165"/>
    </row>
    <row r="313" spans="39:46" x14ac:dyDescent="0.25">
      <c r="AM313" s="165"/>
      <c r="AN313" s="165"/>
      <c r="AO313" s="165"/>
      <c r="AP313" s="165"/>
      <c r="AQ313" s="165"/>
      <c r="AR313" s="165"/>
      <c r="AS313" s="165"/>
      <c r="AT313" s="165"/>
    </row>
    <row r="314" spans="39:46" x14ac:dyDescent="0.25">
      <c r="AM314" s="165"/>
      <c r="AN314" s="165"/>
      <c r="AO314" s="165"/>
      <c r="AP314" s="165"/>
      <c r="AQ314" s="165"/>
      <c r="AR314" s="165"/>
      <c r="AS314" s="165"/>
      <c r="AT314" s="165"/>
    </row>
    <row r="315" spans="39:46" x14ac:dyDescent="0.25">
      <c r="AM315" s="165"/>
      <c r="AN315" s="165"/>
      <c r="AO315" s="165"/>
      <c r="AP315" s="165"/>
      <c r="AQ315" s="165"/>
      <c r="AR315" s="165"/>
      <c r="AS315" s="165"/>
      <c r="AT315" s="165"/>
    </row>
    <row r="316" spans="39:46" x14ac:dyDescent="0.25">
      <c r="AM316" s="165"/>
      <c r="AN316" s="165"/>
      <c r="AO316" s="165"/>
      <c r="AP316" s="165"/>
      <c r="AQ316" s="165"/>
      <c r="AR316" s="165"/>
      <c r="AS316" s="165"/>
      <c r="AT316" s="165"/>
    </row>
    <row r="317" spans="39:46" x14ac:dyDescent="0.25">
      <c r="AM317" s="165"/>
      <c r="AN317" s="165"/>
      <c r="AO317" s="165"/>
      <c r="AP317" s="165"/>
      <c r="AQ317" s="165"/>
      <c r="AR317" s="165"/>
      <c r="AS317" s="165"/>
      <c r="AT317" s="165"/>
    </row>
    <row r="318" spans="39:46" x14ac:dyDescent="0.25">
      <c r="AM318" s="165"/>
      <c r="AN318" s="165"/>
      <c r="AO318" s="165"/>
      <c r="AP318" s="165"/>
      <c r="AQ318" s="165"/>
      <c r="AR318" s="165"/>
      <c r="AS318" s="165"/>
      <c r="AT318" s="165"/>
    </row>
    <row r="319" spans="39:46" x14ac:dyDescent="0.25">
      <c r="AM319" s="165"/>
      <c r="AN319" s="165"/>
      <c r="AO319" s="165"/>
      <c r="AP319" s="165"/>
      <c r="AQ319" s="165"/>
      <c r="AR319" s="165"/>
      <c r="AS319" s="165"/>
      <c r="AT319" s="165"/>
    </row>
    <row r="320" spans="39:46" x14ac:dyDescent="0.25">
      <c r="AM320" s="165"/>
      <c r="AN320" s="165"/>
      <c r="AO320" s="165"/>
      <c r="AP320" s="165"/>
      <c r="AQ320" s="165"/>
      <c r="AR320" s="165"/>
      <c r="AS320" s="165"/>
      <c r="AT320" s="165"/>
    </row>
    <row r="321" spans="39:46" x14ac:dyDescent="0.25">
      <c r="AM321" s="165"/>
      <c r="AN321" s="165"/>
      <c r="AO321" s="165"/>
      <c r="AP321" s="165"/>
      <c r="AQ321" s="165"/>
      <c r="AR321" s="165"/>
      <c r="AS321" s="165"/>
      <c r="AT321" s="165"/>
    </row>
    <row r="322" spans="39:46" x14ac:dyDescent="0.25">
      <c r="AM322" s="165"/>
      <c r="AN322" s="165"/>
      <c r="AO322" s="165"/>
      <c r="AP322" s="165"/>
      <c r="AQ322" s="165"/>
      <c r="AR322" s="165"/>
      <c r="AS322" s="165"/>
      <c r="AT322" s="165"/>
    </row>
    <row r="323" spans="39:46" x14ac:dyDescent="0.25">
      <c r="AM323" s="165"/>
      <c r="AN323" s="165"/>
      <c r="AO323" s="165"/>
      <c r="AP323" s="165"/>
      <c r="AQ323" s="165"/>
      <c r="AR323" s="165"/>
      <c r="AS323" s="165"/>
      <c r="AT323" s="165"/>
    </row>
    <row r="324" spans="39:46" x14ac:dyDescent="0.25">
      <c r="AM324" s="165"/>
      <c r="AN324" s="165"/>
      <c r="AO324" s="165"/>
      <c r="AP324" s="165"/>
      <c r="AQ324" s="165"/>
      <c r="AR324" s="165"/>
      <c r="AS324" s="165"/>
      <c r="AT324" s="165"/>
    </row>
    <row r="325" spans="39:46" x14ac:dyDescent="0.25">
      <c r="AM325" s="165"/>
      <c r="AN325" s="165"/>
      <c r="AO325" s="165"/>
      <c r="AP325" s="165"/>
      <c r="AQ325" s="165"/>
      <c r="AR325" s="165"/>
      <c r="AS325" s="165"/>
      <c r="AT325" s="165"/>
    </row>
    <row r="326" spans="39:46" x14ac:dyDescent="0.25">
      <c r="AM326" s="165"/>
      <c r="AN326" s="165"/>
      <c r="AO326" s="165"/>
      <c r="AP326" s="165"/>
      <c r="AQ326" s="165"/>
      <c r="AR326" s="165"/>
      <c r="AS326" s="165"/>
      <c r="AT326" s="165"/>
    </row>
    <row r="327" spans="39:46" x14ac:dyDescent="0.25">
      <c r="AM327" s="165"/>
      <c r="AN327" s="165"/>
      <c r="AO327" s="165"/>
      <c r="AP327" s="165"/>
      <c r="AQ327" s="165"/>
      <c r="AR327" s="165"/>
      <c r="AS327" s="165"/>
      <c r="AT327" s="165"/>
    </row>
    <row r="328" spans="39:46" x14ac:dyDescent="0.25">
      <c r="AM328" s="165"/>
      <c r="AN328" s="165"/>
      <c r="AO328" s="165"/>
      <c r="AP328" s="165"/>
      <c r="AQ328" s="165"/>
      <c r="AR328" s="165"/>
      <c r="AS328" s="165"/>
      <c r="AT328" s="165"/>
    </row>
    <row r="329" spans="39:46" x14ac:dyDescent="0.25">
      <c r="AM329" s="165"/>
      <c r="AN329" s="165"/>
      <c r="AO329" s="165"/>
      <c r="AP329" s="165"/>
      <c r="AQ329" s="165"/>
      <c r="AR329" s="165"/>
      <c r="AS329" s="165"/>
      <c r="AT329" s="165"/>
    </row>
    <row r="330" spans="39:46" x14ac:dyDescent="0.25">
      <c r="AM330" s="165"/>
      <c r="AN330" s="165"/>
      <c r="AO330" s="165"/>
      <c r="AP330" s="165"/>
      <c r="AQ330" s="165"/>
      <c r="AR330" s="165"/>
      <c r="AS330" s="165"/>
      <c r="AT330" s="165"/>
    </row>
    <row r="331" spans="39:46" x14ac:dyDescent="0.25">
      <c r="AM331" s="165"/>
      <c r="AN331" s="165"/>
      <c r="AO331" s="165"/>
      <c r="AP331" s="165"/>
      <c r="AQ331" s="165"/>
      <c r="AR331" s="165"/>
      <c r="AS331" s="165"/>
      <c r="AT331" s="165"/>
    </row>
    <row r="332" spans="39:46" x14ac:dyDescent="0.25">
      <c r="AM332" s="165"/>
      <c r="AN332" s="165"/>
      <c r="AO332" s="165"/>
      <c r="AP332" s="165"/>
      <c r="AQ332" s="165"/>
      <c r="AR332" s="165"/>
      <c r="AS332" s="165"/>
      <c r="AT332" s="165"/>
    </row>
    <row r="333" spans="39:46" x14ac:dyDescent="0.25">
      <c r="AM333" s="165"/>
      <c r="AN333" s="165"/>
      <c r="AO333" s="165"/>
      <c r="AP333" s="165"/>
      <c r="AQ333" s="165"/>
      <c r="AR333" s="165"/>
      <c r="AS333" s="165"/>
      <c r="AT333" s="165"/>
    </row>
    <row r="334" spans="39:46" x14ac:dyDescent="0.25">
      <c r="AM334" s="165"/>
      <c r="AN334" s="165"/>
      <c r="AO334" s="165"/>
      <c r="AP334" s="165"/>
      <c r="AQ334" s="165"/>
      <c r="AR334" s="165"/>
      <c r="AS334" s="165"/>
      <c r="AT334" s="165"/>
    </row>
    <row r="335" spans="39:46" x14ac:dyDescent="0.25">
      <c r="AM335" s="165"/>
      <c r="AN335" s="165"/>
      <c r="AO335" s="165"/>
      <c r="AP335" s="165"/>
      <c r="AQ335" s="165"/>
      <c r="AR335" s="165"/>
      <c r="AS335" s="165"/>
      <c r="AT335" s="165"/>
    </row>
    <row r="336" spans="39:46" x14ac:dyDescent="0.25">
      <c r="AM336" s="165"/>
      <c r="AN336" s="165"/>
      <c r="AO336" s="165"/>
      <c r="AP336" s="165"/>
      <c r="AQ336" s="165"/>
      <c r="AR336" s="165"/>
      <c r="AS336" s="165"/>
      <c r="AT336" s="165"/>
    </row>
    <row r="337" spans="39:46" x14ac:dyDescent="0.25">
      <c r="AM337" s="165"/>
      <c r="AN337" s="165"/>
      <c r="AO337" s="165"/>
      <c r="AP337" s="165"/>
      <c r="AQ337" s="165"/>
      <c r="AR337" s="165"/>
      <c r="AS337" s="165"/>
      <c r="AT337" s="165"/>
    </row>
    <row r="338" spans="39:46" x14ac:dyDescent="0.25">
      <c r="AM338" s="165"/>
      <c r="AN338" s="165"/>
      <c r="AO338" s="165"/>
      <c r="AP338" s="165"/>
      <c r="AQ338" s="165"/>
      <c r="AR338" s="165"/>
      <c r="AS338" s="165"/>
      <c r="AT338" s="165"/>
    </row>
    <row r="339" spans="39:46" x14ac:dyDescent="0.25">
      <c r="AM339" s="165"/>
      <c r="AN339" s="165"/>
      <c r="AO339" s="165"/>
      <c r="AP339" s="165"/>
      <c r="AQ339" s="165"/>
      <c r="AR339" s="165"/>
      <c r="AS339" s="165"/>
      <c r="AT339" s="165"/>
    </row>
    <row r="340" spans="39:46" x14ac:dyDescent="0.25">
      <c r="AM340" s="165"/>
      <c r="AN340" s="165"/>
      <c r="AO340" s="165"/>
      <c r="AP340" s="165"/>
      <c r="AQ340" s="165"/>
      <c r="AR340" s="165"/>
      <c r="AS340" s="165"/>
      <c r="AT340" s="165"/>
    </row>
    <row r="341" spans="39:46" x14ac:dyDescent="0.25">
      <c r="AM341" s="165"/>
      <c r="AN341" s="165"/>
      <c r="AO341" s="165"/>
      <c r="AP341" s="165"/>
      <c r="AQ341" s="165"/>
      <c r="AR341" s="165"/>
      <c r="AS341" s="165"/>
      <c r="AT341" s="165"/>
    </row>
    <row r="342" spans="39:46" x14ac:dyDescent="0.25">
      <c r="AM342" s="165"/>
      <c r="AN342" s="165"/>
      <c r="AO342" s="165"/>
      <c r="AP342" s="165"/>
      <c r="AQ342" s="165"/>
      <c r="AR342" s="165"/>
      <c r="AS342" s="165"/>
      <c r="AT342" s="165"/>
    </row>
    <row r="343" spans="39:46" x14ac:dyDescent="0.25">
      <c r="AM343" s="165"/>
      <c r="AN343" s="165"/>
      <c r="AO343" s="165"/>
      <c r="AP343" s="165"/>
      <c r="AQ343" s="165"/>
      <c r="AR343" s="165"/>
      <c r="AS343" s="165"/>
      <c r="AT343" s="165"/>
    </row>
    <row r="344" spans="39:46" x14ac:dyDescent="0.25">
      <c r="AM344" s="165"/>
      <c r="AN344" s="165"/>
      <c r="AO344" s="165"/>
      <c r="AP344" s="165"/>
      <c r="AQ344" s="165"/>
      <c r="AR344" s="165"/>
      <c r="AS344" s="165"/>
      <c r="AT344" s="165"/>
    </row>
    <row r="345" spans="39:46" x14ac:dyDescent="0.25">
      <c r="AM345" s="165"/>
      <c r="AN345" s="165"/>
      <c r="AO345" s="165"/>
      <c r="AP345" s="165"/>
      <c r="AQ345" s="165"/>
      <c r="AR345" s="165"/>
      <c r="AS345" s="165"/>
      <c r="AT345" s="165"/>
    </row>
    <row r="346" spans="39:46" x14ac:dyDescent="0.25">
      <c r="AM346" s="165"/>
      <c r="AN346" s="165"/>
      <c r="AO346" s="165"/>
      <c r="AP346" s="165"/>
      <c r="AQ346" s="165"/>
      <c r="AR346" s="165"/>
      <c r="AS346" s="165"/>
      <c r="AT346" s="165"/>
    </row>
    <row r="347" spans="39:46" x14ac:dyDescent="0.25">
      <c r="AM347" s="165"/>
      <c r="AN347" s="165"/>
      <c r="AO347" s="165"/>
      <c r="AP347" s="165"/>
      <c r="AQ347" s="165"/>
      <c r="AR347" s="165"/>
      <c r="AS347" s="165"/>
      <c r="AT347" s="165"/>
    </row>
    <row r="348" spans="39:46" x14ac:dyDescent="0.25">
      <c r="AM348" s="165"/>
      <c r="AN348" s="165"/>
      <c r="AO348" s="165"/>
      <c r="AP348" s="165"/>
      <c r="AQ348" s="165"/>
      <c r="AR348" s="165"/>
      <c r="AS348" s="165"/>
      <c r="AT348" s="165"/>
    </row>
    <row r="349" spans="39:46" x14ac:dyDescent="0.25">
      <c r="AM349" s="165"/>
      <c r="AN349" s="165"/>
      <c r="AO349" s="165"/>
      <c r="AP349" s="165"/>
      <c r="AQ349" s="165"/>
      <c r="AR349" s="165"/>
      <c r="AS349" s="165"/>
      <c r="AT349" s="165"/>
    </row>
    <row r="350" spans="39:46" x14ac:dyDescent="0.25">
      <c r="AM350" s="165"/>
      <c r="AN350" s="165"/>
      <c r="AO350" s="165"/>
      <c r="AP350" s="165"/>
      <c r="AQ350" s="165"/>
      <c r="AR350" s="165"/>
      <c r="AS350" s="165"/>
      <c r="AT350" s="165"/>
    </row>
    <row r="351" spans="39:46" x14ac:dyDescent="0.25">
      <c r="AM351" s="165"/>
      <c r="AN351" s="165"/>
      <c r="AO351" s="165"/>
      <c r="AP351" s="165"/>
      <c r="AQ351" s="165"/>
      <c r="AR351" s="165"/>
      <c r="AS351" s="165"/>
      <c r="AT351" s="165"/>
    </row>
    <row r="352" spans="39:46" x14ac:dyDescent="0.25">
      <c r="AM352" s="165"/>
      <c r="AN352" s="165"/>
      <c r="AO352" s="165"/>
      <c r="AP352" s="165"/>
      <c r="AQ352" s="165"/>
      <c r="AR352" s="165"/>
      <c r="AS352" s="165"/>
      <c r="AT352" s="165"/>
    </row>
    <row r="353" spans="39:46" x14ac:dyDescent="0.25">
      <c r="AM353" s="165"/>
      <c r="AN353" s="165"/>
      <c r="AO353" s="165"/>
      <c r="AP353" s="165"/>
      <c r="AQ353" s="165"/>
      <c r="AR353" s="165"/>
      <c r="AS353" s="165"/>
      <c r="AT353" s="165"/>
    </row>
    <row r="354" spans="39:46" x14ac:dyDescent="0.25">
      <c r="AM354" s="165"/>
      <c r="AN354" s="165"/>
      <c r="AO354" s="165"/>
      <c r="AP354" s="165"/>
      <c r="AQ354" s="165"/>
      <c r="AR354" s="165"/>
      <c r="AS354" s="165"/>
      <c r="AT354" s="165"/>
    </row>
    <row r="355" spans="39:46" x14ac:dyDescent="0.25">
      <c r="AM355" s="165"/>
      <c r="AN355" s="165"/>
      <c r="AO355" s="165"/>
      <c r="AP355" s="165"/>
      <c r="AQ355" s="165"/>
      <c r="AR355" s="165"/>
      <c r="AS355" s="165"/>
      <c r="AT355" s="165"/>
    </row>
    <row r="356" spans="39:46" x14ac:dyDescent="0.25">
      <c r="AM356" s="165"/>
      <c r="AN356" s="165"/>
      <c r="AO356" s="165"/>
      <c r="AP356" s="165"/>
      <c r="AQ356" s="165"/>
      <c r="AR356" s="165"/>
      <c r="AS356" s="165"/>
      <c r="AT356" s="165"/>
    </row>
    <row r="357" spans="39:46" x14ac:dyDescent="0.25">
      <c r="AM357" s="165"/>
      <c r="AN357" s="165"/>
      <c r="AO357" s="165"/>
      <c r="AP357" s="165"/>
      <c r="AQ357" s="165"/>
      <c r="AR357" s="165"/>
      <c r="AS357" s="165"/>
      <c r="AT357" s="165"/>
    </row>
    <row r="358" spans="39:46" x14ac:dyDescent="0.25">
      <c r="AM358" s="165"/>
      <c r="AN358" s="165"/>
      <c r="AO358" s="165"/>
      <c r="AP358" s="165"/>
      <c r="AQ358" s="165"/>
      <c r="AR358" s="165"/>
      <c r="AS358" s="165"/>
      <c r="AT358" s="165"/>
    </row>
    <row r="359" spans="39:46" x14ac:dyDescent="0.25">
      <c r="AM359" s="165"/>
      <c r="AN359" s="165"/>
      <c r="AO359" s="165"/>
      <c r="AP359" s="165"/>
      <c r="AQ359" s="165"/>
      <c r="AR359" s="165"/>
      <c r="AS359" s="165"/>
      <c r="AT359" s="165"/>
    </row>
    <row r="360" spans="39:46" x14ac:dyDescent="0.25">
      <c r="AM360" s="165"/>
      <c r="AN360" s="165"/>
      <c r="AO360" s="165"/>
      <c r="AP360" s="165"/>
      <c r="AQ360" s="165"/>
      <c r="AR360" s="165"/>
      <c r="AS360" s="165"/>
      <c r="AT360" s="165"/>
    </row>
    <row r="361" spans="39:46" x14ac:dyDescent="0.25">
      <c r="AM361" s="165"/>
      <c r="AN361" s="165"/>
      <c r="AO361" s="165"/>
      <c r="AP361" s="165"/>
      <c r="AQ361" s="165"/>
      <c r="AR361" s="165"/>
      <c r="AS361" s="165"/>
      <c r="AT361" s="165"/>
    </row>
    <row r="362" spans="39:46" x14ac:dyDescent="0.25">
      <c r="AM362" s="165"/>
      <c r="AN362" s="165"/>
      <c r="AO362" s="165"/>
      <c r="AP362" s="165"/>
      <c r="AQ362" s="165"/>
      <c r="AR362" s="165"/>
      <c r="AS362" s="165"/>
      <c r="AT362" s="165"/>
    </row>
    <row r="363" spans="39:46" x14ac:dyDescent="0.25">
      <c r="AM363" s="165"/>
      <c r="AN363" s="165"/>
      <c r="AO363" s="165"/>
      <c r="AP363" s="165"/>
      <c r="AQ363" s="165"/>
      <c r="AR363" s="165"/>
      <c r="AS363" s="165"/>
      <c r="AT363" s="165"/>
    </row>
    <row r="364" spans="39:46" x14ac:dyDescent="0.25">
      <c r="AM364" s="165"/>
      <c r="AN364" s="165"/>
      <c r="AO364" s="165"/>
      <c r="AP364" s="165"/>
      <c r="AQ364" s="165"/>
      <c r="AR364" s="165"/>
      <c r="AS364" s="165"/>
      <c r="AT364" s="165"/>
    </row>
    <row r="365" spans="39:46" x14ac:dyDescent="0.25">
      <c r="AM365" s="165"/>
      <c r="AN365" s="165"/>
      <c r="AO365" s="165"/>
      <c r="AP365" s="165"/>
      <c r="AQ365" s="165"/>
      <c r="AR365" s="165"/>
      <c r="AS365" s="165"/>
      <c r="AT365" s="165"/>
    </row>
    <row r="366" spans="39:46" x14ac:dyDescent="0.25">
      <c r="AM366" s="165"/>
      <c r="AN366" s="165"/>
      <c r="AO366" s="165"/>
      <c r="AP366" s="165"/>
      <c r="AQ366" s="165"/>
      <c r="AR366" s="165"/>
      <c r="AS366" s="165"/>
      <c r="AT366" s="165"/>
    </row>
    <row r="367" spans="39:46" x14ac:dyDescent="0.25">
      <c r="AM367" s="165"/>
      <c r="AN367" s="165"/>
      <c r="AO367" s="165"/>
      <c r="AP367" s="165"/>
      <c r="AQ367" s="165"/>
      <c r="AR367" s="165"/>
      <c r="AS367" s="165"/>
      <c r="AT367" s="165"/>
    </row>
    <row r="368" spans="39:46" x14ac:dyDescent="0.25">
      <c r="AM368" s="165"/>
      <c r="AN368" s="165"/>
      <c r="AO368" s="165"/>
      <c r="AP368" s="165"/>
      <c r="AQ368" s="165"/>
      <c r="AR368" s="165"/>
      <c r="AS368" s="165"/>
      <c r="AT368" s="165"/>
    </row>
    <row r="369" spans="39:46" x14ac:dyDescent="0.25">
      <c r="AM369" s="165"/>
      <c r="AN369" s="165"/>
      <c r="AO369" s="165"/>
      <c r="AP369" s="165"/>
      <c r="AQ369" s="165"/>
      <c r="AR369" s="165"/>
      <c r="AS369" s="165"/>
      <c r="AT369" s="165"/>
    </row>
    <row r="370" spans="39:46" x14ac:dyDescent="0.25">
      <c r="AM370" s="165"/>
      <c r="AN370" s="165"/>
      <c r="AO370" s="165"/>
      <c r="AP370" s="165"/>
      <c r="AQ370" s="165"/>
      <c r="AR370" s="165"/>
      <c r="AS370" s="165"/>
      <c r="AT370" s="165"/>
    </row>
    <row r="371" spans="39:46" x14ac:dyDescent="0.25">
      <c r="AM371" s="165"/>
      <c r="AN371" s="165"/>
      <c r="AO371" s="165"/>
      <c r="AP371" s="165"/>
      <c r="AQ371" s="165"/>
      <c r="AR371" s="165"/>
      <c r="AS371" s="165"/>
      <c r="AT371" s="165"/>
    </row>
    <row r="372" spans="39:46" x14ac:dyDescent="0.25">
      <c r="AM372" s="165"/>
      <c r="AN372" s="165"/>
      <c r="AO372" s="165"/>
      <c r="AP372" s="165"/>
      <c r="AQ372" s="165"/>
      <c r="AR372" s="165"/>
      <c r="AS372" s="165"/>
      <c r="AT372" s="165"/>
    </row>
    <row r="373" spans="39:46" x14ac:dyDescent="0.25">
      <c r="AM373" s="165"/>
      <c r="AN373" s="165"/>
      <c r="AO373" s="165"/>
      <c r="AP373" s="165"/>
      <c r="AQ373" s="165"/>
      <c r="AR373" s="165"/>
      <c r="AS373" s="165"/>
      <c r="AT373" s="165"/>
    </row>
    <row r="374" spans="39:46" x14ac:dyDescent="0.25">
      <c r="AM374" s="165"/>
      <c r="AN374" s="165"/>
      <c r="AO374" s="165"/>
      <c r="AP374" s="165"/>
      <c r="AQ374" s="165"/>
      <c r="AR374" s="165"/>
      <c r="AS374" s="165"/>
      <c r="AT374" s="165"/>
    </row>
    <row r="375" spans="39:46" x14ac:dyDescent="0.25">
      <c r="AM375" s="165"/>
      <c r="AN375" s="165"/>
      <c r="AO375" s="165"/>
      <c r="AP375" s="165"/>
      <c r="AQ375" s="165"/>
      <c r="AR375" s="165"/>
      <c r="AS375" s="165"/>
      <c r="AT375" s="165"/>
    </row>
    <row r="376" spans="39:46" x14ac:dyDescent="0.25">
      <c r="AM376" s="165"/>
      <c r="AN376" s="165"/>
      <c r="AO376" s="165"/>
      <c r="AP376" s="165"/>
      <c r="AQ376" s="165"/>
      <c r="AR376" s="165"/>
      <c r="AS376" s="165"/>
      <c r="AT376" s="165"/>
    </row>
    <row r="377" spans="39:46" x14ac:dyDescent="0.25">
      <c r="AM377" s="165"/>
      <c r="AN377" s="165"/>
      <c r="AO377" s="165"/>
      <c r="AP377" s="165"/>
      <c r="AQ377" s="165"/>
      <c r="AR377" s="165"/>
      <c r="AS377" s="165"/>
      <c r="AT377" s="165"/>
    </row>
    <row r="378" spans="39:46" x14ac:dyDescent="0.25">
      <c r="AM378" s="165"/>
      <c r="AN378" s="165"/>
      <c r="AO378" s="165"/>
      <c r="AP378" s="165"/>
      <c r="AQ378" s="165"/>
      <c r="AR378" s="165"/>
      <c r="AS378" s="165"/>
      <c r="AT378" s="165"/>
    </row>
    <row r="379" spans="39:46" x14ac:dyDescent="0.25">
      <c r="AM379" s="165"/>
      <c r="AN379" s="165"/>
      <c r="AO379" s="165"/>
      <c r="AP379" s="165"/>
      <c r="AQ379" s="165"/>
      <c r="AR379" s="165"/>
      <c r="AS379" s="165"/>
      <c r="AT379" s="165"/>
    </row>
    <row r="380" spans="39:46" x14ac:dyDescent="0.25">
      <c r="AM380" s="165"/>
      <c r="AN380" s="165"/>
      <c r="AO380" s="165"/>
      <c r="AP380" s="165"/>
      <c r="AQ380" s="165"/>
      <c r="AR380" s="165"/>
      <c r="AS380" s="165"/>
      <c r="AT380" s="165"/>
    </row>
    <row r="381" spans="39:46" x14ac:dyDescent="0.25">
      <c r="AM381" s="165"/>
      <c r="AN381" s="165"/>
      <c r="AO381" s="165"/>
      <c r="AP381" s="165"/>
      <c r="AQ381" s="165"/>
      <c r="AR381" s="165"/>
      <c r="AS381" s="165"/>
      <c r="AT381" s="165"/>
    </row>
    <row r="382" spans="39:46" x14ac:dyDescent="0.25">
      <c r="AM382" s="165"/>
      <c r="AN382" s="165"/>
      <c r="AO382" s="165"/>
      <c r="AP382" s="165"/>
      <c r="AQ382" s="165"/>
      <c r="AR382" s="165"/>
      <c r="AS382" s="165"/>
      <c r="AT382" s="165"/>
    </row>
    <row r="383" spans="39:46" x14ac:dyDescent="0.25">
      <c r="AM383" s="165"/>
      <c r="AN383" s="165"/>
      <c r="AO383" s="165"/>
      <c r="AP383" s="165"/>
      <c r="AQ383" s="165"/>
      <c r="AR383" s="165"/>
      <c r="AS383" s="165"/>
      <c r="AT383" s="165"/>
    </row>
    <row r="384" spans="39:46" x14ac:dyDescent="0.25">
      <c r="AM384" s="165"/>
      <c r="AN384" s="165"/>
      <c r="AO384" s="165"/>
      <c r="AP384" s="165"/>
      <c r="AQ384" s="165"/>
      <c r="AR384" s="165"/>
      <c r="AS384" s="165"/>
      <c r="AT384" s="165"/>
    </row>
    <row r="385" spans="39:46" x14ac:dyDescent="0.25">
      <c r="AM385" s="165"/>
      <c r="AN385" s="165"/>
      <c r="AO385" s="165"/>
      <c r="AP385" s="165"/>
      <c r="AQ385" s="165"/>
      <c r="AR385" s="165"/>
      <c r="AS385" s="165"/>
      <c r="AT385" s="165"/>
    </row>
    <row r="386" spans="39:46" x14ac:dyDescent="0.25">
      <c r="AM386" s="165"/>
      <c r="AN386" s="165"/>
      <c r="AO386" s="165"/>
      <c r="AP386" s="165"/>
      <c r="AQ386" s="165"/>
      <c r="AR386" s="165"/>
      <c r="AS386" s="165"/>
      <c r="AT386" s="165"/>
    </row>
    <row r="387" spans="39:46" x14ac:dyDescent="0.25">
      <c r="AM387" s="165"/>
      <c r="AN387" s="165"/>
      <c r="AO387" s="165"/>
      <c r="AP387" s="165"/>
      <c r="AQ387" s="165"/>
      <c r="AR387" s="165"/>
      <c r="AS387" s="165"/>
      <c r="AT387" s="165"/>
    </row>
    <row r="388" spans="39:46" x14ac:dyDescent="0.25">
      <c r="AM388" s="165"/>
      <c r="AN388" s="165"/>
      <c r="AO388" s="165"/>
      <c r="AP388" s="165"/>
      <c r="AQ388" s="165"/>
      <c r="AR388" s="165"/>
      <c r="AS388" s="165"/>
      <c r="AT388" s="165"/>
    </row>
    <row r="389" spans="39:46" x14ac:dyDescent="0.25">
      <c r="AM389" s="165"/>
      <c r="AN389" s="165"/>
      <c r="AO389" s="165"/>
      <c r="AP389" s="165"/>
      <c r="AQ389" s="165"/>
      <c r="AR389" s="165"/>
      <c r="AS389" s="165"/>
      <c r="AT389" s="165"/>
    </row>
    <row r="390" spans="39:46" x14ac:dyDescent="0.25">
      <c r="AM390" s="165"/>
      <c r="AN390" s="165"/>
      <c r="AO390" s="165"/>
      <c r="AP390" s="165"/>
      <c r="AQ390" s="165"/>
      <c r="AR390" s="165"/>
      <c r="AS390" s="165"/>
      <c r="AT390" s="165"/>
    </row>
    <row r="391" spans="39:46" x14ac:dyDescent="0.25">
      <c r="AM391" s="165"/>
      <c r="AN391" s="165"/>
      <c r="AO391" s="165"/>
      <c r="AP391" s="165"/>
      <c r="AQ391" s="165"/>
      <c r="AR391" s="165"/>
      <c r="AS391" s="165"/>
      <c r="AT391" s="165"/>
    </row>
    <row r="392" spans="39:46" x14ac:dyDescent="0.25">
      <c r="AM392" s="165"/>
      <c r="AN392" s="165"/>
      <c r="AO392" s="165"/>
      <c r="AP392" s="165"/>
      <c r="AQ392" s="165"/>
      <c r="AR392" s="165"/>
      <c r="AS392" s="165"/>
      <c r="AT392" s="165"/>
    </row>
    <row r="393" spans="39:46" x14ac:dyDescent="0.25">
      <c r="AM393" s="165"/>
      <c r="AN393" s="165"/>
      <c r="AO393" s="165"/>
      <c r="AP393" s="165"/>
      <c r="AQ393" s="165"/>
      <c r="AR393" s="165"/>
      <c r="AS393" s="165"/>
      <c r="AT393" s="165"/>
    </row>
  </sheetData>
  <mergeCells count="4">
    <mergeCell ref="AK200:AL200"/>
    <mergeCell ref="AK201:AL201"/>
    <mergeCell ref="AK202:AL202"/>
    <mergeCell ref="AL205:AM205"/>
  </mergeCells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10</vt:i4>
      </vt:variant>
    </vt:vector>
  </HeadingPairs>
  <TitlesOfParts>
    <vt:vector size="17" baseType="lpstr">
      <vt:lpstr>Characters</vt:lpstr>
      <vt:lpstr>Iso Tables</vt:lpstr>
      <vt:lpstr>Stars</vt:lpstr>
      <vt:lpstr>Maxlevel</vt:lpstr>
      <vt:lpstr>Level Cap</vt:lpstr>
      <vt:lpstr>Max Covers</vt:lpstr>
      <vt:lpstr>Health</vt:lpstr>
      <vt:lpstr>char_list</vt:lpstr>
      <vt:lpstr>Hpcol</vt:lpstr>
      <vt:lpstr>HPL</vt:lpstr>
      <vt:lpstr>Hprow</vt:lpstr>
      <vt:lpstr>iso_range</vt:lpstr>
      <vt:lpstr>level_cap_col</vt:lpstr>
      <vt:lpstr>level_cap_line</vt:lpstr>
      <vt:lpstr>level_cap_table</vt:lpstr>
      <vt:lpstr>max_level</vt:lpstr>
      <vt:lpstr>star_range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2015-02-09T08:34:33Z</dcterms:created>
  <dcterms:modified xsi:type="dcterms:W3CDTF">2015-02-09T08:49:08Z</dcterms:modified>
</cp:coreProperties>
</file>