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20" windowHeight="3375" tabRatio="817" firstSheet="4" activeTab="6"/>
  </bookViews>
  <sheets>
    <sheet name="reference" sheetId="1" state="hidden" r:id="rId1"/>
    <sheet name="CNSSDA" sheetId="2" state="hidden" r:id="rId2"/>
    <sheet name="BORNS" sheetId="3" state="hidden" r:id="rId3"/>
    <sheet name="BORAS" sheetId="4" state="hidden" r:id="rId4"/>
    <sheet name="Réf St CNSS" sheetId="5" r:id="rId5"/>
    <sheet name="CNSS" sheetId="6" r:id="rId6"/>
    <sheet name="AMO" sheetId="7" r:id="rId7"/>
    <sheet name="Pigr" sheetId="8" state="hidden" r:id="rId8"/>
    <sheet name="Pcnss" sheetId="9" state="hidden" r:id="rId9"/>
  </sheets>
  <definedNames>
    <definedName name="CNSS">#REF!</definedName>
    <definedName name="LISTE">#REF!</definedName>
    <definedName name="_xlnm.Print_Area" localSheetId="6">'AMO'!$A$2:$AZ$79</definedName>
    <definedName name="_xlnm.Print_Area" localSheetId="3">'BORAS'!$A$2:$AZ$47</definedName>
    <definedName name="_xlnm.Print_Area" localSheetId="2">'BORNS'!$A$2:$AZ$49</definedName>
    <definedName name="_xlnm.Print_Area" localSheetId="5">'CNSS'!$A$2:$AZ$78</definedName>
    <definedName name="_xlnm.Print_Area" localSheetId="1">'CNSSDA'!$A$2:$AZ$73</definedName>
  </definedNames>
  <calcPr fullCalcOnLoad="1" fullPrecision="0"/>
</workbook>
</file>

<file path=xl/sharedStrings.xml><?xml version="1.0" encoding="utf-8"?>
<sst xmlns="http://schemas.openxmlformats.org/spreadsheetml/2006/main" count="779" uniqueCount="521">
  <si>
    <t>C</t>
  </si>
  <si>
    <t>Montant</t>
  </si>
  <si>
    <t>DE COTISATION</t>
  </si>
  <si>
    <t>DE PENALITE (TFP/AF)</t>
  </si>
  <si>
    <t>D'ALLOCATIONS FAMILIALES IMPAYEES</t>
  </si>
  <si>
    <t>DE LA TAXE DE FORMATION PROFESSIONNELLE</t>
  </si>
  <si>
    <t>-</t>
  </si>
  <si>
    <t>ورقة الأداء</t>
  </si>
  <si>
    <t>الإشتراكات</t>
  </si>
  <si>
    <t>الذعائر {ت م/ ت ع }</t>
  </si>
  <si>
    <t>المنح العائلية غير المؤداة</t>
  </si>
  <si>
    <t xml:space="preserve">ضريبة التكوين المهني </t>
  </si>
  <si>
    <t>ـ</t>
  </si>
  <si>
    <t>المرجع التركيبي</t>
  </si>
  <si>
    <t>NUMERO D'AFFILIE</t>
  </si>
  <si>
    <t>DATE D'EMISSION</t>
  </si>
  <si>
    <t>VERSEMENT DU MOIS DE</t>
  </si>
  <si>
    <t>A REGULARISER AVANT LE</t>
  </si>
  <si>
    <t>رقم الإنخراط</t>
  </si>
  <si>
    <t>تاريخ الإصدار</t>
  </si>
  <si>
    <t>تسديد عن شهر</t>
  </si>
  <si>
    <t>يسوى قبل</t>
  </si>
  <si>
    <t>A REMPLIR PAR L'EMPLOYEUR</t>
  </si>
  <si>
    <t>Décompte des cotisations dues</t>
  </si>
  <si>
    <t>يملأ من طرف المشغل</t>
  </si>
  <si>
    <t>تفصيل واجبات الإشتراك المستحقة</t>
  </si>
  <si>
    <t>REFERENCE STRUCTUREE</t>
  </si>
  <si>
    <t>مجموع واجبات الإشتراك المؤداة</t>
  </si>
  <si>
    <t>Total des cotisations versées</t>
  </si>
  <si>
    <t>ذعائر الإشتراك</t>
  </si>
  <si>
    <t>Pénalités sur cotisations</t>
  </si>
  <si>
    <t>Montant des A.F reversées</t>
  </si>
  <si>
    <t>مبلغ المنح العائلية المرجوعة</t>
  </si>
  <si>
    <t>الغرامة المفروضة</t>
  </si>
  <si>
    <t>Astreintes des A.F.</t>
  </si>
  <si>
    <t>TAXE DE FORMATION</t>
  </si>
  <si>
    <t>PROFESSIONNELLE</t>
  </si>
  <si>
    <t>ضريبة التكوين المهني</t>
  </si>
  <si>
    <t>النسبة</t>
  </si>
  <si>
    <t>Taux</t>
  </si>
  <si>
    <t>Nature des</t>
  </si>
  <si>
    <t>Prestations</t>
  </si>
  <si>
    <t>نوع</t>
  </si>
  <si>
    <t>الإعانات</t>
  </si>
  <si>
    <t>كتل الأجور</t>
  </si>
  <si>
    <t>Masses salariales</t>
  </si>
  <si>
    <t>المبلغ</t>
  </si>
  <si>
    <t>المنح العائلية</t>
  </si>
  <si>
    <t>Allocations de famille</t>
  </si>
  <si>
    <t>الإعانات الإجتماعية</t>
  </si>
  <si>
    <t>Prestations sociales</t>
  </si>
  <si>
    <t>ذعائر التكوين المهني</t>
  </si>
  <si>
    <t>Pénalités T.F.P.</t>
  </si>
  <si>
    <t>المبلغ الإجمالي للأداء</t>
  </si>
  <si>
    <t>Montant global du versement</t>
  </si>
  <si>
    <t>(1) ORDRE EN VIREMENT</t>
  </si>
  <si>
    <t>(2) VERSEMENT EN ESPECES</t>
  </si>
  <si>
    <t>(1)</t>
  </si>
  <si>
    <t>أمر بالتحويل</t>
  </si>
  <si>
    <t xml:space="preserve">(2) </t>
  </si>
  <si>
    <t>أداء نقدي</t>
  </si>
  <si>
    <t>Raison Sociale et adresse</t>
  </si>
  <si>
    <t xml:space="preserve">de la banque ou l'ordre </t>
  </si>
  <si>
    <t>de virement est donné</t>
  </si>
  <si>
    <t>Monsieur le Directeur</t>
  </si>
  <si>
    <t>(1) Par débit de mon compte numéro</t>
  </si>
  <si>
    <t>(2) Par mon versement en espèces à votre guichet</t>
  </si>
  <si>
    <t>Veuillez créditer le compte de la Caisse Ntionale de</t>
  </si>
  <si>
    <t>Sécurité Sociale</t>
  </si>
  <si>
    <t>Chez  CIH</t>
  </si>
  <si>
    <t>230 780 507 2699 22 10 095 00 69</t>
  </si>
  <si>
    <t xml:space="preserve">Par virement </t>
  </si>
  <si>
    <t>اعتمادا بقيمة</t>
  </si>
  <si>
    <t>en toutes lettres</t>
  </si>
  <si>
    <t>بالحروف لا بالأرقام</t>
  </si>
  <si>
    <t>و هو المبلغ الذي أسدد به ما علي تجاه الصندوق الوطني للضمان</t>
  </si>
  <si>
    <t>الإجتماعي كما أشرت إلى ذلك أرقاما في الخانة 10يسرته</t>
  </si>
  <si>
    <t xml:space="preserve">كما أرجوكم أن ترفقوا أمر التحويل هذا بنظيره و أن تسلموني  </t>
  </si>
  <si>
    <t>النظير’ بعد أن تمهروه بإمضائكم و تضعوا عليه طابعكم مع</t>
  </si>
  <si>
    <t xml:space="preserve">الإشارة إلى تاريخ تنفيد هذا الأمر بالتحويل </t>
  </si>
  <si>
    <t>تقبلوا سيدي المدير’ أسمى عبارات التقدير</t>
  </si>
  <si>
    <t>Je vous prie d'accompagner le présent ordre de virement d'un</t>
  </si>
  <si>
    <t>exemplaire après les avoir revêtus de votre signature et de votre</t>
  </si>
  <si>
    <t>cachet et d'y avoir porté la date d'exécution.</t>
  </si>
  <si>
    <t xml:space="preserve">Veuillez agréer, Monsieur le directeur, l'expression de mes </t>
  </si>
  <si>
    <t>sentiments distingués.</t>
  </si>
  <si>
    <t>Cachet et signature de l'employeur</t>
  </si>
  <si>
    <t>طابع و إمضاء المشغل</t>
  </si>
  <si>
    <t xml:space="preserve">Réservé à la banque du donneur </t>
  </si>
  <si>
    <t>de l'ordre</t>
  </si>
  <si>
    <t>رمز البنك</t>
  </si>
  <si>
    <t>Code Banque</t>
  </si>
  <si>
    <t>تاريخ بدء مفعول الإيداع</t>
  </si>
  <si>
    <t>Date d'effet du dépôt</t>
  </si>
  <si>
    <t xml:space="preserve">إطار مخصص للبنك الذي ينتمي </t>
  </si>
  <si>
    <t>إليه صاحب الأمر</t>
  </si>
  <si>
    <t>الختم و الإمضاء</t>
  </si>
  <si>
    <t>Cachet et signature</t>
  </si>
  <si>
    <t>يعتبر تاريخ بدء مفعول الإيداع المحدد من طرف</t>
  </si>
  <si>
    <t xml:space="preserve">البنك الذي ينتمي إليه صاحب الأمر بالأداء نافدا </t>
  </si>
  <si>
    <t>ابتداء من يوم العمل الموالي لهذا التاريخ على أبعد</t>
  </si>
  <si>
    <t>تقدير</t>
  </si>
  <si>
    <t>La date d'effet du dépôt opposée par la</t>
  </si>
  <si>
    <t>banque du donneur de l'ordre vaut</t>
  </si>
  <si>
    <t>garantie de l'exécution de l'ordre au plus</t>
  </si>
  <si>
    <t>tard le lendemain ouvrable</t>
  </si>
  <si>
    <t>الطابع و الإمضاء</t>
  </si>
  <si>
    <t>Date de compensation</t>
  </si>
  <si>
    <t>تاريخ المقاصة</t>
  </si>
  <si>
    <t xml:space="preserve">تسمية المقاولة و عنوان المصرف </t>
  </si>
  <si>
    <t>المتلقي للأمر بالأداء</t>
  </si>
  <si>
    <t>سيدي المدير</t>
  </si>
  <si>
    <t xml:space="preserve">بناء على الخصم المقتطع من حسابي رقم </t>
  </si>
  <si>
    <t xml:space="preserve">بناء على المبلغ الذي دفعته نقدا بشباككم </t>
  </si>
  <si>
    <t>لدى البنك الشعبي</t>
  </si>
  <si>
    <t>لدى البنك المغربي للتجارة الخارجية</t>
  </si>
  <si>
    <t>لدى البنك التجاري وفا بنك</t>
  </si>
  <si>
    <t>لدى الشركة العامة المغربية للأبناك</t>
  </si>
  <si>
    <t>لدى البنك المغربي للتجارة و الصناعة</t>
  </si>
  <si>
    <t>لدى بنك مصرف المغرب</t>
  </si>
  <si>
    <t>لدى القرض العقاري والسياحي</t>
  </si>
  <si>
    <t xml:space="preserve">أرجو أن تدفعوا في حساب  </t>
  </si>
  <si>
    <t xml:space="preserve">الصندوق الوطني للضمان الإجتماعي </t>
  </si>
  <si>
    <t xml:space="preserve">Chez la Banque Centrale Populaire      </t>
  </si>
  <si>
    <t xml:space="preserve">190 780 2121 21 995 0020 004 26 </t>
  </si>
  <si>
    <t xml:space="preserve">Chez la BMCE BANK Agence DAMANE       </t>
  </si>
  <si>
    <t xml:space="preserve"> 011 780 0000 63 210 0060 136 57 </t>
  </si>
  <si>
    <t xml:space="preserve">Chez la AWB Succursale  2001           </t>
  </si>
  <si>
    <t xml:space="preserve"> 007 780 0000 00 200 8000 400 48 </t>
  </si>
  <si>
    <t xml:space="preserve">Chez la SGMB Agce Abdelmoumen     </t>
  </si>
  <si>
    <t xml:space="preserve"> 022 780 0001 50 000 7942 066 74 </t>
  </si>
  <si>
    <t xml:space="preserve">Chez la BMCI Agence Ntions Unies   </t>
  </si>
  <si>
    <t xml:space="preserve">Chez la CDM Agce Mohamed V         </t>
  </si>
  <si>
    <t xml:space="preserve"> 021 780 0000 02 704 4941  282  33 </t>
  </si>
  <si>
    <t xml:space="preserve"> 013 780 0100  11 971 0900 171 48 </t>
  </si>
  <si>
    <t>référence structurée CNSS</t>
  </si>
  <si>
    <t>affilié</t>
  </si>
  <si>
    <t>année</t>
  </si>
  <si>
    <t>mois</t>
  </si>
  <si>
    <t xml:space="preserve">type </t>
  </si>
  <si>
    <t>référence</t>
  </si>
  <si>
    <t xml:space="preserve">référence structurée AMO </t>
  </si>
  <si>
    <t xml:space="preserve"> </t>
  </si>
  <si>
    <t>représentant le montant de mon réglement à la Caisse Nationale de</t>
  </si>
  <si>
    <t>Sécurité Sociale tel qu'il est indiqué en chiffres dans la case 10 ci-contre</t>
  </si>
  <si>
    <t xml:space="preserve">بناء على المبلغ الذي دفعته بشباككم </t>
  </si>
  <si>
    <t>(2) Par mon versement à votre guichet</t>
  </si>
  <si>
    <t xml:space="preserve">Veuillez créditer le compte de la Caisse Ntionale de Sécurité Sociale chez: </t>
  </si>
  <si>
    <t xml:space="preserve">Par versement 
ou virement  </t>
  </si>
  <si>
    <t>Sécurité Sociale tel qu'il est indiqué en chiffres dans la case 10 ci-dessus</t>
  </si>
  <si>
    <t>exemplaire après l'avoir signé, cacheté et d'y avoir  porté la date d'exécution.</t>
  </si>
  <si>
    <t xml:space="preserve">Veuillez agréer, Monsieur le directeur, l'expression de mes salutations </t>
  </si>
  <si>
    <t xml:space="preserve"> distinguées.</t>
  </si>
  <si>
    <t xml:space="preserve"> بالتحويل </t>
  </si>
  <si>
    <t>Réservé à la banque du donneur de l'ordre</t>
  </si>
  <si>
    <t xml:space="preserve">تاريخ بدء </t>
  </si>
  <si>
    <t>مفعول الإيداع</t>
  </si>
  <si>
    <t xml:space="preserve">Date d'effet </t>
  </si>
  <si>
    <t>du dépôt</t>
  </si>
  <si>
    <t xml:space="preserve">ابتداء من يوم العمل الموالي لهذا التاريخ </t>
  </si>
  <si>
    <t>على أبعد تقدير</t>
  </si>
  <si>
    <t xml:space="preserve">أرجو أن تدفعوا في حساب  الصندوق الوطني للضمان الإجتماعي </t>
  </si>
  <si>
    <t>Nature</t>
  </si>
  <si>
    <t>كتل الأجورالإجمالية بدون سقف</t>
  </si>
  <si>
    <t>Masses salariales déplafonnées brutes</t>
  </si>
  <si>
    <t>مساهمة في ت ص ا</t>
  </si>
  <si>
    <t>Participation AMO</t>
  </si>
  <si>
    <t>واجبات الإشتراكات</t>
  </si>
  <si>
    <t>Cotisation AMO</t>
  </si>
  <si>
    <t>مجموع واجبات الإشتراك ت ص ا</t>
  </si>
  <si>
    <t>Total des cotisations versées AMO</t>
  </si>
  <si>
    <t>ذعائر الإشتراك ت ص ا</t>
  </si>
  <si>
    <t>Pénalités sur cotisations AMO</t>
  </si>
  <si>
    <t>Montant global de versement</t>
  </si>
  <si>
    <t>بالحروف</t>
  </si>
  <si>
    <t xml:space="preserve">كما أرجوكم أن ترفقوا أمر التحويل هذا بنظيره  بعد أن تضعوا </t>
  </si>
  <si>
    <t>الإجتماعي كما تشيرإلى ذلك  الخانة 10 أعلاه</t>
  </si>
  <si>
    <t>عليه خاتمكم  وإمضائكم  مع الإشارة إلى تاريخ تنفيد هذا الأمر</t>
  </si>
  <si>
    <t>تقبلوا سيدي المدير’ أسمى عبارات التقديرو السلام</t>
  </si>
  <si>
    <t>خاص بالبنك الذي ينتمي إليه صاحب الأمر</t>
  </si>
  <si>
    <t xml:space="preserve">حرر بتاريخ </t>
  </si>
  <si>
    <t>ختم و إمضاء المشغل</t>
  </si>
  <si>
    <t>التأمين الصحي الإجباري</t>
  </si>
  <si>
    <t>الذعائر</t>
  </si>
  <si>
    <t>مرجع رقم 01-4-511</t>
  </si>
  <si>
    <t>ASSURANCE MALADIE OBLIGATOIRE</t>
  </si>
  <si>
    <t>Réf: 511-4-01</t>
  </si>
  <si>
    <t>des cotisations</t>
  </si>
  <si>
    <t>des pénalités</t>
  </si>
  <si>
    <t>Activité</t>
  </si>
  <si>
    <t>Adresse</t>
  </si>
  <si>
    <t>Ville</t>
  </si>
  <si>
    <t>Banque</t>
  </si>
  <si>
    <t>Agence</t>
  </si>
  <si>
    <t>Compte</t>
  </si>
  <si>
    <t>Ville de l agence</t>
  </si>
  <si>
    <t>Somme des Salaires plafonnés</t>
  </si>
  <si>
    <r>
      <t xml:space="preserve">Saisir en lettres  
</t>
    </r>
    <r>
      <rPr>
        <sz val="22"/>
        <color indexed="16"/>
        <rFont val="Arial"/>
        <family val="2"/>
      </rPr>
      <t>MAJUSCULES</t>
    </r>
  </si>
  <si>
    <t>CASABLANCA</t>
  </si>
  <si>
    <t>Adresse suite</t>
  </si>
  <si>
    <t xml:space="preserve">Mt Principal  IGR </t>
  </si>
  <si>
    <t>Mt Global Rémunér.</t>
  </si>
  <si>
    <t>Mois</t>
  </si>
  <si>
    <t>Date d'émission (CNSS)</t>
  </si>
  <si>
    <t>Direction Régionale</t>
  </si>
  <si>
    <t>Perception</t>
  </si>
  <si>
    <t>IF</t>
  </si>
  <si>
    <t>CIN</t>
  </si>
  <si>
    <t>CE</t>
  </si>
  <si>
    <t>RC</t>
  </si>
  <si>
    <t>Tél</t>
  </si>
  <si>
    <t>Fax</t>
  </si>
  <si>
    <t>Email</t>
  </si>
  <si>
    <t>N° CNSS</t>
  </si>
  <si>
    <t>BORDEREAU DES ALLOCATIONS FAMILIALES</t>
  </si>
  <si>
    <t>ET DE DECLARATION  DE SALAIRES</t>
  </si>
  <si>
    <t xml:space="preserve">ورقة التعويضات العائلية </t>
  </si>
  <si>
    <t>والتصريح بالأجور</t>
  </si>
  <si>
    <t>Emis le</t>
  </si>
  <si>
    <t>Référence structurée</t>
  </si>
  <si>
    <t>ترجع للص , و ,ض ,ج ,قبل تاريخ</t>
  </si>
  <si>
    <t xml:space="preserve">A RETOURNER A LA C.N.S.S. AVANT LE </t>
  </si>
  <si>
    <t>A partir de mai 2008, le paiement des A.F. est opéré:</t>
  </si>
  <si>
    <t>_Soit par paiement direct chez les salariés.</t>
  </si>
  <si>
    <t>_Soit par virement sur le compte bancaire de l'employeur</t>
  </si>
  <si>
    <t>Pour plus d'information, contactez</t>
  </si>
  <si>
    <t>ou votre agenceCNSS.</t>
  </si>
  <si>
    <t xml:space="preserve">notre centre d'appel au 082007200 </t>
  </si>
  <si>
    <t>الدار البيضاء بوندونغ</t>
  </si>
  <si>
    <t>CASA BANDOENG</t>
  </si>
  <si>
    <t>Date de dépôt</t>
  </si>
  <si>
    <t>تاريخ الإيداع</t>
  </si>
  <si>
    <t>N° Affilié</t>
  </si>
  <si>
    <t>رقم المنخرط</t>
  </si>
  <si>
    <t>وكالة</t>
  </si>
  <si>
    <t>Page</t>
  </si>
  <si>
    <t>صفحة</t>
  </si>
  <si>
    <t>التصريح بالأجور عن شهر</t>
  </si>
  <si>
    <t>Déclarationde salaires du Mois de</t>
  </si>
  <si>
    <t>التعويضات العائلية عن شهر</t>
  </si>
  <si>
    <t>Allocations familiales du Mois de</t>
  </si>
  <si>
    <t>داخل السقف</t>
  </si>
  <si>
    <t xml:space="preserve">Dans la limite </t>
  </si>
  <si>
    <t>du plafond</t>
  </si>
  <si>
    <t>(4)</t>
  </si>
  <si>
    <t>الأجور الإجمالية المتقاضاة</t>
  </si>
  <si>
    <t>Salaires bruts perçus</t>
  </si>
  <si>
    <t>Nbre de</t>
  </si>
  <si>
    <t>jours</t>
  </si>
  <si>
    <t>بدون سقف</t>
  </si>
  <si>
    <t>Sans limitation</t>
  </si>
  <si>
    <t>(3)</t>
  </si>
  <si>
    <t>(5)</t>
  </si>
  <si>
    <t>(2)</t>
  </si>
  <si>
    <t>Nbre</t>
  </si>
  <si>
    <t>Enfants</t>
  </si>
  <si>
    <t xml:space="preserve">Dues au </t>
  </si>
  <si>
    <t>à payer</t>
  </si>
  <si>
    <t xml:space="preserve">titre du </t>
  </si>
  <si>
    <t>mois à payer</t>
  </si>
  <si>
    <t>Trop perçu</t>
  </si>
  <si>
    <t>antérieur</t>
  </si>
  <si>
    <t>à déduire</t>
  </si>
  <si>
    <t>Montant net</t>
  </si>
  <si>
    <t>en DH</t>
  </si>
  <si>
    <t>Montant à</t>
  </si>
  <si>
    <t>Reverser</t>
  </si>
  <si>
    <t>عدد</t>
  </si>
  <si>
    <t>الأطفال</t>
  </si>
  <si>
    <t xml:space="preserve">عدد </t>
  </si>
  <si>
    <t>الأيام</t>
  </si>
  <si>
    <t>المبلغ الواجب</t>
  </si>
  <si>
    <t>إرجاعه</t>
  </si>
  <si>
    <t>بالدرهم</t>
  </si>
  <si>
    <t>أ حدث مسبقا</t>
  </si>
  <si>
    <t>بالزائد</t>
  </si>
  <si>
    <t>تخصم</t>
  </si>
  <si>
    <t>موجوبة عن</t>
  </si>
  <si>
    <t>الشهر</t>
  </si>
  <si>
    <t>تؤدى</t>
  </si>
  <si>
    <t>أداءه</t>
  </si>
  <si>
    <t>رقم</t>
  </si>
  <si>
    <t>N°</t>
  </si>
  <si>
    <t>المسجيل</t>
  </si>
  <si>
    <t>Immatriculé</t>
  </si>
  <si>
    <t>الوضعية</t>
  </si>
  <si>
    <t>Situation</t>
  </si>
  <si>
    <t>مجموع الصفحة فقط</t>
  </si>
  <si>
    <t>TOTAUX DE LA PAGE UNIQUEMENT</t>
  </si>
  <si>
    <t>مجموع الصفحة و الصفحات السابقة</t>
  </si>
  <si>
    <t>TOTAL CUMULE DE LA PAGE ET DES PAGES PRECEDENTES</t>
  </si>
  <si>
    <t>قصري</t>
  </si>
  <si>
    <t>D'office</t>
  </si>
  <si>
    <t>مقبول</t>
  </si>
  <si>
    <t>Normale</t>
  </si>
  <si>
    <t>Matricule agent</t>
  </si>
  <si>
    <t>رقم العون</t>
  </si>
  <si>
    <t>Signature et cachet de l'employeur</t>
  </si>
  <si>
    <t>Réservé à la CNSS</t>
  </si>
  <si>
    <t>خاص بص, و, ض, ج,</t>
  </si>
  <si>
    <t>بتاريخ</t>
  </si>
  <si>
    <t>الدار البيضاء</t>
  </si>
  <si>
    <t>,</t>
  </si>
  <si>
    <t xml:space="preserve">, le </t>
  </si>
  <si>
    <t>الإسم العائلي و الشخصي</t>
  </si>
  <si>
    <t>Nom et Prénom</t>
  </si>
  <si>
    <t>FJ</t>
  </si>
  <si>
    <t>Calcul Pénalité CNSS</t>
  </si>
  <si>
    <t xml:space="preserve">Prestations sociales </t>
  </si>
  <si>
    <t>PS</t>
  </si>
  <si>
    <t>TFP</t>
  </si>
  <si>
    <t>Formation Prof</t>
  </si>
  <si>
    <t xml:space="preserve">Mois concerné </t>
  </si>
  <si>
    <t>Mois règlement</t>
  </si>
  <si>
    <t xml:space="preserve">Durée en mois </t>
  </si>
  <si>
    <t>Durée détaillée</t>
  </si>
  <si>
    <t xml:space="preserve">années </t>
  </si>
  <si>
    <t xml:space="preserve">Majoration retard </t>
  </si>
  <si>
    <t xml:space="preserve">Total général </t>
  </si>
  <si>
    <t>Calcul Pénalité IGR sur salaires</t>
  </si>
  <si>
    <t>Montant IGR</t>
  </si>
  <si>
    <t xml:space="preserve">Pénalité </t>
  </si>
  <si>
    <t xml:space="preserve">Total pénalités et Majorations </t>
  </si>
  <si>
    <t>Calcul Pénalité AMO</t>
  </si>
  <si>
    <t>Cotisations AMO</t>
  </si>
  <si>
    <t>Somme  totale des salaires CNSS</t>
  </si>
  <si>
    <t>Date règlement</t>
  </si>
  <si>
    <t>Agence CNSS</t>
  </si>
  <si>
    <t>CREDIT DU MAROC</t>
  </si>
  <si>
    <t>AGENCE GAUTHIER</t>
  </si>
  <si>
    <t>021 780 0000 025 027 01224 2 81</t>
  </si>
  <si>
    <t>OUED EL MAKHAZINE</t>
  </si>
  <si>
    <t>B 17667</t>
  </si>
  <si>
    <t>***********************</t>
  </si>
  <si>
    <t>****************************************</t>
  </si>
  <si>
    <t>SADIR  MOUNIR</t>
  </si>
  <si>
    <t>TAL  AICHA</t>
  </si>
  <si>
    <t>NIDIR  KARIMA</t>
  </si>
  <si>
    <t>SAMID  MOHAMED</t>
  </si>
  <si>
    <t>BOULHEZ  SIHAM</t>
  </si>
  <si>
    <t>**</t>
  </si>
  <si>
    <t>***</t>
  </si>
  <si>
    <t>26</t>
  </si>
  <si>
    <t>08CASA-ANFA</t>
  </si>
  <si>
    <t>00001</t>
  </si>
  <si>
    <t>BORDEREAU DE DECLARATION</t>
  </si>
  <si>
    <t xml:space="preserve">    ورقة التصريح بالأجراء الجدد </t>
  </si>
  <si>
    <t>DES SALARIES ENTRANTS</t>
  </si>
  <si>
    <t>R</t>
  </si>
  <si>
    <t>S A M I D AHMED "FIDUCOFISC"</t>
  </si>
  <si>
    <t>Ce bordereau est utilisé pour</t>
  </si>
  <si>
    <t xml:space="preserve">    تستعمل هذه الورقة للتصريح بالأجراء</t>
  </si>
  <si>
    <t>la déclaration des salariés ne</t>
  </si>
  <si>
    <t xml:space="preserve">    الغير المدرجين بورقة التعويضات</t>
  </si>
  <si>
    <t>figurant pas sur le bordereau</t>
  </si>
  <si>
    <t>(F512-1-01)</t>
  </si>
  <si>
    <t xml:space="preserve">    العائلية والتصريح بالأجور </t>
  </si>
  <si>
    <t xml:space="preserve">des allocations familiales </t>
  </si>
  <si>
    <t xml:space="preserve">    الصادرة عن الصندوق  الوطني للضمان</t>
  </si>
  <si>
    <t>et de déclaration de salaires</t>
  </si>
  <si>
    <t xml:space="preserve">    الإجتماعي</t>
  </si>
  <si>
    <t>(F512-1-01) émis par la C.N.S.S.</t>
  </si>
  <si>
    <t>مفوضية</t>
  </si>
  <si>
    <t>تصريحات بالأجور</t>
  </si>
  <si>
    <t>صفحة رقم</t>
  </si>
  <si>
    <t>عدد\ الصفحات</t>
  </si>
  <si>
    <t>Délégation</t>
  </si>
  <si>
    <t>Déclarations de salaires</t>
  </si>
  <si>
    <t>Page N°</t>
  </si>
  <si>
    <t>Nbre Pages</t>
  </si>
  <si>
    <t>08CASA - ANFA</t>
  </si>
  <si>
    <t>Année</t>
  </si>
  <si>
    <t>002</t>
  </si>
  <si>
    <t>رقم المسجيل</t>
  </si>
  <si>
    <t xml:space="preserve">الإسم العائلي و الشخصي </t>
  </si>
  <si>
    <t>رقم بطاقة التعريف الوطنية</t>
  </si>
  <si>
    <t>عدد الأيام</t>
  </si>
  <si>
    <t>N° immatriculé</t>
  </si>
  <si>
    <t>N° C.I.N.</t>
  </si>
  <si>
    <t>Nbre jours</t>
  </si>
  <si>
    <t>Sans limitation de plafond</t>
  </si>
  <si>
    <t>Dans la limite du</t>
  </si>
  <si>
    <t>(6)</t>
  </si>
  <si>
    <t>(7)</t>
  </si>
  <si>
    <t>(8)</t>
  </si>
  <si>
    <t>plafond      (9)</t>
  </si>
  <si>
    <t>SAMID</t>
  </si>
  <si>
    <t>خاص ب .ص.و.ض.ج.</t>
  </si>
  <si>
    <t>مجموع الصفحة</t>
  </si>
  <si>
    <t>Réservé à la C.N.S.S.</t>
  </si>
  <si>
    <t>Total de la Page</t>
  </si>
  <si>
    <t>TOTAL CUMULE DE LA PAGE</t>
  </si>
  <si>
    <t>ET DES PAGES PRECEDENTES</t>
  </si>
  <si>
    <t>d'office</t>
  </si>
  <si>
    <t>Matricule Agent</t>
  </si>
  <si>
    <t>A</t>
  </si>
  <si>
    <t>في</t>
  </si>
  <si>
    <t>Le</t>
  </si>
  <si>
    <t xml:space="preserve">بتاريخ </t>
  </si>
  <si>
    <t>NB: Pour de plus amples informations se referer aux instructions de remplissage.</t>
  </si>
  <si>
    <t xml:space="preserve">    تنبيه : للمزيد من المعلومات المرجو قراءة التعليمات الخاصة بملء الورقة.</t>
  </si>
  <si>
    <t>00002</t>
  </si>
  <si>
    <t>MAROCAINE</t>
  </si>
  <si>
    <t>Qualité</t>
  </si>
  <si>
    <t>GERANT</t>
  </si>
  <si>
    <t>Tp</t>
  </si>
  <si>
    <t>Sigle</t>
  </si>
  <si>
    <t>FIDUCOFISC</t>
  </si>
  <si>
    <t>Date création</t>
  </si>
  <si>
    <t>Début activité</t>
  </si>
  <si>
    <t>Date de transfert</t>
  </si>
  <si>
    <t>Nationalité</t>
  </si>
  <si>
    <t>Fonction</t>
  </si>
  <si>
    <t>المملكة المغربية</t>
  </si>
  <si>
    <t>الصندوق الوطني للضمان الاجتماعي</t>
  </si>
  <si>
    <t>ROYAUME DU MAROC</t>
  </si>
  <si>
    <t>CAISSE NATIONALE DE SECURITE SOCIALE</t>
  </si>
  <si>
    <t>DEMANDE D'AFFILIATION</t>
  </si>
  <si>
    <t>طلب الإنخراط</t>
  </si>
  <si>
    <t xml:space="preserve">خاص بالص و ض ج </t>
  </si>
  <si>
    <t>RESERVE A LA CNSS</t>
  </si>
  <si>
    <t>يملأ بحروف بارزة</t>
  </si>
  <si>
    <t>A REMPLIR EN LETTRES CAPITALES</t>
  </si>
  <si>
    <t>Secteur</t>
  </si>
  <si>
    <t>Forme juridique</t>
  </si>
  <si>
    <t xml:space="preserve">الشكل القانوني </t>
  </si>
  <si>
    <t>Nom ou Raison sociale</t>
  </si>
  <si>
    <t xml:space="preserve">N° Patente </t>
  </si>
  <si>
    <t>رقم الضريبة التجارية</t>
  </si>
  <si>
    <t>رقم السجل التجاري</t>
  </si>
  <si>
    <t>N° RC</t>
  </si>
  <si>
    <t>N°Id. Fisc.</t>
  </si>
  <si>
    <t>رقم التعريف الجبائ</t>
  </si>
  <si>
    <t>إسم المشغل أو الشركة</t>
  </si>
  <si>
    <t>N° Affiliation</t>
  </si>
  <si>
    <t>Affiliation d'office</t>
  </si>
  <si>
    <t>Activité principale</t>
  </si>
  <si>
    <t>Adresse du siège social  (1)</t>
  </si>
  <si>
    <t>Commune</t>
  </si>
  <si>
    <t>Date d'engagement du premiersalarié</t>
  </si>
  <si>
    <t>Banque de l'entreprise</t>
  </si>
  <si>
    <t>Agence Bancaire</t>
  </si>
  <si>
    <t>N° Compte</t>
  </si>
  <si>
    <t>Nom du responsable</t>
  </si>
  <si>
    <t>Prénom</t>
  </si>
  <si>
    <t>Date Naissance</t>
  </si>
  <si>
    <t xml:space="preserve">N° C.I.N. </t>
  </si>
  <si>
    <t>Adresse personnelle du responsable</t>
  </si>
  <si>
    <t xml:space="preserve">Code postale </t>
  </si>
  <si>
    <t>Je certifie exactes les informations ci-dessus</t>
  </si>
  <si>
    <t xml:space="preserve">Fait à </t>
  </si>
  <si>
    <t>le</t>
  </si>
  <si>
    <t>Code Activité</t>
  </si>
  <si>
    <t>N° Bon Enquête</t>
  </si>
  <si>
    <t>Date Bon Enquête</t>
  </si>
  <si>
    <t>Nombre de Salariés</t>
  </si>
  <si>
    <t>Date de Création</t>
  </si>
  <si>
    <t>DELEGATION</t>
  </si>
  <si>
    <t xml:space="preserve">Etablie le </t>
  </si>
  <si>
    <t>Vérifiée par……………….</t>
  </si>
  <si>
    <t xml:space="preserve">Transmise le </t>
  </si>
  <si>
    <t>VISA</t>
  </si>
  <si>
    <t>DELEGATION REGIONALE</t>
  </si>
  <si>
    <t>Reçu le</t>
  </si>
  <si>
    <t xml:space="preserve">Saisie le </t>
  </si>
  <si>
    <t>النشاط الرئيسي</t>
  </si>
  <si>
    <t>عنوان المقر الإجتماعي</t>
  </si>
  <si>
    <t>الجماعة</t>
  </si>
  <si>
    <t>المدينة</t>
  </si>
  <si>
    <t>تاريخ تشغيل أول عامل</t>
  </si>
  <si>
    <t>بنك الشركة</t>
  </si>
  <si>
    <t>الوكالة البنكية</t>
  </si>
  <si>
    <t>رقم الحساب</t>
  </si>
  <si>
    <t>الإسم الشخصي</t>
  </si>
  <si>
    <t>الإسم العائلي للمسؤول</t>
  </si>
  <si>
    <t>الصفة القانونية</t>
  </si>
  <si>
    <t>رقم بطاقة التعريف</t>
  </si>
  <si>
    <t>تاريخ الإزدياد</t>
  </si>
  <si>
    <t>العنوان الشخصي للمسؤول</t>
  </si>
  <si>
    <t>الرمز البريدي</t>
  </si>
  <si>
    <t>أصرح بصحة المعلومات الواردة أعلاه</t>
  </si>
  <si>
    <t xml:space="preserve">حرر بالدار البيضاء </t>
  </si>
  <si>
    <t>توقيع و ختم المشغل</t>
  </si>
  <si>
    <t>SIEGE</t>
  </si>
  <si>
    <t xml:space="preserve">Reçue le </t>
  </si>
  <si>
    <t>1 - Dans le cas ou l'adresse du siège social est différente de celle du lieu d'activité, veuillez remplir le formulaire réservé à cet effet.</t>
  </si>
  <si>
    <t>Date engag. CNSS</t>
  </si>
  <si>
    <t>Adresse gérance</t>
  </si>
  <si>
    <t>OULAD ABOU, OULAD HMIDA</t>
  </si>
  <si>
    <t>Ville gérance</t>
  </si>
  <si>
    <t>DAR BOUAZZA</t>
  </si>
  <si>
    <t>Nom gérant</t>
  </si>
  <si>
    <t>Prénom gérant</t>
  </si>
  <si>
    <t xml:space="preserve"> ABDELAZIZ</t>
  </si>
  <si>
    <t>Date naissance</t>
  </si>
  <si>
    <t>FORMABILIS</t>
  </si>
  <si>
    <t>S.A.R.L.</t>
  </si>
  <si>
    <t>CONSULTING, INGENIERIE DE FORMATION, AUDIT, EXPERTISE</t>
  </si>
  <si>
    <t>ANGLE BD. SIDI ABDERRAHMANE ET ROUTE D'AZEMMOUR, 3° ETAGE N°6</t>
  </si>
  <si>
    <t xml:space="preserve">022 91 43 63 </t>
  </si>
  <si>
    <t>022 91 52 17</t>
  </si>
  <si>
    <t>37 98 87 48</t>
  </si>
  <si>
    <t>CHAMSI MOHAMED</t>
  </si>
  <si>
    <t>B 460795</t>
  </si>
  <si>
    <t>Nationalité de l'entreprise</t>
  </si>
  <si>
    <t>SIDI MOUMEN</t>
  </si>
  <si>
    <t>40 41 07 50</t>
  </si>
  <si>
    <t>CommuneGérance</t>
  </si>
  <si>
    <t xml:space="preserve">Raison sociale </t>
  </si>
  <si>
    <t xml:space="preserve">  </t>
  </si>
  <si>
    <t xml:space="preserve">A Casa,  le </t>
  </si>
  <si>
    <t xml:space="preserve"> Bordereau 
de 
paiement</t>
  </si>
  <si>
    <t>00000000000000000000000000000000</t>
  </si>
  <si>
    <t>181 340 21211 8816863005 30</t>
  </si>
  <si>
    <t>xxxxxxxx</t>
  </si>
  <si>
    <t>STE Maroc-compta SARL</t>
  </si>
  <si>
    <t xml:space="preserve">xxxxxxxxxxxxxxxxxxxxxxxxxxxx </t>
  </si>
  <si>
    <t>xxxxxxxxxxxxxxxxxxxxxxx</t>
  </si>
  <si>
    <t>xxxxxxxxxxxxxxxxxxxxxxxxxxxxxxxxx</t>
  </si>
  <si>
    <t>xxxxxxxxxxxxxxxxxxxxxxxxxxxxxx</t>
  </si>
  <si>
    <t>xxxxxxxxxxxxxxx</t>
  </si>
</sst>
</file>

<file path=xl/styles.xml><?xml version="1.0" encoding="utf-8"?>
<styleSheet xmlns="http://schemas.openxmlformats.org/spreadsheetml/2006/main">
  <numFmts count="18">
    <numFmt numFmtId="5" formatCode="#,##0\ &quot;MAD&quot;;\-#,##0\ &quot;MAD&quot;"/>
    <numFmt numFmtId="6" formatCode="#,##0\ &quot;MAD&quot;;[Red]\-#,##0\ &quot;MAD&quot;"/>
    <numFmt numFmtId="7" formatCode="#,##0.00\ &quot;MAD&quot;;\-#,##0.00\ &quot;MAD&quot;"/>
    <numFmt numFmtId="8" formatCode="#,##0.00\ &quot;MAD&quot;;[Red]\-#,##0.00\ &quot;MAD&quot;"/>
    <numFmt numFmtId="42" formatCode="_-* #,##0\ &quot;MAD&quot;_-;\-* #,##0\ &quot;MAD&quot;_-;_-* &quot;-&quot;\ &quot;MAD&quot;_-;_-@_-"/>
    <numFmt numFmtId="41" formatCode="_-* #,##0\ _M_A_D_-;\-* #,##0\ _M_A_D_-;_-* &quot;-&quot;\ _M_A_D_-;_-@_-"/>
    <numFmt numFmtId="44" formatCode="_-* #,##0.00\ &quot;MAD&quot;_-;\-* #,##0.00\ &quot;MAD&quot;_-;_-* &quot;-&quot;??\ &quot;MAD&quot;_-;_-@_-"/>
    <numFmt numFmtId="43" formatCode="_-* #,##0.00\ _M_A_D_-;\-* #,##0.00\ _M_A_D_-;_-* &quot;-&quot;??\ _M_A_D_-;_-@_-"/>
    <numFmt numFmtId="164" formatCode="dd/mm/yy;@"/>
    <numFmt numFmtId="165" formatCode="_-* #,##0.00\ [$€]_-;\-* #,##0.00\ [$€]_-;_-* &quot;-&quot;??\ [$€]_-;_-@_-"/>
    <numFmt numFmtId="166" formatCode="00"/>
    <numFmt numFmtId="167" formatCode="#&quot; &quot;00&quot; &quot;00&quot; &quot;00"/>
    <numFmt numFmtId="168" formatCode="mm\-yyyy"/>
    <numFmt numFmtId="169" formatCode="mm\ /\ yyyy"/>
    <numFmt numFmtId="170" formatCode="dd/mm/yy"/>
    <numFmt numFmtId="171" formatCode="mm/yyyy"/>
    <numFmt numFmtId="172" formatCode="[$-40C]d\ mmmm\ yyyy;@"/>
    <numFmt numFmtId="173" formatCode="0&quot; &quot;\ 000&quot;  &quot;00&quot; &quot;00&quot; &quot;00&quot; &quot;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14"/>
      <name val="Arial"/>
      <family val="2"/>
    </font>
    <font>
      <b/>
      <sz val="10"/>
      <color indexed="14"/>
      <name val="Arial"/>
      <family val="2"/>
    </font>
    <font>
      <sz val="6.5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sz val="14"/>
      <color indexed="16"/>
      <name val="Arial"/>
      <family val="2"/>
    </font>
    <font>
      <sz val="22"/>
      <color indexed="16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b/>
      <sz val="10"/>
      <color indexed="47"/>
      <name val="Arial"/>
      <family val="2"/>
    </font>
    <font>
      <sz val="4"/>
      <color indexed="9"/>
      <name val="Arial"/>
      <family val="2"/>
    </font>
    <font>
      <sz val="8"/>
      <color indexed="16"/>
      <name val="Arial"/>
      <family val="2"/>
    </font>
    <font>
      <sz val="20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165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4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 applyProtection="1">
      <alignment horizontal="center" vertical="center"/>
      <protection/>
    </xf>
    <xf numFmtId="167" fontId="4" fillId="34" borderId="12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166" fontId="20" fillId="34" borderId="14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 applyProtection="1">
      <alignment horizontal="center" vertical="center"/>
      <protection/>
    </xf>
    <xf numFmtId="4" fontId="4" fillId="34" borderId="18" xfId="0" applyNumberFormat="1" applyFont="1" applyFill="1" applyBorder="1" applyAlignment="1">
      <alignment horizontal="center" vertical="center"/>
    </xf>
    <xf numFmtId="166" fontId="20" fillId="34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7" fontId="4" fillId="34" borderId="2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3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5" fillId="0" borderId="23" xfId="0" applyNumberFormat="1" applyFont="1" applyFill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13" fillId="0" borderId="26" xfId="0" applyNumberFormat="1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0" fillId="35" borderId="20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 quotePrefix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4" fontId="6" fillId="0" borderId="37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14" fontId="6" fillId="0" borderId="29" xfId="0" applyNumberFormat="1" applyFont="1" applyFill="1" applyBorder="1" applyAlignment="1" applyProtection="1">
      <alignment vertical="center"/>
      <protection/>
    </xf>
    <xf numFmtId="14" fontId="6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/>
      <protection/>
    </xf>
    <xf numFmtId="4" fontId="22" fillId="0" borderId="25" xfId="0" applyNumberFormat="1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11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0" fontId="22" fillId="0" borderId="28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0" fillId="0" borderId="42" xfId="0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166" fontId="5" fillId="0" borderId="29" xfId="0" applyNumberFormat="1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/>
      <protection/>
    </xf>
    <xf numFmtId="4" fontId="7" fillId="0" borderId="31" xfId="0" applyNumberFormat="1" applyFont="1" applyFill="1" applyBorder="1" applyAlignment="1" applyProtection="1">
      <alignment vertical="center"/>
      <protection/>
    </xf>
    <xf numFmtId="4" fontId="7" fillId="0" borderId="23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vertical="center"/>
      <protection locked="0"/>
    </xf>
    <xf numFmtId="4" fontId="2" fillId="0" borderId="30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13" fillId="0" borderId="16" xfId="0" applyNumberFormat="1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 vertical="center"/>
      <protection/>
    </xf>
    <xf numFmtId="4" fontId="19" fillId="0" borderId="29" xfId="0" applyNumberFormat="1" applyFont="1" applyFill="1" applyBorder="1" applyAlignment="1" applyProtection="1">
      <alignment vertical="center"/>
      <protection/>
    </xf>
    <xf numFmtId="49" fontId="13" fillId="0" borderId="29" xfId="0" applyNumberFormat="1" applyFont="1" applyFill="1" applyBorder="1" applyAlignment="1" applyProtection="1">
      <alignment/>
      <protection/>
    </xf>
    <xf numFmtId="49" fontId="15" fillId="0" borderId="29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13" fillId="0" borderId="32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17" fontId="6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2" fontId="6" fillId="0" borderId="22" xfId="0" applyNumberFormat="1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169" fontId="9" fillId="0" borderId="16" xfId="0" applyNumberFormat="1" applyFont="1" applyFill="1" applyBorder="1" applyAlignment="1" applyProtection="1">
      <alignment vertical="center"/>
      <protection/>
    </xf>
    <xf numFmtId="0" fontId="13" fillId="0" borderId="48" xfId="0" applyFont="1" applyFill="1" applyBorder="1" applyAlignment="1" applyProtection="1">
      <alignment/>
      <protection/>
    </xf>
    <xf numFmtId="166" fontId="5" fillId="0" borderId="49" xfId="0" applyNumberFormat="1" applyFont="1" applyFill="1" applyBorder="1" applyAlignment="1" applyProtection="1">
      <alignment vertical="center"/>
      <protection/>
    </xf>
    <xf numFmtId="0" fontId="18" fillId="0" borderId="49" xfId="0" applyFont="1" applyFill="1" applyBorder="1" applyAlignment="1" applyProtection="1">
      <alignment vertical="center"/>
      <protection/>
    </xf>
    <xf numFmtId="0" fontId="18" fillId="0" borderId="49" xfId="0" applyFont="1" applyFill="1" applyBorder="1" applyAlignment="1" applyProtection="1">
      <alignment/>
      <protection/>
    </xf>
    <xf numFmtId="0" fontId="10" fillId="0" borderId="49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4" fillId="0" borderId="49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4" fontId="0" fillId="0" borderId="11" xfId="0" applyNumberFormat="1" applyFill="1" applyBorder="1" applyAlignment="1" applyProtection="1">
      <alignment horizontal="center"/>
      <protection/>
    </xf>
    <xf numFmtId="168" fontId="0" fillId="0" borderId="11" xfId="0" applyNumberFormat="1" applyFill="1" applyBorder="1" applyAlignment="1" applyProtection="1">
      <alignment horizontal="center"/>
      <protection/>
    </xf>
    <xf numFmtId="0" fontId="29" fillId="0" borderId="2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10" fontId="0" fillId="0" borderId="11" xfId="0" applyNumberForma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170" fontId="0" fillId="0" borderId="11" xfId="0" applyNumberForma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9" fontId="0" fillId="0" borderId="11" xfId="0" applyNumberForma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35" borderId="0" xfId="0" applyFill="1" applyBorder="1" applyAlignment="1" applyProtection="1" quotePrefix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4" fontId="2" fillId="0" borderId="29" xfId="0" applyNumberFormat="1" applyFont="1" applyFill="1" applyBorder="1" applyAlignment="1" applyProtection="1">
      <alignment horizontal="right"/>
      <protection/>
    </xf>
    <xf numFmtId="4" fontId="0" fillId="0" borderId="29" xfId="0" applyNumberFormat="1" applyFill="1" applyBorder="1" applyAlignment="1" applyProtection="1">
      <alignment horizontal="right"/>
      <protection/>
    </xf>
    <xf numFmtId="4" fontId="0" fillId="0" borderId="38" xfId="0" applyNumberFormat="1" applyFill="1" applyBorder="1" applyAlignment="1" applyProtection="1">
      <alignment horizontal="right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4" fontId="19" fillId="0" borderId="25" xfId="0" applyNumberFormat="1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/>
      <protection locked="0"/>
    </xf>
    <xf numFmtId="0" fontId="16" fillId="0" borderId="5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0" fillId="0" borderId="38" xfId="0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51" xfId="0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/>
      <protection/>
    </xf>
    <xf numFmtId="14" fontId="26" fillId="0" borderId="0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69" fontId="9" fillId="0" borderId="29" xfId="0" applyNumberFormat="1" applyFont="1" applyFill="1" applyBorder="1" applyAlignment="1" applyProtection="1">
      <alignment vertical="center"/>
      <protection/>
    </xf>
    <xf numFmtId="14" fontId="6" fillId="0" borderId="25" xfId="0" applyNumberFormat="1" applyFont="1" applyFill="1" applyBorder="1" applyAlignment="1" applyProtection="1">
      <alignment vertical="center"/>
      <protection/>
    </xf>
    <xf numFmtId="14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/>
      <protection/>
    </xf>
    <xf numFmtId="0" fontId="16" fillId="0" borderId="44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16" fillId="0" borderId="27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3" fontId="2" fillId="0" borderId="42" xfId="0" applyNumberFormat="1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17" fillId="0" borderId="29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4" fontId="22" fillId="0" borderId="29" xfId="0" applyNumberFormat="1" applyFon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/>
      <protection/>
    </xf>
    <xf numFmtId="2" fontId="6" fillId="0" borderId="26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/>
      <protection/>
    </xf>
    <xf numFmtId="166" fontId="17" fillId="0" borderId="11" xfId="0" applyNumberFormat="1" applyFon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14" fontId="2" fillId="0" borderId="29" xfId="0" applyNumberFormat="1" applyFont="1" applyFill="1" applyBorder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vertical="center"/>
      <protection/>
    </xf>
    <xf numFmtId="14" fontId="2" fillId="0" borderId="29" xfId="0" applyNumberFormat="1" applyFont="1" applyFill="1" applyBorder="1" applyAlignment="1" applyProtection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" wrapText="1"/>
    </xf>
    <xf numFmtId="172" fontId="30" fillId="0" borderId="0" xfId="0" applyNumberFormat="1" applyFont="1" applyAlignment="1">
      <alignment horizontal="center" wrapText="1"/>
    </xf>
    <xf numFmtId="0" fontId="0" fillId="0" borderId="0" xfId="0" applyFill="1" applyBorder="1" applyAlignment="1" applyProtection="1">
      <alignment horizontal="left" vertical="center"/>
      <protection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ill="1" applyBorder="1" applyAlignment="1" applyProtection="1">
      <alignment horizontal="left" vertical="center"/>
      <protection/>
    </xf>
    <xf numFmtId="166" fontId="5" fillId="0" borderId="27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14" fillId="0" borderId="27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24" xfId="0" applyNumberFormat="1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166" fontId="5" fillId="0" borderId="27" xfId="0" applyNumberFormat="1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/>
      <protection/>
    </xf>
    <xf numFmtId="49" fontId="0" fillId="0" borderId="23" xfId="0" applyNumberFormat="1" applyFill="1" applyBorder="1" applyAlignment="1" applyProtection="1">
      <alignment/>
      <protection/>
    </xf>
    <xf numFmtId="0" fontId="0" fillId="36" borderId="53" xfId="0" applyFill="1" applyBorder="1" applyAlignment="1" applyProtection="1">
      <alignment horizontal="left"/>
      <protection locked="0"/>
    </xf>
    <xf numFmtId="0" fontId="0" fillId="36" borderId="51" xfId="0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/>
      <protection/>
    </xf>
    <xf numFmtId="0" fontId="0" fillId="36" borderId="51" xfId="0" applyFill="1" applyBorder="1" applyAlignment="1" applyProtection="1">
      <alignment horizontal="left"/>
      <protection locked="0"/>
    </xf>
    <xf numFmtId="0" fontId="0" fillId="36" borderId="54" xfId="0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 horizontal="center"/>
      <protection/>
    </xf>
    <xf numFmtId="17" fontId="4" fillId="36" borderId="55" xfId="0" applyNumberFormat="1" applyFont="1" applyFill="1" applyBorder="1" applyAlignment="1">
      <alignment horizontal="center"/>
    </xf>
    <xf numFmtId="0" fontId="0" fillId="36" borderId="53" xfId="0" applyFill="1" applyBorder="1" applyAlignment="1">
      <alignment/>
    </xf>
    <xf numFmtId="164" fontId="6" fillId="36" borderId="53" xfId="0" applyNumberFormat="1" applyFont="1" applyFill="1" applyBorder="1" applyAlignment="1" applyProtection="1">
      <alignment horizontal="center"/>
      <protection locked="0"/>
    </xf>
    <xf numFmtId="4" fontId="6" fillId="36" borderId="51" xfId="0" applyNumberFormat="1" applyFont="1" applyFill="1" applyBorder="1" applyAlignment="1" applyProtection="1">
      <alignment/>
      <protection locked="0"/>
    </xf>
    <xf numFmtId="4" fontId="6" fillId="36" borderId="54" xfId="0" applyNumberFormat="1" applyFont="1" applyFill="1" applyBorder="1" applyAlignment="1" applyProtection="1">
      <alignment/>
      <protection locked="0"/>
    </xf>
    <xf numFmtId="0" fontId="0" fillId="37" borderId="53" xfId="0" applyFill="1" applyBorder="1" applyAlignment="1" applyProtection="1">
      <alignment/>
      <protection/>
    </xf>
    <xf numFmtId="0" fontId="0" fillId="37" borderId="51" xfId="0" applyFill="1" applyBorder="1" applyAlignment="1" applyProtection="1">
      <alignment/>
      <protection/>
    </xf>
    <xf numFmtId="0" fontId="0" fillId="37" borderId="51" xfId="0" applyFill="1" applyBorder="1" applyAlignment="1" applyProtection="1">
      <alignment horizontal="center"/>
      <protection/>
    </xf>
    <xf numFmtId="0" fontId="23" fillId="37" borderId="56" xfId="46" applyFill="1" applyBorder="1" applyAlignment="1" applyProtection="1">
      <alignment horizontal="center"/>
      <protection/>
    </xf>
    <xf numFmtId="0" fontId="23" fillId="37" borderId="0" xfId="46" applyFont="1" applyFill="1" applyBorder="1" applyAlignment="1" applyProtection="1">
      <alignment horizontal="center"/>
      <protection/>
    </xf>
    <xf numFmtId="167" fontId="0" fillId="0" borderId="20" xfId="0" applyNumberFormat="1" applyBorder="1" applyAlignment="1">
      <alignment/>
    </xf>
    <xf numFmtId="170" fontId="0" fillId="0" borderId="11" xfId="0" applyNumberFormat="1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49" fontId="15" fillId="0" borderId="0" xfId="0" applyNumberFormat="1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/>
      <protection hidden="1"/>
    </xf>
    <xf numFmtId="49" fontId="13" fillId="0" borderId="27" xfId="0" applyNumberFormat="1" applyFont="1" applyFill="1" applyBorder="1" applyAlignment="1" applyProtection="1">
      <alignment/>
      <protection hidden="1"/>
    </xf>
    <xf numFmtId="49" fontId="13" fillId="0" borderId="25" xfId="0" applyNumberFormat="1" applyFont="1" applyFill="1" applyBorder="1" applyAlignment="1" applyProtection="1">
      <alignment/>
      <protection hidden="1"/>
    </xf>
    <xf numFmtId="1" fontId="35" fillId="37" borderId="27" xfId="0" applyNumberFormat="1" applyFont="1" applyFill="1" applyBorder="1" applyAlignment="1" applyProtection="1">
      <alignment/>
      <protection hidden="1"/>
    </xf>
    <xf numFmtId="0" fontId="35" fillId="37" borderId="0" xfId="0" applyFont="1" applyFill="1" applyAlignment="1" applyProtection="1">
      <alignment/>
      <protection hidden="1"/>
    </xf>
    <xf numFmtId="0" fontId="34" fillId="37" borderId="0" xfId="0" applyFont="1" applyFill="1" applyAlignment="1" applyProtection="1">
      <alignment/>
      <protection hidden="1"/>
    </xf>
    <xf numFmtId="3" fontId="36" fillId="37" borderId="27" xfId="0" applyNumberFormat="1" applyFont="1" applyFill="1" applyBorder="1" applyAlignment="1" applyProtection="1">
      <alignment/>
      <protection hidden="1"/>
    </xf>
    <xf numFmtId="0" fontId="35" fillId="37" borderId="27" xfId="0" applyFont="1" applyFill="1" applyBorder="1" applyAlignment="1" applyProtection="1">
      <alignment/>
      <protection hidden="1"/>
    </xf>
    <xf numFmtId="173" fontId="35" fillId="37" borderId="0" xfId="0" applyNumberFormat="1" applyFont="1" applyFill="1" applyAlignment="1" applyProtection="1">
      <alignment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8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49" fontId="8" fillId="37" borderId="0" xfId="0" applyNumberFormat="1" applyFont="1" applyFill="1" applyBorder="1" applyAlignment="1" applyProtection="1">
      <alignment/>
      <protection hidden="1"/>
    </xf>
    <xf numFmtId="0" fontId="8" fillId="37" borderId="25" xfId="0" applyFont="1" applyFill="1" applyBorder="1" applyAlignment="1" applyProtection="1">
      <alignment/>
      <protection hidden="1"/>
    </xf>
    <xf numFmtId="0" fontId="5" fillId="37" borderId="33" xfId="0" applyFont="1" applyFill="1" applyBorder="1" applyAlignment="1" applyProtection="1">
      <alignment/>
      <protection hidden="1"/>
    </xf>
    <xf numFmtId="0" fontId="5" fillId="37" borderId="28" xfId="0" applyFont="1" applyFill="1" applyBorder="1" applyAlignment="1" applyProtection="1">
      <alignment/>
      <protection hidden="1"/>
    </xf>
    <xf numFmtId="0" fontId="7" fillId="37" borderId="28" xfId="0" applyFont="1" applyFill="1" applyBorder="1" applyAlignment="1" applyProtection="1">
      <alignment/>
      <protection hidden="1"/>
    </xf>
    <xf numFmtId="0" fontId="8" fillId="37" borderId="41" xfId="0" applyFont="1" applyFill="1" applyBorder="1" applyAlignment="1" applyProtection="1">
      <alignment/>
      <protection hidden="1"/>
    </xf>
    <xf numFmtId="0" fontId="5" fillId="37" borderId="47" xfId="0" applyFont="1" applyFill="1" applyBorder="1" applyAlignment="1" applyProtection="1">
      <alignment/>
      <protection hidden="1"/>
    </xf>
    <xf numFmtId="0" fontId="8" fillId="37" borderId="43" xfId="0" applyFont="1" applyFill="1" applyBorder="1" applyAlignment="1" applyProtection="1">
      <alignment/>
      <protection hidden="1"/>
    </xf>
    <xf numFmtId="0" fontId="13" fillId="37" borderId="27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hidden="1"/>
    </xf>
    <xf numFmtId="49" fontId="2" fillId="37" borderId="0" xfId="0" applyNumberFormat="1" applyFont="1" applyFill="1" applyBorder="1" applyAlignment="1" applyProtection="1">
      <alignment/>
      <protection hidden="1"/>
    </xf>
    <xf numFmtId="0" fontId="2" fillId="37" borderId="25" xfId="0" applyFont="1" applyFill="1" applyBorder="1" applyAlignment="1" applyProtection="1">
      <alignment/>
      <protection hidden="1"/>
    </xf>
    <xf numFmtId="0" fontId="2" fillId="37" borderId="22" xfId="0" applyFont="1" applyFill="1" applyBorder="1" applyAlignment="1" applyProtection="1">
      <alignment/>
      <protection hidden="1"/>
    </xf>
    <xf numFmtId="166" fontId="5" fillId="37" borderId="0" xfId="0" applyNumberFormat="1" applyFont="1" applyFill="1" applyBorder="1" applyAlignment="1" applyProtection="1">
      <alignment horizontal="center"/>
      <protection hidden="1"/>
    </xf>
    <xf numFmtId="0" fontId="17" fillId="37" borderId="0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49" fontId="15" fillId="37" borderId="0" xfId="0" applyNumberFormat="1" applyFont="1" applyFill="1" applyBorder="1" applyAlignment="1" applyProtection="1">
      <alignment/>
      <protection hidden="1"/>
    </xf>
    <xf numFmtId="49" fontId="5" fillId="37" borderId="0" xfId="0" applyNumberFormat="1" applyFont="1" applyFill="1" applyBorder="1" applyAlignment="1" applyProtection="1">
      <alignment/>
      <protection hidden="1"/>
    </xf>
    <xf numFmtId="49" fontId="13" fillId="37" borderId="0" xfId="0" applyNumberFormat="1" applyFont="1" applyFill="1" applyBorder="1" applyAlignment="1" applyProtection="1">
      <alignment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5" fillId="37" borderId="23" xfId="0" applyFont="1" applyFill="1" applyBorder="1" applyAlignment="1" applyProtection="1">
      <alignment/>
      <protection hidden="1"/>
    </xf>
    <xf numFmtId="0" fontId="5" fillId="37" borderId="22" xfId="0" applyFont="1" applyFill="1" applyBorder="1" applyAlignment="1" applyProtection="1">
      <alignment/>
      <protection hidden="1"/>
    </xf>
    <xf numFmtId="0" fontId="8" fillId="37" borderId="22" xfId="0" applyFont="1" applyFill="1" applyBorder="1" applyAlignment="1" applyProtection="1">
      <alignment/>
      <protection hidden="1"/>
    </xf>
    <xf numFmtId="0" fontId="8" fillId="37" borderId="22" xfId="0" applyFont="1" applyFill="1" applyBorder="1" applyAlignment="1" applyProtection="1">
      <alignment horizontal="center"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8" fillId="37" borderId="25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left"/>
      <protection hidden="1"/>
    </xf>
    <xf numFmtId="0" fontId="8" fillId="37" borderId="0" xfId="0" applyFont="1" applyFill="1" applyBorder="1" applyAlignment="1" applyProtection="1">
      <alignment horizontal="right"/>
      <protection hidden="1"/>
    </xf>
    <xf numFmtId="0" fontId="17" fillId="37" borderId="25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 applyProtection="1">
      <alignment horizontal="left"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right"/>
      <protection hidden="1"/>
    </xf>
    <xf numFmtId="0" fontId="5" fillId="37" borderId="0" xfId="0" applyFont="1" applyFill="1" applyBorder="1" applyAlignment="1" applyProtection="1">
      <alignment horizontal="right"/>
      <protection hidden="1"/>
    </xf>
    <xf numFmtId="0" fontId="2" fillId="37" borderId="50" xfId="0" applyFont="1" applyFill="1" applyBorder="1" applyAlignment="1" applyProtection="1">
      <alignment horizontal="right"/>
      <protection hidden="1"/>
    </xf>
    <xf numFmtId="0" fontId="5" fillId="37" borderId="50" xfId="0" applyFont="1" applyFill="1" applyBorder="1" applyAlignment="1" applyProtection="1">
      <alignment horizontal="right"/>
      <protection hidden="1"/>
    </xf>
    <xf numFmtId="0" fontId="15" fillId="37" borderId="0" xfId="0" applyFont="1" applyFill="1" applyBorder="1" applyAlignment="1" applyProtection="1">
      <alignment horizontal="center"/>
      <protection hidden="1"/>
    </xf>
    <xf numFmtId="0" fontId="21" fillId="37" borderId="0" xfId="0" applyFont="1" applyFill="1" applyBorder="1" applyAlignment="1" applyProtection="1">
      <alignment/>
      <protection hidden="1"/>
    </xf>
    <xf numFmtId="0" fontId="2" fillId="37" borderId="27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/>
      <protection hidden="1" locked="0"/>
    </xf>
    <xf numFmtId="164" fontId="2" fillId="37" borderId="0" xfId="0" applyNumberFormat="1" applyFont="1" applyFill="1" applyBorder="1" applyAlignment="1" applyProtection="1">
      <alignment/>
      <protection hidden="1"/>
    </xf>
    <xf numFmtId="0" fontId="2" fillId="37" borderId="0" xfId="0" applyFont="1" applyFill="1" applyAlignment="1" applyProtection="1">
      <alignment/>
      <protection hidden="1"/>
    </xf>
    <xf numFmtId="0" fontId="36" fillId="37" borderId="0" xfId="0" applyFont="1" applyFill="1" applyAlignment="1" applyProtection="1">
      <alignment/>
      <protection hidden="1"/>
    </xf>
    <xf numFmtId="0" fontId="5" fillId="37" borderId="23" xfId="0" applyFont="1" applyFill="1" applyBorder="1" applyAlignment="1" applyProtection="1">
      <alignment/>
      <protection hidden="1"/>
    </xf>
    <xf numFmtId="0" fontId="13" fillId="37" borderId="23" xfId="0" applyFont="1" applyFill="1" applyBorder="1" applyAlignment="1" applyProtection="1">
      <alignment/>
      <protection hidden="1"/>
    </xf>
    <xf numFmtId="0" fontId="5" fillId="37" borderId="22" xfId="0" applyFont="1" applyFill="1" applyBorder="1" applyAlignment="1" applyProtection="1">
      <alignment/>
      <protection hidden="1"/>
    </xf>
    <xf numFmtId="0" fontId="15" fillId="37" borderId="25" xfId="0" applyFont="1" applyFill="1" applyBorder="1" applyAlignment="1" applyProtection="1">
      <alignment/>
      <protection hidden="1"/>
    </xf>
    <xf numFmtId="49" fontId="13" fillId="37" borderId="31" xfId="0" applyNumberFormat="1" applyFont="1" applyFill="1" applyBorder="1" applyAlignment="1" applyProtection="1">
      <alignment/>
      <protection hidden="1"/>
    </xf>
    <xf numFmtId="49" fontId="15" fillId="37" borderId="23" xfId="0" applyNumberFormat="1" applyFont="1" applyFill="1" applyBorder="1" applyAlignment="1" applyProtection="1">
      <alignment/>
      <protection hidden="1"/>
    </xf>
    <xf numFmtId="49" fontId="13" fillId="37" borderId="23" xfId="0" applyNumberFormat="1" applyFont="1" applyFill="1" applyBorder="1" applyAlignment="1" applyProtection="1">
      <alignment/>
      <protection hidden="1"/>
    </xf>
    <xf numFmtId="49" fontId="5" fillId="37" borderId="23" xfId="0" applyNumberFormat="1" applyFont="1" applyFill="1" applyBorder="1" applyAlignment="1" applyProtection="1">
      <alignment/>
      <protection hidden="1"/>
    </xf>
    <xf numFmtId="49" fontId="13" fillId="37" borderId="24" xfId="0" applyNumberFormat="1" applyFont="1" applyFill="1" applyBorder="1" applyAlignment="1" applyProtection="1">
      <alignment/>
      <protection hidden="1"/>
    </xf>
    <xf numFmtId="49" fontId="13" fillId="37" borderId="27" xfId="0" applyNumberFormat="1" applyFont="1" applyFill="1" applyBorder="1" applyAlignment="1" applyProtection="1">
      <alignment/>
      <protection hidden="1"/>
    </xf>
    <xf numFmtId="49" fontId="13" fillId="37" borderId="25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3" fontId="0" fillId="35" borderId="10" xfId="0" applyNumberFormat="1" applyFill="1" applyBorder="1" applyAlignment="1" applyProtection="1">
      <alignment horizontal="center" vertical="center"/>
      <protection hidden="1" locked="0"/>
    </xf>
    <xf numFmtId="0" fontId="0" fillId="35" borderId="11" xfId="0" applyFill="1" applyBorder="1" applyAlignment="1" applyProtection="1">
      <alignment horizontal="center" vertical="center"/>
      <protection hidden="1" locked="0"/>
    </xf>
    <xf numFmtId="0" fontId="0" fillId="33" borderId="11" xfId="0" applyFill="1" applyBorder="1" applyAlignment="1" applyProtection="1">
      <alignment horizontal="center" vertical="center"/>
      <protection hidden="1"/>
    </xf>
    <xf numFmtId="167" fontId="4" fillId="34" borderId="12" xfId="0" applyNumberFormat="1" applyFont="1" applyFill="1" applyBorder="1" applyAlignment="1" applyProtection="1">
      <alignment horizontal="right" vertical="center"/>
      <protection hidden="1"/>
    </xf>
    <xf numFmtId="4" fontId="4" fillId="34" borderId="13" xfId="0" applyNumberFormat="1" applyFont="1" applyFill="1" applyBorder="1" applyAlignment="1" applyProtection="1">
      <alignment horizontal="center" vertical="center"/>
      <protection hidden="1"/>
    </xf>
    <xf numFmtId="4" fontId="4" fillId="34" borderId="12" xfId="0" applyNumberFormat="1" applyFont="1" applyFill="1" applyBorder="1" applyAlignment="1" applyProtection="1">
      <alignment horizontal="center" vertical="center"/>
      <protection hidden="1"/>
    </xf>
    <xf numFmtId="166" fontId="20" fillId="34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4" fontId="4" fillId="34" borderId="18" xfId="0" applyNumberFormat="1" applyFont="1" applyFill="1" applyBorder="1" applyAlignment="1" applyProtection="1">
      <alignment horizontal="center" vertical="center"/>
      <protection hidden="1"/>
    </xf>
    <xf numFmtId="166" fontId="20" fillId="34" borderId="19" xfId="0" applyNumberFormat="1" applyFont="1" applyFill="1" applyBorder="1" applyAlignment="1" applyProtection="1">
      <alignment horizontal="left" vertical="center"/>
      <protection hidden="1"/>
    </xf>
    <xf numFmtId="0" fontId="5" fillId="37" borderId="29" xfId="0" applyFont="1" applyFill="1" applyBorder="1" applyAlignment="1" applyProtection="1">
      <alignment/>
      <protection hidden="1"/>
    </xf>
    <xf numFmtId="0" fontId="2" fillId="37" borderId="29" xfId="0" applyFont="1" applyFill="1" applyBorder="1" applyAlignment="1" applyProtection="1">
      <alignment/>
      <protection hidden="1"/>
    </xf>
    <xf numFmtId="49" fontId="13" fillId="37" borderId="30" xfId="0" applyNumberFormat="1" applyFont="1" applyFill="1" applyBorder="1" applyAlignment="1" applyProtection="1">
      <alignment/>
      <protection hidden="1"/>
    </xf>
    <xf numFmtId="49" fontId="15" fillId="37" borderId="22" xfId="0" applyNumberFormat="1" applyFont="1" applyFill="1" applyBorder="1" applyAlignment="1" applyProtection="1">
      <alignment/>
      <protection hidden="1"/>
    </xf>
    <xf numFmtId="49" fontId="13" fillId="37" borderId="22" xfId="0" applyNumberFormat="1" applyFont="1" applyFill="1" applyBorder="1" applyAlignment="1" applyProtection="1">
      <alignment/>
      <protection hidden="1"/>
    </xf>
    <xf numFmtId="49" fontId="5" fillId="37" borderId="22" xfId="0" applyNumberFormat="1" applyFont="1" applyFill="1" applyBorder="1" applyAlignment="1" applyProtection="1">
      <alignment/>
      <protection hidden="1"/>
    </xf>
    <xf numFmtId="0" fontId="13" fillId="37" borderId="22" xfId="0" applyFont="1" applyFill="1" applyBorder="1" applyAlignment="1" applyProtection="1">
      <alignment/>
      <protection hidden="1"/>
    </xf>
    <xf numFmtId="49" fontId="13" fillId="37" borderId="26" xfId="0" applyNumberFormat="1" applyFont="1" applyFill="1" applyBorder="1" applyAlignment="1" applyProtection="1">
      <alignment/>
      <protection hidden="1"/>
    </xf>
    <xf numFmtId="0" fontId="13" fillId="37" borderId="24" xfId="0" applyFont="1" applyFill="1" applyBorder="1" applyAlignment="1" applyProtection="1">
      <alignment/>
      <protection hidden="1"/>
    </xf>
    <xf numFmtId="0" fontId="5" fillId="37" borderId="25" xfId="0" applyFont="1" applyFill="1" applyBorder="1" applyAlignment="1" applyProtection="1">
      <alignment/>
      <protection hidden="1"/>
    </xf>
    <xf numFmtId="0" fontId="2" fillId="37" borderId="27" xfId="0" applyFont="1" applyFill="1" applyBorder="1" applyAlignment="1" applyProtection="1">
      <alignment horizontal="center"/>
      <protection hidden="1"/>
    </xf>
    <xf numFmtId="0" fontId="17" fillId="37" borderId="27" xfId="0" applyFont="1" applyFill="1" applyBorder="1" applyAlignment="1" applyProtection="1">
      <alignment/>
      <protection hidden="1"/>
    </xf>
    <xf numFmtId="0" fontId="8" fillId="37" borderId="30" xfId="0" applyFont="1" applyFill="1" applyBorder="1" applyAlignment="1" applyProtection="1">
      <alignment/>
      <protection hidden="1"/>
    </xf>
    <xf numFmtId="0" fontId="8" fillId="37" borderId="26" xfId="0" applyFont="1" applyFill="1" applyBorder="1" applyAlignment="1" applyProtection="1">
      <alignment/>
      <protection hidden="1"/>
    </xf>
    <xf numFmtId="0" fontId="2" fillId="37" borderId="31" xfId="0" applyFont="1" applyFill="1" applyBorder="1" applyAlignment="1" applyProtection="1">
      <alignment/>
      <protection hidden="1"/>
    </xf>
    <xf numFmtId="0" fontId="7" fillId="37" borderId="23" xfId="0" applyFont="1" applyFill="1" applyBorder="1" applyAlignment="1" applyProtection="1">
      <alignment/>
      <protection hidden="1"/>
    </xf>
    <xf numFmtId="0" fontId="8" fillId="37" borderId="24" xfId="0" applyFont="1" applyFill="1" applyBorder="1" applyAlignment="1" applyProtection="1">
      <alignment/>
      <protection hidden="1"/>
    </xf>
    <xf numFmtId="0" fontId="5" fillId="37" borderId="37" xfId="0" applyFont="1" applyFill="1" applyBorder="1" applyAlignment="1" applyProtection="1">
      <alignment/>
      <protection hidden="1"/>
    </xf>
    <xf numFmtId="0" fontId="5" fillId="37" borderId="29" xfId="0" applyFont="1" applyFill="1" applyBorder="1" applyAlignment="1" applyProtection="1">
      <alignment/>
      <protection hidden="1"/>
    </xf>
    <xf numFmtId="0" fontId="8" fillId="37" borderId="0" xfId="0" applyFont="1" applyFill="1" applyBorder="1" applyAlignment="1" applyProtection="1">
      <alignment horizontal="center"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0" fontId="17" fillId="37" borderId="0" xfId="0" applyFont="1" applyFill="1" applyBorder="1" applyAlignment="1" applyProtection="1">
      <alignment/>
      <protection hidden="1"/>
    </xf>
    <xf numFmtId="0" fontId="5" fillId="37" borderId="46" xfId="0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37" borderId="22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8" fillId="37" borderId="12" xfId="0" applyFont="1" applyFill="1" applyBorder="1" applyAlignment="1" applyProtection="1">
      <alignment/>
      <protection hidden="1"/>
    </xf>
    <xf numFmtId="0" fontId="0" fillId="37" borderId="23" xfId="0" applyFont="1" applyFill="1" applyBorder="1" applyAlignment="1" applyProtection="1">
      <alignment/>
      <protection hidden="1"/>
    </xf>
    <xf numFmtId="0" fontId="0" fillId="37" borderId="24" xfId="0" applyFont="1" applyFill="1" applyBorder="1" applyAlignment="1" applyProtection="1">
      <alignment/>
      <protection hidden="1"/>
    </xf>
    <xf numFmtId="0" fontId="7" fillId="37" borderId="13" xfId="0" applyFont="1" applyFill="1" applyBorder="1" applyAlignment="1" applyProtection="1">
      <alignment vertical="center"/>
      <protection hidden="1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25" xfId="0" applyFont="1" applyFill="1" applyBorder="1" applyAlignment="1" applyProtection="1">
      <alignment/>
      <protection hidden="1"/>
    </xf>
    <xf numFmtId="0" fontId="0" fillId="37" borderId="27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26" xfId="0" applyFont="1" applyFill="1" applyBorder="1" applyAlignment="1" applyProtection="1">
      <alignment/>
      <protection hidden="1"/>
    </xf>
    <xf numFmtId="0" fontId="0" fillId="37" borderId="22" xfId="0" applyFont="1" applyFill="1" applyBorder="1" applyAlignment="1" applyProtection="1">
      <alignment/>
      <protection hidden="1"/>
    </xf>
    <xf numFmtId="0" fontId="0" fillId="37" borderId="30" xfId="0" applyFont="1" applyFill="1" applyBorder="1" applyAlignment="1" applyProtection="1">
      <alignment/>
      <protection hidden="1"/>
    </xf>
    <xf numFmtId="0" fontId="2" fillId="37" borderId="22" xfId="0" applyFont="1" applyFill="1" applyBorder="1" applyAlignment="1" applyProtection="1">
      <alignment/>
      <protection hidden="1"/>
    </xf>
    <xf numFmtId="0" fontId="7" fillId="37" borderId="26" xfId="0" applyFont="1" applyFill="1" applyBorder="1" applyAlignment="1" applyProtection="1">
      <alignment vertical="center"/>
      <protection hidden="1"/>
    </xf>
    <xf numFmtId="0" fontId="0" fillId="37" borderId="27" xfId="0" applyFont="1" applyFill="1" applyBorder="1" applyAlignment="1" applyProtection="1">
      <alignment/>
      <protection hidden="1"/>
    </xf>
    <xf numFmtId="0" fontId="0" fillId="37" borderId="25" xfId="0" applyFont="1" applyFill="1" applyBorder="1" applyAlignment="1" applyProtection="1">
      <alignment/>
      <protection hidden="1"/>
    </xf>
    <xf numFmtId="0" fontId="0" fillId="37" borderId="33" xfId="0" applyFont="1" applyFill="1" applyBorder="1" applyAlignment="1" applyProtection="1">
      <alignment/>
      <protection hidden="1"/>
    </xf>
    <xf numFmtId="0" fontId="0" fillId="37" borderId="28" xfId="0" applyFont="1" applyFill="1" applyBorder="1" applyAlignment="1" applyProtection="1">
      <alignment/>
      <protection hidden="1"/>
    </xf>
    <xf numFmtId="0" fontId="0" fillId="37" borderId="41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/>
      <protection hidden="1"/>
    </xf>
    <xf numFmtId="0" fontId="7" fillId="37" borderId="16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0" fillId="37" borderId="42" xfId="0" applyFont="1" applyFill="1" applyBorder="1" applyAlignment="1" applyProtection="1">
      <alignment/>
      <protection hidden="1"/>
    </xf>
    <xf numFmtId="0" fontId="0" fillId="37" borderId="29" xfId="0" applyFont="1" applyFill="1" applyBorder="1" applyAlignment="1" applyProtection="1">
      <alignment/>
      <protection hidden="1"/>
    </xf>
    <xf numFmtId="0" fontId="0" fillId="37" borderId="32" xfId="0" applyFont="1" applyFill="1" applyBorder="1" applyAlignment="1" applyProtection="1">
      <alignment/>
      <protection hidden="1"/>
    </xf>
    <xf numFmtId="0" fontId="0" fillId="37" borderId="30" xfId="0" applyFont="1" applyFill="1" applyBorder="1" applyAlignment="1" applyProtection="1">
      <alignment/>
      <protection hidden="1"/>
    </xf>
    <xf numFmtId="0" fontId="0" fillId="37" borderId="26" xfId="0" applyFont="1" applyFill="1" applyBorder="1" applyAlignment="1" applyProtection="1">
      <alignment/>
      <protection hidden="1"/>
    </xf>
    <xf numFmtId="0" fontId="0" fillId="37" borderId="23" xfId="0" applyFont="1" applyFill="1" applyBorder="1" applyAlignment="1" applyProtection="1">
      <alignment/>
      <protection hidden="1"/>
    </xf>
    <xf numFmtId="0" fontId="0" fillId="37" borderId="46" xfId="0" applyFont="1" applyFill="1" applyBorder="1" applyAlignment="1" applyProtection="1">
      <alignment/>
      <protection hidden="1"/>
    </xf>
    <xf numFmtId="0" fontId="0" fillId="37" borderId="44" xfId="0" applyFont="1" applyFill="1" applyBorder="1" applyAlignment="1" applyProtection="1">
      <alignment/>
      <protection hidden="1"/>
    </xf>
    <xf numFmtId="0" fontId="0" fillId="37" borderId="52" xfId="0" applyFont="1" applyFill="1" applyBorder="1" applyAlignment="1" applyProtection="1">
      <alignment/>
      <protection hidden="1"/>
    </xf>
    <xf numFmtId="4" fontId="22" fillId="37" borderId="0" xfId="0" applyNumberFormat="1" applyFont="1" applyFill="1" applyBorder="1" applyAlignment="1" applyProtection="1">
      <alignment horizontal="right" vertical="center"/>
      <protection hidden="1"/>
    </xf>
    <xf numFmtId="0" fontId="0" fillId="37" borderId="0" xfId="0" applyFont="1" applyFill="1" applyBorder="1" applyAlignment="1" applyProtection="1">
      <alignment vertical="center"/>
      <protection hidden="1"/>
    </xf>
    <xf numFmtId="0" fontId="2" fillId="37" borderId="0" xfId="0" applyFont="1" applyFill="1" applyBorder="1" applyAlignment="1" applyProtection="1">
      <alignment horizontal="left" vertical="center" wrapText="1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0" fillId="37" borderId="31" xfId="0" applyFont="1" applyFill="1" applyBorder="1" applyAlignment="1" applyProtection="1">
      <alignment/>
      <protection hidden="1"/>
    </xf>
    <xf numFmtId="0" fontId="0" fillId="37" borderId="24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 horizontal="center" vertical="center" wrapText="1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20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 horizontal="left"/>
      <protection hidden="1"/>
    </xf>
    <xf numFmtId="0" fontId="0" fillId="37" borderId="25" xfId="0" applyFont="1" applyFill="1" applyBorder="1" applyAlignment="1" applyProtection="1">
      <alignment horizontal="center" vertical="center" wrapText="1"/>
      <protection hidden="1"/>
    </xf>
    <xf numFmtId="0" fontId="0" fillId="37" borderId="25" xfId="0" applyFont="1" applyFill="1" applyBorder="1" applyAlignment="1" applyProtection="1">
      <alignment horizontal="right"/>
      <protection hidden="1"/>
    </xf>
    <xf numFmtId="0" fontId="0" fillId="37" borderId="50" xfId="0" applyFont="1" applyFill="1" applyBorder="1" applyAlignment="1" applyProtection="1">
      <alignment horizontal="right"/>
      <protection hidden="1"/>
    </xf>
    <xf numFmtId="0" fontId="0" fillId="37" borderId="50" xfId="0" applyFont="1" applyFill="1" applyBorder="1" applyAlignment="1" applyProtection="1">
      <alignment horizontal="center"/>
      <protection hidden="1"/>
    </xf>
    <xf numFmtId="0" fontId="0" fillId="37" borderId="50" xfId="0" applyFont="1" applyFill="1" applyBorder="1" applyAlignment="1" applyProtection="1">
      <alignment/>
      <protection hidden="1"/>
    </xf>
    <xf numFmtId="0" fontId="15" fillId="37" borderId="27" xfId="0" applyFont="1" applyFill="1" applyBorder="1" applyAlignment="1" applyProtection="1">
      <alignment vertical="center"/>
      <protection hidden="1"/>
    </xf>
    <xf numFmtId="0" fontId="15" fillId="37" borderId="0" xfId="0" applyFont="1" applyFill="1" applyBorder="1" applyAlignment="1" applyProtection="1">
      <alignment vertical="center"/>
      <protection hidden="1"/>
    </xf>
    <xf numFmtId="0" fontId="0" fillId="37" borderId="0" xfId="0" applyFont="1" applyFill="1" applyBorder="1" applyAlignment="1" applyProtection="1">
      <alignment vertical="center" wrapText="1"/>
      <protection hidden="1"/>
    </xf>
    <xf numFmtId="0" fontId="0" fillId="37" borderId="25" xfId="0" applyFont="1" applyFill="1" applyBorder="1" applyAlignment="1" applyProtection="1">
      <alignment vertical="center" wrapText="1"/>
      <protection hidden="1"/>
    </xf>
    <xf numFmtId="0" fontId="0" fillId="37" borderId="31" xfId="0" applyFont="1" applyFill="1" applyBorder="1" applyAlignment="1" applyProtection="1">
      <alignment/>
      <protection hidden="1"/>
    </xf>
    <xf numFmtId="0" fontId="0" fillId="37" borderId="42" xfId="0" applyFont="1" applyFill="1" applyBorder="1" applyAlignment="1" applyProtection="1">
      <alignment/>
      <protection hidden="1"/>
    </xf>
    <xf numFmtId="0" fontId="0" fillId="37" borderId="29" xfId="0" applyFont="1" applyFill="1" applyBorder="1" applyAlignment="1" applyProtection="1">
      <alignment/>
      <protection hidden="1"/>
    </xf>
    <xf numFmtId="0" fontId="0" fillId="37" borderId="32" xfId="0" applyFont="1" applyFill="1" applyBorder="1" applyAlignment="1" applyProtection="1">
      <alignment/>
      <protection hidden="1"/>
    </xf>
    <xf numFmtId="0" fontId="0" fillId="37" borderId="25" xfId="0" applyFont="1" applyFill="1" applyBorder="1" applyAlignment="1" applyProtection="1">
      <alignment/>
      <protection hidden="1"/>
    </xf>
    <xf numFmtId="0" fontId="0" fillId="37" borderId="30" xfId="0" applyFont="1" applyFill="1" applyBorder="1" applyAlignment="1" applyProtection="1">
      <alignment horizontal="center"/>
      <protection hidden="1"/>
    </xf>
    <xf numFmtId="0" fontId="31" fillId="37" borderId="25" xfId="0" applyFont="1" applyFill="1" applyBorder="1" applyAlignment="1" applyProtection="1">
      <alignment vertical="center"/>
      <protection hidden="1"/>
    </xf>
    <xf numFmtId="0" fontId="31" fillId="37" borderId="38" xfId="0" applyFont="1" applyFill="1" applyBorder="1" applyAlignment="1" applyProtection="1">
      <alignment vertical="center"/>
      <protection hidden="1"/>
    </xf>
    <xf numFmtId="0" fontId="0" fillId="37" borderId="42" xfId="0" applyFont="1" applyFill="1" applyBorder="1" applyAlignment="1" applyProtection="1">
      <alignment horizontal="center"/>
      <protection hidden="1"/>
    </xf>
    <xf numFmtId="0" fontId="0" fillId="37" borderId="31" xfId="0" applyFont="1" applyFill="1" applyBorder="1" applyAlignment="1" applyProtection="1">
      <alignment horizontal="center"/>
      <protection hidden="1"/>
    </xf>
    <xf numFmtId="0" fontId="0" fillId="37" borderId="23" xfId="0" applyFont="1" applyFill="1" applyBorder="1" applyAlignment="1" applyProtection="1">
      <alignment horizontal="center"/>
      <protection hidden="1"/>
    </xf>
    <xf numFmtId="0" fontId="0" fillId="37" borderId="24" xfId="0" applyFont="1" applyFill="1" applyBorder="1" applyAlignment="1" applyProtection="1">
      <alignment horizontal="center"/>
      <protection hidden="1"/>
    </xf>
    <xf numFmtId="0" fontId="0" fillId="37" borderId="22" xfId="0" applyFont="1" applyFill="1" applyBorder="1" applyAlignment="1" applyProtection="1">
      <alignment horizontal="center"/>
      <protection hidden="1"/>
    </xf>
    <xf numFmtId="0" fontId="0" fillId="37" borderId="26" xfId="0" applyFont="1" applyFill="1" applyBorder="1" applyAlignment="1" applyProtection="1">
      <alignment horizontal="center"/>
      <protection hidden="1"/>
    </xf>
    <xf numFmtId="0" fontId="0" fillId="37" borderId="0" xfId="0" applyFont="1" applyFill="1" applyAlignment="1" applyProtection="1">
      <alignment/>
      <protection hidden="1"/>
    </xf>
    <xf numFmtId="11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30" fillId="0" borderId="0" xfId="0" applyFont="1" applyAlignment="1">
      <alignment horizontal="right" wrapText="1"/>
    </xf>
    <xf numFmtId="0" fontId="0" fillId="0" borderId="57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right"/>
      <protection/>
    </xf>
    <xf numFmtId="0" fontId="2" fillId="0" borderId="58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34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4" fillId="36" borderId="15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 applyProtection="1">
      <alignment horizontal="right"/>
      <protection/>
    </xf>
    <xf numFmtId="0" fontId="2" fillId="0" borderId="55" xfId="0" applyFont="1" applyFill="1" applyBorder="1" applyAlignment="1" applyProtection="1">
      <alignment horizontal="right"/>
      <protection/>
    </xf>
    <xf numFmtId="0" fontId="2" fillId="0" borderId="5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4" fontId="4" fillId="36" borderId="11" xfId="0" applyNumberFormat="1" applyFont="1" applyFill="1" applyBorder="1" applyAlignment="1">
      <alignment horizontal="center"/>
    </xf>
    <xf numFmtId="4" fontId="4" fillId="36" borderId="51" xfId="0" applyNumberFormat="1" applyFont="1" applyFill="1" applyBorder="1" applyAlignment="1">
      <alignment horizontal="center"/>
    </xf>
    <xf numFmtId="4" fontId="4" fillId="36" borderId="17" xfId="0" applyNumberFormat="1" applyFont="1" applyFill="1" applyBorder="1" applyAlignment="1">
      <alignment horizontal="center"/>
    </xf>
    <xf numFmtId="4" fontId="4" fillId="36" borderId="5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5" xfId="0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49" fontId="0" fillId="0" borderId="30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6" fillId="0" borderId="23" xfId="0" applyNumberFormat="1" applyFont="1" applyFill="1" applyBorder="1" applyAlignment="1" applyProtection="1">
      <alignment horizontal="right" vertical="center"/>
      <protection/>
    </xf>
    <xf numFmtId="2" fontId="6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2" fontId="6" fillId="0" borderId="23" xfId="0" applyNumberFormat="1" applyFont="1" applyFill="1" applyBorder="1" applyAlignment="1" applyProtection="1">
      <alignment horizontal="center" vertic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4" fillId="0" borderId="26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4" fontId="0" fillId="0" borderId="24" xfId="0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30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" fontId="6" fillId="0" borderId="40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4" fontId="6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41" xfId="0" applyNumberFormat="1" applyFont="1" applyFill="1" applyBorder="1" applyAlignment="1" applyProtection="1">
      <alignment horizontal="right" vertical="center"/>
      <protection/>
    </xf>
    <xf numFmtId="4" fontId="6" fillId="0" borderId="32" xfId="0" applyNumberFormat="1" applyFont="1" applyFill="1" applyBorder="1" applyAlignment="1" applyProtection="1">
      <alignment horizontal="right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14" fontId="0" fillId="0" borderId="29" xfId="0" applyNumberForma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8" fillId="0" borderId="4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2" fontId="2" fillId="0" borderId="37" xfId="0" applyNumberFormat="1" applyFont="1" applyFill="1" applyBorder="1" applyAlignment="1" applyProtection="1">
      <alignment horizontal="center" vertical="center"/>
      <protection/>
    </xf>
    <xf numFmtId="2" fontId="2" fillId="0" borderId="29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Fill="1" applyBorder="1" applyAlignment="1" applyProtection="1">
      <alignment horizontal="center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44" xfId="0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166" fontId="2" fillId="0" borderId="15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4" fontId="0" fillId="0" borderId="27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6" fontId="8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69" fontId="3" fillId="0" borderId="30" xfId="0" applyNumberFormat="1" applyFont="1" applyFill="1" applyBorder="1" applyAlignment="1" applyProtection="1">
      <alignment horizontal="center" vertical="center"/>
      <protection/>
    </xf>
    <xf numFmtId="169" fontId="3" fillId="0" borderId="22" xfId="0" applyNumberFormat="1" applyFont="1" applyFill="1" applyBorder="1" applyAlignment="1" applyProtection="1">
      <alignment horizontal="center" vertical="center"/>
      <protection/>
    </xf>
    <xf numFmtId="169" fontId="3" fillId="0" borderId="26" xfId="0" applyNumberFormat="1" applyFont="1" applyFill="1" applyBorder="1" applyAlignment="1" applyProtection="1">
      <alignment horizontal="center" vertical="center"/>
      <protection/>
    </xf>
    <xf numFmtId="169" fontId="3" fillId="0" borderId="31" xfId="0" applyNumberFormat="1" applyFont="1" applyFill="1" applyBorder="1" applyAlignment="1" applyProtection="1">
      <alignment horizontal="center" vertical="center"/>
      <protection/>
    </xf>
    <xf numFmtId="169" fontId="3" fillId="0" borderId="23" xfId="0" applyNumberFormat="1" applyFont="1" applyFill="1" applyBorder="1" applyAlignment="1" applyProtection="1">
      <alignment horizontal="center" vertical="center"/>
      <protection/>
    </xf>
    <xf numFmtId="169" fontId="3" fillId="0" borderId="24" xfId="0" applyNumberFormat="1" applyFont="1" applyFill="1" applyBorder="1" applyAlignment="1" applyProtection="1">
      <alignment horizontal="center" vertical="center"/>
      <protection/>
    </xf>
    <xf numFmtId="169" fontId="3" fillId="0" borderId="37" xfId="0" applyNumberFormat="1" applyFont="1" applyFill="1" applyBorder="1" applyAlignment="1" applyProtection="1">
      <alignment horizontal="center" vertical="center"/>
      <protection/>
    </xf>
    <xf numFmtId="169" fontId="3" fillId="0" borderId="29" xfId="0" applyNumberFormat="1" applyFont="1" applyFill="1" applyBorder="1" applyAlignment="1" applyProtection="1">
      <alignment horizontal="center" vertical="center"/>
      <protection/>
    </xf>
    <xf numFmtId="169" fontId="3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9" fillId="0" borderId="29" xfId="0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14" fontId="26" fillId="0" borderId="31" xfId="0" applyNumberFormat="1" applyFont="1" applyFill="1" applyBorder="1" applyAlignment="1" applyProtection="1">
      <alignment horizontal="center" vertical="center"/>
      <protection/>
    </xf>
    <xf numFmtId="14" fontId="26" fillId="0" borderId="23" xfId="0" applyNumberFormat="1" applyFont="1" applyFill="1" applyBorder="1" applyAlignment="1" applyProtection="1">
      <alignment horizontal="center" vertical="center"/>
      <protection/>
    </xf>
    <xf numFmtId="14" fontId="26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14" fontId="4" fillId="0" borderId="22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right" vertical="center"/>
      <protection locked="0"/>
    </xf>
    <xf numFmtId="2" fontId="11" fillId="0" borderId="44" xfId="0" applyNumberFormat="1" applyFont="1" applyFill="1" applyBorder="1" applyAlignment="1" applyProtection="1">
      <alignment horizontal="right" vertical="center"/>
      <protection locked="0"/>
    </xf>
    <xf numFmtId="2" fontId="11" fillId="0" borderId="63" xfId="0" applyNumberFormat="1" applyFont="1" applyFill="1" applyBorder="1" applyAlignment="1" applyProtection="1">
      <alignment horizontal="right" vertical="center"/>
      <protection locked="0"/>
    </xf>
    <xf numFmtId="2" fontId="11" fillId="0" borderId="35" xfId="0" applyNumberFormat="1" applyFont="1" applyFill="1" applyBorder="1" applyAlignment="1" applyProtection="1">
      <alignment horizontal="right" vertical="center"/>
      <protection/>
    </xf>
    <xf numFmtId="2" fontId="11" fillId="0" borderId="49" xfId="0" applyNumberFormat="1" applyFont="1" applyFill="1" applyBorder="1" applyAlignment="1" applyProtection="1">
      <alignment horizontal="right" vertical="center"/>
      <protection/>
    </xf>
    <xf numFmtId="2" fontId="11" fillId="0" borderId="36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20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" fontId="0" fillId="0" borderId="27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25" xfId="0" applyNumberForma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8" fillId="0" borderId="30" xfId="0" applyNumberFormat="1" applyFont="1" applyFill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center"/>
      <protection/>
    </xf>
    <xf numFmtId="4" fontId="7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 horizontal="right" vertical="center"/>
      <protection/>
    </xf>
    <xf numFmtId="4" fontId="6" fillId="0" borderId="36" xfId="0" applyNumberFormat="1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169" fontId="3" fillId="0" borderId="47" xfId="0" applyNumberFormat="1" applyFont="1" applyFill="1" applyBorder="1" applyAlignment="1" applyProtection="1">
      <alignment horizontal="center" vertical="center"/>
      <protection/>
    </xf>
    <xf numFmtId="169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" fontId="6" fillId="0" borderId="62" xfId="0" applyNumberFormat="1" applyFont="1" applyFill="1" applyBorder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right" vertical="center"/>
      <protection/>
    </xf>
    <xf numFmtId="4" fontId="6" fillId="0" borderId="63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center" vertical="center"/>
      <protection/>
    </xf>
    <xf numFmtId="2" fontId="26" fillId="0" borderId="28" xfId="0" applyNumberFormat="1" applyFont="1" applyFill="1" applyBorder="1" applyAlignment="1" applyProtection="1">
      <alignment horizontal="center" vertical="center"/>
      <protection/>
    </xf>
    <xf numFmtId="2" fontId="26" fillId="0" borderId="41" xfId="0" applyNumberFormat="1" applyFont="1" applyFill="1" applyBorder="1" applyAlignment="1" applyProtection="1">
      <alignment horizontal="center" vertical="center"/>
      <protection/>
    </xf>
    <xf numFmtId="3" fontId="11" fillId="0" borderId="47" xfId="0" applyNumberFormat="1" applyFont="1" applyFill="1" applyBorder="1" applyAlignment="1" applyProtection="1">
      <alignment horizontal="center" vertical="center"/>
      <protection/>
    </xf>
    <xf numFmtId="3" fontId="11" fillId="0" borderId="22" xfId="0" applyNumberFormat="1" applyFont="1" applyFill="1" applyBorder="1" applyAlignment="1" applyProtection="1">
      <alignment horizontal="center" vertical="center"/>
      <protection/>
    </xf>
    <xf numFmtId="3" fontId="11" fillId="0" borderId="43" xfId="0" applyNumberFormat="1" applyFont="1" applyFill="1" applyBorder="1" applyAlignment="1" applyProtection="1">
      <alignment horizontal="center" vertical="center"/>
      <protection/>
    </xf>
    <xf numFmtId="3" fontId="6" fillId="0" borderId="61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Fill="1" applyBorder="1" applyAlignment="1" applyProtection="1">
      <alignment horizontal="center" vertical="center"/>
      <protection/>
    </xf>
    <xf numFmtId="3" fontId="6" fillId="0" borderId="47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61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4" fontId="26" fillId="0" borderId="61" xfId="0" applyNumberFormat="1" applyFont="1" applyFill="1" applyBorder="1" applyAlignment="1" applyProtection="1">
      <alignment horizontal="center" vertical="center"/>
      <protection/>
    </xf>
    <xf numFmtId="14" fontId="26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171" fontId="4" fillId="0" borderId="21" xfId="0" applyNumberFormat="1" applyFont="1" applyFill="1" applyBorder="1" applyAlignment="1" applyProtection="1">
      <alignment horizontal="center" vertical="center"/>
      <protection/>
    </xf>
    <xf numFmtId="171" fontId="4" fillId="0" borderId="18" xfId="0" applyNumberFormat="1" applyFont="1" applyFill="1" applyBorder="1" applyAlignment="1" applyProtection="1">
      <alignment horizontal="center" vertical="center"/>
      <protection/>
    </xf>
    <xf numFmtId="171" fontId="4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/>
      <protection/>
    </xf>
    <xf numFmtId="14" fontId="0" fillId="0" borderId="47" xfId="0" applyNumberForma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3" fontId="4" fillId="0" borderId="42" xfId="0" applyNumberFormat="1" applyFont="1" applyFill="1" applyBorder="1" applyAlignment="1" applyProtection="1">
      <alignment horizontal="center" vertical="center"/>
      <protection/>
    </xf>
    <xf numFmtId="3" fontId="4" fillId="0" borderId="29" xfId="0" applyNumberFormat="1" applyFont="1" applyFill="1" applyBorder="1" applyAlignment="1" applyProtection="1">
      <alignment horizontal="center" vertical="center"/>
      <protection/>
    </xf>
    <xf numFmtId="3" fontId="4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 applyProtection="1">
      <alignment horizontal="center"/>
      <protection/>
    </xf>
    <xf numFmtId="14" fontId="0" fillId="0" borderId="42" xfId="0" applyNumberForma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0" fontId="8" fillId="37" borderId="31" xfId="0" applyFont="1" applyFill="1" applyBorder="1" applyAlignment="1" applyProtection="1">
      <alignment horizontal="left"/>
      <protection hidden="1"/>
    </xf>
    <xf numFmtId="0" fontId="8" fillId="37" borderId="23" xfId="0" applyFont="1" applyFill="1" applyBorder="1" applyAlignment="1" applyProtection="1">
      <alignment horizontal="left"/>
      <protection hidden="1"/>
    </xf>
    <xf numFmtId="0" fontId="8" fillId="37" borderId="24" xfId="0" applyFont="1" applyFill="1" applyBorder="1" applyAlignment="1" applyProtection="1">
      <alignment horizontal="left"/>
      <protection hidden="1"/>
    </xf>
    <xf numFmtId="10" fontId="2" fillId="37" borderId="31" xfId="0" applyNumberFormat="1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left"/>
      <protection hidden="1"/>
    </xf>
    <xf numFmtId="0" fontId="2" fillId="37" borderId="22" xfId="0" applyFont="1" applyFill="1" applyBorder="1" applyAlignment="1" applyProtection="1">
      <alignment horizontal="left"/>
      <protection hidden="1"/>
    </xf>
    <xf numFmtId="0" fontId="2" fillId="0" borderId="26" xfId="0" applyFont="1" applyFill="1" applyBorder="1" applyAlignment="1" applyProtection="1">
      <alignment horizontal="left"/>
      <protection hidden="1"/>
    </xf>
    <xf numFmtId="0" fontId="8" fillId="37" borderId="0" xfId="0" applyFont="1" applyFill="1" applyBorder="1" applyAlignment="1" applyProtection="1">
      <alignment horizontal="center"/>
      <protection hidden="1"/>
    </xf>
    <xf numFmtId="4" fontId="7" fillId="37" borderId="31" xfId="0" applyNumberFormat="1" applyFont="1" applyFill="1" applyBorder="1" applyAlignment="1" applyProtection="1">
      <alignment horizontal="right" vertical="center"/>
      <protection hidden="1" locked="0"/>
    </xf>
    <xf numFmtId="4" fontId="7" fillId="37" borderId="23" xfId="0" applyNumberFormat="1" applyFont="1" applyFill="1" applyBorder="1" applyAlignment="1" applyProtection="1">
      <alignment horizontal="right" vertical="center"/>
      <protection hidden="1" locked="0"/>
    </xf>
    <xf numFmtId="4" fontId="7" fillId="37" borderId="60" xfId="0" applyNumberFormat="1" applyFont="1" applyFill="1" applyBorder="1" applyAlignment="1" applyProtection="1">
      <alignment horizontal="right" vertical="center"/>
      <protection hidden="1" locked="0"/>
    </xf>
    <xf numFmtId="4" fontId="7" fillId="0" borderId="30" xfId="0" applyNumberFormat="1" applyFont="1" applyFill="1" applyBorder="1" applyAlignment="1" applyProtection="1">
      <alignment horizontal="right" vertical="center"/>
      <protection hidden="1" locked="0"/>
    </xf>
    <xf numFmtId="4" fontId="7" fillId="0" borderId="22" xfId="0" applyNumberFormat="1" applyFont="1" applyFill="1" applyBorder="1" applyAlignment="1" applyProtection="1">
      <alignment horizontal="right" vertical="center"/>
      <protection hidden="1" locked="0"/>
    </xf>
    <xf numFmtId="4" fontId="7" fillId="0" borderId="43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31" xfId="0" applyNumberFormat="1" applyFont="1" applyFill="1" applyBorder="1" applyAlignment="1" applyProtection="1">
      <alignment horizontal="right" vertical="center"/>
      <protection hidden="1"/>
    </xf>
    <xf numFmtId="4" fontId="22" fillId="37" borderId="23" xfId="0" applyNumberFormat="1" applyFont="1" applyFill="1" applyBorder="1" applyAlignment="1" applyProtection="1">
      <alignment horizontal="right" vertical="center"/>
      <protection hidden="1"/>
    </xf>
    <xf numFmtId="4" fontId="22" fillId="37" borderId="60" xfId="0" applyNumberFormat="1" applyFont="1" applyFill="1" applyBorder="1" applyAlignment="1" applyProtection="1">
      <alignment horizontal="right" vertical="center"/>
      <protection hidden="1"/>
    </xf>
    <xf numFmtId="4" fontId="22" fillId="37" borderId="37" xfId="0" applyNumberFormat="1" applyFont="1" applyFill="1" applyBorder="1" applyAlignment="1" applyProtection="1">
      <alignment horizontal="right" vertical="center"/>
      <protection hidden="1"/>
    </xf>
    <xf numFmtId="4" fontId="22" fillId="37" borderId="29" xfId="0" applyNumberFormat="1" applyFont="1" applyFill="1" applyBorder="1" applyAlignment="1" applyProtection="1">
      <alignment horizontal="right" vertical="center"/>
      <protection hidden="1"/>
    </xf>
    <xf numFmtId="4" fontId="22" fillId="37" borderId="32" xfId="0" applyNumberFormat="1" applyFont="1" applyFill="1" applyBorder="1" applyAlignment="1" applyProtection="1">
      <alignment horizontal="right" vertical="center"/>
      <protection hidden="1"/>
    </xf>
    <xf numFmtId="4" fontId="7" fillId="37" borderId="31" xfId="0" applyNumberFormat="1" applyFont="1" applyFill="1" applyBorder="1" applyAlignment="1" applyProtection="1">
      <alignment horizontal="right" vertical="center"/>
      <protection hidden="1"/>
    </xf>
    <xf numFmtId="4" fontId="7" fillId="37" borderId="23" xfId="0" applyNumberFormat="1" applyFont="1" applyFill="1" applyBorder="1" applyAlignment="1" applyProtection="1">
      <alignment horizontal="right" vertical="center"/>
      <protection hidden="1"/>
    </xf>
    <xf numFmtId="4" fontId="7" fillId="37" borderId="60" xfId="0" applyNumberFormat="1" applyFont="1" applyFill="1" applyBorder="1" applyAlignment="1" applyProtection="1">
      <alignment horizontal="right" vertical="center"/>
      <protection hidden="1"/>
    </xf>
    <xf numFmtId="4" fontId="7" fillId="37" borderId="30" xfId="0" applyNumberFormat="1" applyFont="1" applyFill="1" applyBorder="1" applyAlignment="1" applyProtection="1">
      <alignment horizontal="right" vertical="center"/>
      <protection hidden="1"/>
    </xf>
    <xf numFmtId="4" fontId="7" fillId="37" borderId="22" xfId="0" applyNumberFormat="1" applyFont="1" applyFill="1" applyBorder="1" applyAlignment="1" applyProtection="1">
      <alignment horizontal="right" vertical="center"/>
      <protection hidden="1"/>
    </xf>
    <xf numFmtId="4" fontId="7" fillId="37" borderId="43" xfId="0" applyNumberFormat="1" applyFont="1" applyFill="1" applyBorder="1" applyAlignment="1" applyProtection="1">
      <alignment horizontal="right" vertical="center"/>
      <protection hidden="1"/>
    </xf>
    <xf numFmtId="0" fontId="2" fillId="37" borderId="31" xfId="0" applyFont="1" applyFill="1" applyBorder="1" applyAlignment="1" applyProtection="1">
      <alignment horizontal="center"/>
      <protection hidden="1"/>
    </xf>
    <xf numFmtId="0" fontId="2" fillId="37" borderId="24" xfId="0" applyFont="1" applyFill="1" applyBorder="1" applyAlignment="1" applyProtection="1">
      <alignment horizontal="center"/>
      <protection hidden="1"/>
    </xf>
    <xf numFmtId="49" fontId="7" fillId="37" borderId="31" xfId="0" applyNumberFormat="1" applyFont="1" applyFill="1" applyBorder="1" applyAlignment="1" applyProtection="1">
      <alignment horizontal="center" vertical="center"/>
      <protection hidden="1" locked="0"/>
    </xf>
    <xf numFmtId="49" fontId="7" fillId="37" borderId="23" xfId="0" applyNumberFormat="1" applyFont="1" applyFill="1" applyBorder="1" applyAlignment="1" applyProtection="1">
      <alignment horizontal="center" vertical="center"/>
      <protection hidden="1" locked="0"/>
    </xf>
    <xf numFmtId="49" fontId="7" fillId="37" borderId="24" xfId="0" applyNumberFormat="1" applyFont="1" applyFill="1" applyBorder="1" applyAlignment="1" applyProtection="1">
      <alignment horizontal="center" vertical="center"/>
      <protection hidden="1" locked="0"/>
    </xf>
    <xf numFmtId="49" fontId="7" fillId="37" borderId="30" xfId="0" applyNumberFormat="1" applyFont="1" applyFill="1" applyBorder="1" applyAlignment="1" applyProtection="1">
      <alignment horizontal="center" vertical="center"/>
      <protection hidden="1" locked="0"/>
    </xf>
    <xf numFmtId="49" fontId="7" fillId="37" borderId="22" xfId="0" applyNumberFormat="1" applyFont="1" applyFill="1" applyBorder="1" applyAlignment="1" applyProtection="1">
      <alignment horizontal="center" vertical="center"/>
      <protection hidden="1" locked="0"/>
    </xf>
    <xf numFmtId="49" fontId="7" fillId="37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0" fillId="37" borderId="23" xfId="0" applyFont="1" applyFill="1" applyBorder="1" applyAlignment="1" applyProtection="1">
      <alignment horizontal="center" vertical="center" wrapText="1"/>
      <protection hidden="1"/>
    </xf>
    <xf numFmtId="0" fontId="0" fillId="37" borderId="24" xfId="0" applyFont="1" applyFill="1" applyBorder="1" applyAlignment="1" applyProtection="1">
      <alignment horizontal="center" vertical="center" wrapText="1"/>
      <protection hidden="1"/>
    </xf>
    <xf numFmtId="0" fontId="0" fillId="37" borderId="22" xfId="0" applyFont="1" applyFill="1" applyBorder="1" applyAlignment="1" applyProtection="1">
      <alignment horizontal="center" vertical="center" wrapText="1"/>
      <protection hidden="1"/>
    </xf>
    <xf numFmtId="0" fontId="0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left" vertical="center" wrapText="1"/>
      <protection hidden="1" locked="0"/>
    </xf>
    <xf numFmtId="0" fontId="2" fillId="37" borderId="28" xfId="0" applyFont="1" applyFill="1" applyBorder="1" applyAlignment="1" applyProtection="1">
      <alignment horizontal="left" vertical="center" wrapText="1"/>
      <protection hidden="1" locked="0"/>
    </xf>
    <xf numFmtId="0" fontId="2" fillId="37" borderId="41" xfId="0" applyFont="1" applyFill="1" applyBorder="1" applyAlignment="1" applyProtection="1">
      <alignment horizontal="left" vertical="center" wrapText="1"/>
      <protection hidden="1" locked="0"/>
    </xf>
    <xf numFmtId="0" fontId="2" fillId="37" borderId="15" xfId="0" applyFont="1" applyFill="1" applyBorder="1" applyAlignment="1" applyProtection="1">
      <alignment horizontal="left" vertical="center" wrapText="1"/>
      <protection hidden="1" locked="0"/>
    </xf>
    <xf numFmtId="0" fontId="2" fillId="37" borderId="0" xfId="0" applyFont="1" applyFill="1" applyBorder="1" applyAlignment="1" applyProtection="1">
      <alignment horizontal="left" vertical="center" wrapText="1"/>
      <protection hidden="1" locked="0"/>
    </xf>
    <xf numFmtId="0" fontId="2" fillId="37" borderId="16" xfId="0" applyFont="1" applyFill="1" applyBorder="1" applyAlignment="1" applyProtection="1">
      <alignment horizontal="left" vertical="center" wrapText="1"/>
      <protection hidden="1" locked="0"/>
    </xf>
    <xf numFmtId="4" fontId="0" fillId="37" borderId="31" xfId="0" applyNumberFormat="1" applyFont="1" applyFill="1" applyBorder="1" applyAlignment="1" applyProtection="1">
      <alignment horizontal="right" vertical="center"/>
      <protection hidden="1"/>
    </xf>
    <xf numFmtId="4" fontId="0" fillId="37" borderId="23" xfId="0" applyNumberFormat="1" applyFont="1" applyFill="1" applyBorder="1" applyAlignment="1" applyProtection="1">
      <alignment horizontal="right" vertical="center"/>
      <protection hidden="1"/>
    </xf>
    <xf numFmtId="4" fontId="0" fillId="37" borderId="24" xfId="0" applyNumberFormat="1" applyFont="1" applyFill="1" applyBorder="1" applyAlignment="1" applyProtection="1">
      <alignment horizontal="right" vertical="center"/>
      <protection hidden="1"/>
    </xf>
    <xf numFmtId="4" fontId="0" fillId="37" borderId="30" xfId="0" applyNumberFormat="1" applyFont="1" applyFill="1" applyBorder="1" applyAlignment="1" applyProtection="1">
      <alignment horizontal="right" vertical="center"/>
      <protection hidden="1"/>
    </xf>
    <xf numFmtId="4" fontId="0" fillId="37" borderId="22" xfId="0" applyNumberFormat="1" applyFont="1" applyFill="1" applyBorder="1" applyAlignment="1" applyProtection="1">
      <alignment horizontal="right" vertical="center"/>
      <protection hidden="1"/>
    </xf>
    <xf numFmtId="4" fontId="0" fillId="37" borderId="26" xfId="0" applyNumberFormat="1" applyFont="1" applyFill="1" applyBorder="1" applyAlignment="1" applyProtection="1">
      <alignment horizontal="right" vertical="center"/>
      <protection hidden="1"/>
    </xf>
    <xf numFmtId="0" fontId="8" fillId="37" borderId="27" xfId="0" applyFont="1" applyFill="1" applyBorder="1" applyAlignment="1" applyProtection="1">
      <alignment horizontal="left"/>
      <protection hidden="1"/>
    </xf>
    <xf numFmtId="0" fontId="8" fillId="37" borderId="0" xfId="0" applyFont="1" applyFill="1" applyBorder="1" applyAlignment="1" applyProtection="1">
      <alignment horizontal="left"/>
      <protection hidden="1"/>
    </xf>
    <xf numFmtId="0" fontId="5" fillId="37" borderId="30" xfId="0" applyFont="1" applyFill="1" applyBorder="1" applyAlignment="1" applyProtection="1">
      <alignment horizontal="center"/>
      <protection hidden="1"/>
    </xf>
    <xf numFmtId="0" fontId="5" fillId="37" borderId="26" xfId="0" applyFont="1" applyFill="1" applyBorder="1" applyAlignment="1" applyProtection="1">
      <alignment horizontal="center"/>
      <protection hidden="1"/>
    </xf>
    <xf numFmtId="0" fontId="0" fillId="37" borderId="30" xfId="0" applyFont="1" applyFill="1" applyBorder="1" applyAlignment="1" applyProtection="1">
      <alignment horizontal="center"/>
      <protection hidden="1"/>
    </xf>
    <xf numFmtId="0" fontId="0" fillId="37" borderId="22" xfId="0" applyFont="1" applyFill="1" applyBorder="1" applyAlignment="1" applyProtection="1">
      <alignment/>
      <protection hidden="1"/>
    </xf>
    <xf numFmtId="0" fontId="0" fillId="37" borderId="26" xfId="0" applyFont="1" applyFill="1" applyBorder="1" applyAlignment="1" applyProtection="1">
      <alignment/>
      <protection hidden="1"/>
    </xf>
    <xf numFmtId="0" fontId="0" fillId="37" borderId="31" xfId="0" applyFont="1" applyFill="1" applyBorder="1" applyAlignment="1" applyProtection="1">
      <alignment horizontal="left" vertical="center"/>
      <protection hidden="1"/>
    </xf>
    <xf numFmtId="0" fontId="0" fillId="37" borderId="23" xfId="0" applyFont="1" applyFill="1" applyBorder="1" applyAlignment="1" applyProtection="1">
      <alignment horizontal="left" vertical="center"/>
      <protection hidden="1"/>
    </xf>
    <xf numFmtId="0" fontId="0" fillId="37" borderId="30" xfId="0" applyFont="1" applyFill="1" applyBorder="1" applyAlignment="1" applyProtection="1">
      <alignment horizontal="left" vertical="center"/>
      <protection hidden="1"/>
    </xf>
    <xf numFmtId="0" fontId="0" fillId="37" borderId="22" xfId="0" applyFont="1" applyFill="1" applyBorder="1" applyAlignment="1" applyProtection="1">
      <alignment horizontal="left" vertical="center"/>
      <protection hidden="1"/>
    </xf>
    <xf numFmtId="0" fontId="0" fillId="37" borderId="23" xfId="0" applyFont="1" applyFill="1" applyBorder="1" applyAlignment="1" applyProtection="1">
      <alignment horizontal="right" vertical="center"/>
      <protection hidden="1"/>
    </xf>
    <xf numFmtId="0" fontId="0" fillId="37" borderId="60" xfId="0" applyFont="1" applyFill="1" applyBorder="1" applyAlignment="1" applyProtection="1">
      <alignment horizontal="right" vertical="center"/>
      <protection hidden="1"/>
    </xf>
    <xf numFmtId="0" fontId="0" fillId="37" borderId="22" xfId="0" applyFont="1" applyFill="1" applyBorder="1" applyAlignment="1" applyProtection="1">
      <alignment horizontal="right" vertical="center"/>
      <protection hidden="1"/>
    </xf>
    <xf numFmtId="0" fontId="0" fillId="37" borderId="43" xfId="0" applyFont="1" applyFill="1" applyBorder="1" applyAlignment="1" applyProtection="1">
      <alignment horizontal="right" vertical="center"/>
      <protection hidden="1"/>
    </xf>
    <xf numFmtId="0" fontId="0" fillId="37" borderId="22" xfId="0" applyFont="1" applyFill="1" applyBorder="1" applyAlignment="1" applyProtection="1">
      <alignment horizontal="center" vertical="center"/>
      <protection hidden="1" locked="0"/>
    </xf>
    <xf numFmtId="0" fontId="0" fillId="37" borderId="26" xfId="0" applyFont="1" applyFill="1" applyBorder="1" applyAlignment="1" applyProtection="1">
      <alignment horizontal="center" vertical="center"/>
      <protection hidden="1" locked="0"/>
    </xf>
    <xf numFmtId="0" fontId="7" fillId="37" borderId="0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center" vertical="center"/>
      <protection hidden="1" locked="0"/>
    </xf>
    <xf numFmtId="0" fontId="0" fillId="37" borderId="16" xfId="0" applyFont="1" applyFill="1" applyBorder="1" applyAlignment="1" applyProtection="1">
      <alignment horizontal="center" vertical="center"/>
      <protection hidden="1" locked="0"/>
    </xf>
    <xf numFmtId="0" fontId="0" fillId="37" borderId="31" xfId="0" applyFont="1" applyFill="1" applyBorder="1" applyAlignment="1" applyProtection="1">
      <alignment horizontal="center" vertical="center"/>
      <protection hidden="1" locked="0"/>
    </xf>
    <xf numFmtId="0" fontId="0" fillId="37" borderId="23" xfId="0" applyFont="1" applyFill="1" applyBorder="1" applyAlignment="1" applyProtection="1">
      <alignment horizontal="center" vertical="center"/>
      <protection hidden="1" locked="0"/>
    </xf>
    <xf numFmtId="0" fontId="0" fillId="37" borderId="24" xfId="0" applyFont="1" applyFill="1" applyBorder="1" applyAlignment="1" applyProtection="1">
      <alignment horizontal="center" vertical="center"/>
      <protection hidden="1" locked="0"/>
    </xf>
    <xf numFmtId="0" fontId="0" fillId="37" borderId="0" xfId="0" applyFont="1" applyFill="1" applyBorder="1" applyAlignment="1" applyProtection="1">
      <alignment horizontal="center" vertical="center"/>
      <protection hidden="1" locked="0"/>
    </xf>
    <xf numFmtId="0" fontId="0" fillId="37" borderId="25" xfId="0" applyFont="1" applyFill="1" applyBorder="1" applyAlignment="1" applyProtection="1">
      <alignment horizontal="center" vertical="center"/>
      <protection hidden="1" locked="0"/>
    </xf>
    <xf numFmtId="0" fontId="0" fillId="37" borderId="31" xfId="0" applyFont="1" applyFill="1" applyBorder="1" applyAlignment="1" applyProtection="1">
      <alignment horizontal="center" vertical="center" wrapText="1"/>
      <protection hidden="1"/>
    </xf>
    <xf numFmtId="0" fontId="0" fillId="37" borderId="27" xfId="0" applyFont="1" applyFill="1" applyBorder="1" applyAlignment="1" applyProtection="1">
      <alignment horizontal="center" vertical="center" wrapText="1"/>
      <protection hidden="1"/>
    </xf>
    <xf numFmtId="0" fontId="0" fillId="37" borderId="0" xfId="0" applyFont="1" applyFill="1" applyBorder="1" applyAlignment="1" applyProtection="1">
      <alignment horizontal="center" vertical="center" wrapText="1"/>
      <protection hidden="1"/>
    </xf>
    <xf numFmtId="0" fontId="0" fillId="37" borderId="30" xfId="0" applyFont="1" applyFill="1" applyBorder="1" applyAlignment="1" applyProtection="1">
      <alignment horizontal="center" vertical="center" wrapText="1"/>
      <protection hidden="1"/>
    </xf>
    <xf numFmtId="0" fontId="0" fillId="37" borderId="23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 vertical="center"/>
      <protection hidden="1"/>
    </xf>
    <xf numFmtId="0" fontId="0" fillId="37" borderId="22" xfId="0" applyFont="1" applyFill="1" applyBorder="1" applyAlignment="1" applyProtection="1">
      <alignment horizontal="center" vertical="center"/>
      <protection hidden="1"/>
    </xf>
    <xf numFmtId="49" fontId="7" fillId="37" borderId="0" xfId="0" applyNumberFormat="1" applyFont="1" applyFill="1" applyBorder="1" applyAlignment="1" applyProtection="1">
      <alignment horizontal="center" vertical="center"/>
      <protection hidden="1" locked="0"/>
    </xf>
    <xf numFmtId="0" fontId="7" fillId="37" borderId="0" xfId="0" applyFont="1" applyFill="1" applyBorder="1" applyAlignment="1" applyProtection="1">
      <alignment horizontal="center" vertical="center"/>
      <protection hidden="1" locked="0"/>
    </xf>
    <xf numFmtId="0" fontId="0" fillId="37" borderId="0" xfId="0" applyFont="1" applyFill="1" applyBorder="1" applyAlignment="1" applyProtection="1">
      <alignment horizontal="center" vertical="center"/>
      <protection hidden="1" locked="0"/>
    </xf>
    <xf numFmtId="0" fontId="7" fillId="37" borderId="47" xfId="0" applyFont="1" applyFill="1" applyBorder="1" applyAlignment="1" applyProtection="1">
      <alignment horizontal="center"/>
      <protection hidden="1"/>
    </xf>
    <xf numFmtId="0" fontId="7" fillId="37" borderId="22" xfId="0" applyFont="1" applyFill="1" applyBorder="1" applyAlignment="1" applyProtection="1">
      <alignment horizontal="center"/>
      <protection hidden="1"/>
    </xf>
    <xf numFmtId="0" fontId="7" fillId="37" borderId="26" xfId="0" applyFont="1" applyFill="1" applyBorder="1" applyAlignment="1" applyProtection="1">
      <alignment horizontal="center"/>
      <protection hidden="1"/>
    </xf>
    <xf numFmtId="14" fontId="7" fillId="37" borderId="31" xfId="0" applyNumberFormat="1" applyFont="1" applyFill="1" applyBorder="1" applyAlignment="1" applyProtection="1">
      <alignment horizontal="center" vertical="center"/>
      <protection hidden="1" locked="0"/>
    </xf>
    <xf numFmtId="0" fontId="7" fillId="37" borderId="23" xfId="0" applyFont="1" applyFill="1" applyBorder="1" applyAlignment="1" applyProtection="1">
      <alignment horizontal="center" vertical="center"/>
      <protection hidden="1" locked="0"/>
    </xf>
    <xf numFmtId="0" fontId="7" fillId="37" borderId="60" xfId="0" applyFont="1" applyFill="1" applyBorder="1" applyAlignment="1" applyProtection="1">
      <alignment horizontal="center" vertical="center"/>
      <protection hidden="1" locked="0"/>
    </xf>
    <xf numFmtId="0" fontId="7" fillId="37" borderId="30" xfId="0" applyFont="1" applyFill="1" applyBorder="1" applyAlignment="1" applyProtection="1">
      <alignment horizontal="center" vertical="center"/>
      <protection hidden="1" locked="0"/>
    </xf>
    <xf numFmtId="0" fontId="7" fillId="37" borderId="22" xfId="0" applyFont="1" applyFill="1" applyBorder="1" applyAlignment="1" applyProtection="1">
      <alignment horizontal="center" vertical="center"/>
      <protection hidden="1" locked="0"/>
    </xf>
    <xf numFmtId="0" fontId="7" fillId="37" borderId="43" xfId="0" applyFont="1" applyFill="1" applyBorder="1" applyAlignment="1" applyProtection="1">
      <alignment horizontal="center" vertical="center"/>
      <protection hidden="1" locked="0"/>
    </xf>
    <xf numFmtId="0" fontId="2" fillId="37" borderId="47" xfId="0" applyFont="1" applyFill="1" applyBorder="1" applyAlignment="1" applyProtection="1">
      <alignment horizontal="center"/>
      <protection hidden="1"/>
    </xf>
    <xf numFmtId="0" fontId="2" fillId="37" borderId="22" xfId="0" applyFont="1" applyFill="1" applyBorder="1" applyAlignment="1" applyProtection="1">
      <alignment horizontal="center"/>
      <protection hidden="1"/>
    </xf>
    <xf numFmtId="0" fontId="2" fillId="37" borderId="26" xfId="0" applyFont="1" applyFill="1" applyBorder="1" applyAlignment="1" applyProtection="1">
      <alignment horizontal="center"/>
      <protection hidden="1"/>
    </xf>
    <xf numFmtId="49" fontId="0" fillId="37" borderId="0" xfId="0" applyNumberFormat="1" applyFont="1" applyFill="1" applyBorder="1" applyAlignment="1" applyProtection="1">
      <alignment horizontal="center" vertical="center"/>
      <protection hidden="1" locked="0"/>
    </xf>
    <xf numFmtId="49" fontId="16" fillId="37" borderId="0" xfId="0" applyNumberFormat="1" applyFont="1" applyFill="1" applyBorder="1" applyAlignment="1" applyProtection="1">
      <alignment horizontal="center" wrapText="1"/>
      <protection hidden="1"/>
    </xf>
    <xf numFmtId="1" fontId="7" fillId="37" borderId="40" xfId="0" applyNumberFormat="1" applyFont="1" applyFill="1" applyBorder="1" applyAlignment="1" applyProtection="1">
      <alignment horizontal="right" vertical="center"/>
      <protection hidden="1" locked="0"/>
    </xf>
    <xf numFmtId="1" fontId="7" fillId="37" borderId="28" xfId="0" applyNumberFormat="1" applyFont="1" applyFill="1" applyBorder="1" applyAlignment="1" applyProtection="1">
      <alignment horizontal="right" vertical="center"/>
      <protection hidden="1" locked="0"/>
    </xf>
    <xf numFmtId="1" fontId="7" fillId="37" borderId="30" xfId="0" applyNumberFormat="1" applyFont="1" applyFill="1" applyBorder="1" applyAlignment="1" applyProtection="1">
      <alignment horizontal="right" vertical="center"/>
      <protection hidden="1" locked="0"/>
    </xf>
    <xf numFmtId="1" fontId="7" fillId="37" borderId="22" xfId="0" applyNumberFormat="1" applyFont="1" applyFill="1" applyBorder="1" applyAlignment="1" applyProtection="1">
      <alignment horizontal="right" vertical="center"/>
      <protection hidden="1" locked="0"/>
    </xf>
    <xf numFmtId="3" fontId="7" fillId="0" borderId="28" xfId="0" applyNumberFormat="1" applyFont="1" applyBorder="1" applyAlignment="1">
      <alignment horizontal="left" vertical="center"/>
    </xf>
    <xf numFmtId="3" fontId="7" fillId="0" borderId="41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3" fontId="7" fillId="0" borderId="43" xfId="0" applyNumberFormat="1" applyFont="1" applyBorder="1" applyAlignment="1">
      <alignment horizontal="left" vertical="center"/>
    </xf>
    <xf numFmtId="0" fontId="7" fillId="37" borderId="48" xfId="0" applyFont="1" applyFill="1" applyBorder="1" applyAlignment="1" applyProtection="1">
      <alignment horizontal="center"/>
      <protection hidden="1"/>
    </xf>
    <xf numFmtId="0" fontId="7" fillId="37" borderId="49" xfId="0" applyFont="1" applyFill="1" applyBorder="1" applyAlignment="1" applyProtection="1">
      <alignment horizontal="center"/>
      <protection hidden="1"/>
    </xf>
    <xf numFmtId="0" fontId="7" fillId="37" borderId="36" xfId="0" applyFont="1" applyFill="1" applyBorder="1" applyAlignment="1" applyProtection="1">
      <alignment horizontal="center"/>
      <protection hidden="1"/>
    </xf>
    <xf numFmtId="0" fontId="2" fillId="37" borderId="57" xfId="0" applyFont="1" applyFill="1" applyBorder="1" applyAlignment="1" applyProtection="1">
      <alignment horizontal="center"/>
      <protection hidden="1"/>
    </xf>
    <xf numFmtId="0" fontId="2" fillId="37" borderId="20" xfId="0" applyFont="1" applyFill="1" applyBorder="1" applyAlignment="1" applyProtection="1">
      <alignment horizontal="center"/>
      <protection hidden="1"/>
    </xf>
    <xf numFmtId="0" fontId="2" fillId="37" borderId="13" xfId="0" applyFont="1" applyFill="1" applyBorder="1" applyAlignment="1" applyProtection="1">
      <alignment horizontal="center"/>
      <protection hidden="1"/>
    </xf>
    <xf numFmtId="0" fontId="7" fillId="37" borderId="16" xfId="0" applyFont="1" applyFill="1" applyBorder="1" applyAlignment="1" applyProtection="1">
      <alignment horizontal="center"/>
      <protection hidden="1"/>
    </xf>
    <xf numFmtId="166" fontId="5" fillId="37" borderId="66" xfId="0" applyNumberFormat="1" applyFont="1" applyFill="1" applyBorder="1" applyAlignment="1" applyProtection="1">
      <alignment horizontal="center"/>
      <protection hidden="1"/>
    </xf>
    <xf numFmtId="166" fontId="5" fillId="37" borderId="67" xfId="0" applyNumberFormat="1" applyFont="1" applyFill="1" applyBorder="1" applyAlignment="1" applyProtection="1">
      <alignment horizontal="center"/>
      <protection hidden="1"/>
    </xf>
    <xf numFmtId="0" fontId="2" fillId="37" borderId="23" xfId="0" applyFont="1" applyFill="1" applyBorder="1" applyAlignment="1" applyProtection="1">
      <alignment horizontal="center"/>
      <protection hidden="1"/>
    </xf>
    <xf numFmtId="0" fontId="17" fillId="37" borderId="30" xfId="0" applyFont="1" applyFill="1" applyBorder="1" applyAlignment="1" applyProtection="1">
      <alignment horizontal="left"/>
      <protection hidden="1"/>
    </xf>
    <xf numFmtId="0" fontId="17" fillId="37" borderId="22" xfId="0" applyFont="1" applyFill="1" applyBorder="1" applyAlignment="1" applyProtection="1">
      <alignment horizontal="left"/>
      <protection hidden="1"/>
    </xf>
    <xf numFmtId="0" fontId="17" fillId="37" borderId="26" xfId="0" applyFont="1" applyFill="1" applyBorder="1" applyAlignment="1" applyProtection="1">
      <alignment horizontal="left"/>
      <protection hidden="1"/>
    </xf>
    <xf numFmtId="4" fontId="0" fillId="37" borderId="23" xfId="0" applyNumberFormat="1" applyFont="1" applyFill="1" applyBorder="1" applyAlignment="1" applyProtection="1">
      <alignment horizontal="center" vertical="center"/>
      <protection hidden="1" locked="0"/>
    </xf>
    <xf numFmtId="4" fontId="0" fillId="37" borderId="24" xfId="0" applyNumberFormat="1" applyFont="1" applyFill="1" applyBorder="1" applyAlignment="1" applyProtection="1">
      <alignment horizontal="center" vertical="center"/>
      <protection hidden="1" locked="0"/>
    </xf>
    <xf numFmtId="4" fontId="0" fillId="37" borderId="22" xfId="0" applyNumberFormat="1" applyFont="1" applyFill="1" applyBorder="1" applyAlignment="1" applyProtection="1">
      <alignment horizontal="center" vertical="center"/>
      <protection hidden="1" locked="0"/>
    </xf>
    <xf numFmtId="4" fontId="0" fillId="37" borderId="26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31" xfId="0" applyFont="1" applyFill="1" applyBorder="1" applyAlignment="1" applyProtection="1">
      <alignment horizontal="left"/>
      <protection hidden="1"/>
    </xf>
    <xf numFmtId="0" fontId="5" fillId="37" borderId="23" xfId="0" applyFont="1" applyFill="1" applyBorder="1" applyAlignment="1" applyProtection="1">
      <alignment horizontal="left"/>
      <protection hidden="1"/>
    </xf>
    <xf numFmtId="0" fontId="5" fillId="37" borderId="24" xfId="0" applyFont="1" applyFill="1" applyBorder="1" applyAlignment="1" applyProtection="1">
      <alignment horizontal="left"/>
      <protection hidden="1"/>
    </xf>
    <xf numFmtId="0" fontId="7" fillId="37" borderId="31" xfId="0" applyFont="1" applyFill="1" applyBorder="1" applyAlignment="1" applyProtection="1">
      <alignment horizontal="center"/>
      <protection hidden="1"/>
    </xf>
    <xf numFmtId="0" fontId="0" fillId="37" borderId="23" xfId="0" applyFont="1" applyFill="1" applyBorder="1" applyAlignment="1" applyProtection="1">
      <alignment/>
      <protection hidden="1"/>
    </xf>
    <xf numFmtId="0" fontId="0" fillId="37" borderId="24" xfId="0" applyFont="1" applyFill="1" applyBorder="1" applyAlignment="1" applyProtection="1">
      <alignment/>
      <protection hidden="1"/>
    </xf>
    <xf numFmtId="0" fontId="17" fillId="37" borderId="31" xfId="0" applyFont="1" applyFill="1" applyBorder="1" applyAlignment="1" applyProtection="1">
      <alignment horizontal="left"/>
      <protection hidden="1"/>
    </xf>
    <xf numFmtId="0" fontId="17" fillId="37" borderId="23" xfId="0" applyFont="1" applyFill="1" applyBorder="1" applyAlignment="1" applyProtection="1">
      <alignment horizontal="left"/>
      <protection hidden="1"/>
    </xf>
    <xf numFmtId="166" fontId="5" fillId="37" borderId="68" xfId="0" applyNumberFormat="1" applyFont="1" applyFill="1" applyBorder="1" applyAlignment="1" applyProtection="1">
      <alignment horizontal="center"/>
      <protection hidden="1"/>
    </xf>
    <xf numFmtId="166" fontId="5" fillId="37" borderId="69" xfId="0" applyNumberFormat="1" applyFont="1" applyFill="1" applyBorder="1" applyAlignment="1" applyProtection="1">
      <alignment horizontal="center"/>
      <protection hidden="1"/>
    </xf>
    <xf numFmtId="0" fontId="15" fillId="37" borderId="30" xfId="0" applyFont="1" applyFill="1" applyBorder="1" applyAlignment="1" applyProtection="1">
      <alignment horizontal="center"/>
      <protection hidden="1"/>
    </xf>
    <xf numFmtId="0" fontId="15" fillId="37" borderId="22" xfId="0" applyFont="1" applyFill="1" applyBorder="1" applyAlignment="1" applyProtection="1">
      <alignment horizontal="center"/>
      <protection hidden="1"/>
    </xf>
    <xf numFmtId="0" fontId="15" fillId="37" borderId="26" xfId="0" applyFont="1" applyFill="1" applyBorder="1" applyAlignment="1" applyProtection="1">
      <alignment horizontal="center"/>
      <protection hidden="1"/>
    </xf>
    <xf numFmtId="0" fontId="13" fillId="37" borderId="31" xfId="0" applyFont="1" applyFill="1" applyBorder="1" applyAlignment="1" applyProtection="1">
      <alignment horizontal="center"/>
      <protection hidden="1"/>
    </xf>
    <xf numFmtId="0" fontId="13" fillId="37" borderId="23" xfId="0" applyFont="1" applyFill="1" applyBorder="1" applyAlignment="1" applyProtection="1">
      <alignment horizontal="center"/>
      <protection hidden="1"/>
    </xf>
    <xf numFmtId="0" fontId="13" fillId="37" borderId="30" xfId="0" applyFont="1" applyFill="1" applyBorder="1" applyAlignment="1" applyProtection="1">
      <alignment horizontal="center"/>
      <protection hidden="1"/>
    </xf>
    <xf numFmtId="0" fontId="13" fillId="37" borderId="22" xfId="0" applyFont="1" applyFill="1" applyBorder="1" applyAlignment="1" applyProtection="1">
      <alignment horizontal="center"/>
      <protection hidden="1"/>
    </xf>
    <xf numFmtId="1" fontId="7" fillId="37" borderId="31" xfId="0" applyNumberFormat="1" applyFont="1" applyFill="1" applyBorder="1" applyAlignment="1" applyProtection="1">
      <alignment horizontal="center" vertical="center"/>
      <protection hidden="1" locked="0"/>
    </xf>
    <xf numFmtId="1" fontId="7" fillId="37" borderId="23" xfId="0" applyNumberFormat="1" applyFont="1" applyFill="1" applyBorder="1" applyAlignment="1" applyProtection="1">
      <alignment horizontal="center" vertical="center"/>
      <protection hidden="1" locked="0"/>
    </xf>
    <xf numFmtId="1" fontId="7" fillId="37" borderId="60" xfId="0" applyNumberFormat="1" applyFont="1" applyFill="1" applyBorder="1" applyAlignment="1" applyProtection="1">
      <alignment horizontal="center" vertical="center"/>
      <protection hidden="1" locked="0"/>
    </xf>
    <xf numFmtId="1" fontId="7" fillId="37" borderId="30" xfId="0" applyNumberFormat="1" applyFont="1" applyFill="1" applyBorder="1" applyAlignment="1" applyProtection="1">
      <alignment horizontal="center" vertical="center"/>
      <protection hidden="1" locked="0"/>
    </xf>
    <xf numFmtId="1" fontId="7" fillId="37" borderId="22" xfId="0" applyNumberFormat="1" applyFont="1" applyFill="1" applyBorder="1" applyAlignment="1" applyProtection="1">
      <alignment horizontal="center" vertical="center"/>
      <protection hidden="1" locked="0"/>
    </xf>
    <xf numFmtId="1" fontId="7" fillId="37" borderId="43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31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23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60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30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22" xfId="0" applyNumberFormat="1" applyFont="1" applyFill="1" applyBorder="1" applyAlignment="1" applyProtection="1">
      <alignment horizontal="center" vertical="center"/>
      <protection hidden="1" locked="0"/>
    </xf>
    <xf numFmtId="169" fontId="22" fillId="37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37" borderId="31" xfId="0" applyFont="1" applyFill="1" applyBorder="1" applyAlignment="1" applyProtection="1">
      <alignment horizontal="left"/>
      <protection hidden="1"/>
    </xf>
    <xf numFmtId="0" fontId="2" fillId="37" borderId="23" xfId="0" applyFont="1" applyFill="1" applyBorder="1" applyAlignment="1" applyProtection="1">
      <alignment horizontal="left"/>
      <protection hidden="1"/>
    </xf>
    <xf numFmtId="0" fontId="2" fillId="37" borderId="24" xfId="0" applyFont="1" applyFill="1" applyBorder="1" applyAlignment="1" applyProtection="1">
      <alignment horizontal="left"/>
      <protection hidden="1"/>
    </xf>
    <xf numFmtId="0" fontId="15" fillId="37" borderId="23" xfId="0" applyFont="1" applyFill="1" applyBorder="1" applyAlignment="1" applyProtection="1">
      <alignment horizontal="right"/>
      <protection hidden="1"/>
    </xf>
    <xf numFmtId="0" fontId="15" fillId="37" borderId="24" xfId="0" applyFont="1" applyFill="1" applyBorder="1" applyAlignment="1" applyProtection="1">
      <alignment horizontal="right"/>
      <protection hidden="1"/>
    </xf>
    <xf numFmtId="0" fontId="7" fillId="37" borderId="37" xfId="0" applyFont="1" applyFill="1" applyBorder="1" applyAlignment="1" applyProtection="1">
      <alignment horizontal="center" vertical="center"/>
      <protection hidden="1" locked="0"/>
    </xf>
    <xf numFmtId="0" fontId="7" fillId="37" borderId="29" xfId="0" applyFont="1" applyFill="1" applyBorder="1" applyAlignment="1" applyProtection="1">
      <alignment horizontal="center" vertical="center"/>
      <protection hidden="1" locked="0"/>
    </xf>
    <xf numFmtId="0" fontId="7" fillId="37" borderId="32" xfId="0" applyFont="1" applyFill="1" applyBorder="1" applyAlignment="1" applyProtection="1">
      <alignment horizontal="center" vertical="center"/>
      <protection hidden="1" locked="0"/>
    </xf>
    <xf numFmtId="0" fontId="2" fillId="37" borderId="42" xfId="0" applyFont="1" applyFill="1" applyBorder="1" applyAlignment="1" applyProtection="1">
      <alignment horizontal="center"/>
      <protection hidden="1"/>
    </xf>
    <xf numFmtId="0" fontId="2" fillId="37" borderId="29" xfId="0" applyFont="1" applyFill="1" applyBorder="1" applyAlignment="1" applyProtection="1">
      <alignment horizontal="center"/>
      <protection hidden="1"/>
    </xf>
    <xf numFmtId="0" fontId="2" fillId="37" borderId="38" xfId="0" applyFont="1" applyFill="1" applyBorder="1" applyAlignment="1" applyProtection="1">
      <alignment horizontal="center"/>
      <protection hidden="1"/>
    </xf>
    <xf numFmtId="0" fontId="5" fillId="37" borderId="66" xfId="0" applyFont="1" applyFill="1" applyBorder="1" applyAlignment="1" applyProtection="1">
      <alignment horizontal="center"/>
      <protection hidden="1"/>
    </xf>
    <xf numFmtId="0" fontId="5" fillId="37" borderId="67" xfId="0" applyFont="1" applyFill="1" applyBorder="1" applyAlignment="1" applyProtection="1">
      <alignment horizontal="center"/>
      <protection hidden="1"/>
    </xf>
    <xf numFmtId="0" fontId="2" fillId="37" borderId="23" xfId="0" applyFont="1" applyFill="1" applyBorder="1" applyAlignment="1" applyProtection="1">
      <alignment horizontal="right" vertical="center"/>
      <protection hidden="1"/>
    </xf>
    <xf numFmtId="0" fontId="2" fillId="37" borderId="60" xfId="0" applyFont="1" applyFill="1" applyBorder="1" applyAlignment="1" applyProtection="1">
      <alignment horizontal="right" vertical="center"/>
      <protection hidden="1"/>
    </xf>
    <xf numFmtId="0" fontId="2" fillId="37" borderId="22" xfId="0" applyFont="1" applyFill="1" applyBorder="1" applyAlignment="1" applyProtection="1">
      <alignment horizontal="right" vertical="center"/>
      <protection hidden="1"/>
    </xf>
    <xf numFmtId="0" fontId="2" fillId="37" borderId="43" xfId="0" applyFont="1" applyFill="1" applyBorder="1" applyAlignment="1" applyProtection="1">
      <alignment horizontal="right" vertical="center"/>
      <protection hidden="1"/>
    </xf>
    <xf numFmtId="0" fontId="2" fillId="37" borderId="31" xfId="0" applyFont="1" applyFill="1" applyBorder="1" applyAlignment="1" applyProtection="1">
      <alignment horizontal="left" vertical="center"/>
      <protection hidden="1"/>
    </xf>
    <xf numFmtId="0" fontId="2" fillId="37" borderId="23" xfId="0" applyFont="1" applyFill="1" applyBorder="1" applyAlignment="1" applyProtection="1">
      <alignment horizontal="left" vertical="center"/>
      <protection hidden="1"/>
    </xf>
    <xf numFmtId="0" fontId="2" fillId="37" borderId="30" xfId="0" applyFont="1" applyFill="1" applyBorder="1" applyAlignment="1" applyProtection="1">
      <alignment horizontal="left" vertical="center"/>
      <protection hidden="1"/>
    </xf>
    <xf numFmtId="0" fontId="2" fillId="37" borderId="22" xfId="0" applyFont="1" applyFill="1" applyBorder="1" applyAlignment="1" applyProtection="1">
      <alignment horizontal="left" vertical="center"/>
      <protection hidden="1"/>
    </xf>
    <xf numFmtId="0" fontId="2" fillId="37" borderId="30" xfId="0" applyFont="1" applyFill="1" applyBorder="1" applyAlignment="1" applyProtection="1">
      <alignment horizontal="center"/>
      <protection hidden="1"/>
    </xf>
    <xf numFmtId="4" fontId="22" fillId="37" borderId="12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20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14" xfId="0" applyNumberFormat="1" applyFont="1" applyFill="1" applyBorder="1" applyAlignment="1" applyProtection="1">
      <alignment horizontal="right" vertical="center"/>
      <protection hidden="1" locked="0"/>
    </xf>
    <xf numFmtId="0" fontId="8" fillId="37" borderId="0" xfId="0" applyFont="1" applyFill="1" applyBorder="1" applyAlignment="1" applyProtection="1">
      <alignment vertical="center"/>
      <protection hidden="1"/>
    </xf>
    <xf numFmtId="0" fontId="8" fillId="37" borderId="16" xfId="0" applyFont="1" applyFill="1" applyBorder="1" applyAlignment="1" applyProtection="1">
      <alignment vertical="center"/>
      <protection hidden="1"/>
    </xf>
    <xf numFmtId="0" fontId="8" fillId="37" borderId="22" xfId="0" applyFont="1" applyFill="1" applyBorder="1" applyAlignment="1" applyProtection="1">
      <alignment vertical="center"/>
      <protection hidden="1"/>
    </xf>
    <xf numFmtId="0" fontId="8" fillId="37" borderId="43" xfId="0" applyFont="1" applyFill="1" applyBorder="1" applyAlignment="1" applyProtection="1">
      <alignment vertical="center"/>
      <protection hidden="1"/>
    </xf>
    <xf numFmtId="10" fontId="2" fillId="37" borderId="12" xfId="0" applyNumberFormat="1" applyFont="1" applyFill="1" applyBorder="1" applyAlignment="1" applyProtection="1">
      <alignment horizontal="right" vertical="center"/>
      <protection hidden="1"/>
    </xf>
    <xf numFmtId="10" fontId="2" fillId="37" borderId="13" xfId="0" applyNumberFormat="1" applyFont="1" applyFill="1" applyBorder="1" applyAlignment="1" applyProtection="1">
      <alignment horizontal="right" vertical="center"/>
      <protection hidden="1"/>
    </xf>
    <xf numFmtId="0" fontId="8" fillId="37" borderId="23" xfId="0" applyFont="1" applyFill="1" applyBorder="1" applyAlignment="1" applyProtection="1">
      <alignment horizontal="center"/>
      <protection hidden="1"/>
    </xf>
    <xf numFmtId="0" fontId="17" fillId="37" borderId="0" xfId="0" applyFont="1" applyFill="1" applyBorder="1" applyAlignment="1" applyProtection="1">
      <alignment horizontal="center"/>
      <protection hidden="1"/>
    </xf>
    <xf numFmtId="0" fontId="8" fillId="37" borderId="0" xfId="0" applyFont="1" applyFill="1" applyBorder="1" applyAlignment="1" applyProtection="1">
      <alignment horizontal="left" vertical="center" wrapText="1"/>
      <protection hidden="1"/>
    </xf>
    <xf numFmtId="0" fontId="2" fillId="37" borderId="31" xfId="0" applyFont="1" applyFill="1" applyBorder="1" applyAlignment="1" applyProtection="1">
      <alignment horizontal="left" vertical="center" wrapText="1"/>
      <protection hidden="1" locked="0"/>
    </xf>
    <xf numFmtId="0" fontId="2" fillId="37" borderId="23" xfId="0" applyFont="1" applyFill="1" applyBorder="1" applyAlignment="1" applyProtection="1">
      <alignment horizontal="left" vertical="center" wrapText="1"/>
      <protection hidden="1" locked="0"/>
    </xf>
    <xf numFmtId="0" fontId="2" fillId="37" borderId="24" xfId="0" applyFont="1" applyFill="1" applyBorder="1" applyAlignment="1" applyProtection="1">
      <alignment horizontal="left" vertical="center" wrapText="1"/>
      <protection hidden="1" locked="0"/>
    </xf>
    <xf numFmtId="0" fontId="2" fillId="37" borderId="27" xfId="0" applyFont="1" applyFill="1" applyBorder="1" applyAlignment="1" applyProtection="1">
      <alignment horizontal="left" vertical="center" wrapText="1"/>
      <protection hidden="1" locked="0"/>
    </xf>
    <xf numFmtId="0" fontId="2" fillId="37" borderId="25" xfId="0" applyFont="1" applyFill="1" applyBorder="1" applyAlignment="1" applyProtection="1">
      <alignment horizontal="left" vertical="center" wrapText="1"/>
      <protection hidden="1" locked="0"/>
    </xf>
    <xf numFmtId="0" fontId="2" fillId="37" borderId="30" xfId="0" applyFont="1" applyFill="1" applyBorder="1" applyAlignment="1" applyProtection="1">
      <alignment horizontal="left" vertical="center" wrapText="1"/>
      <protection hidden="1" locked="0"/>
    </xf>
    <xf numFmtId="0" fontId="2" fillId="37" borderId="22" xfId="0" applyFont="1" applyFill="1" applyBorder="1" applyAlignment="1" applyProtection="1">
      <alignment horizontal="left" vertical="center" wrapText="1"/>
      <protection hidden="1" locked="0"/>
    </xf>
    <xf numFmtId="0" fontId="2" fillId="37" borderId="26" xfId="0" applyFont="1" applyFill="1" applyBorder="1" applyAlignment="1" applyProtection="1">
      <alignment horizontal="left" vertical="center" wrapText="1"/>
      <protection hidden="1" locked="0"/>
    </xf>
    <xf numFmtId="0" fontId="5" fillId="37" borderId="0" xfId="0" applyFont="1" applyFill="1" applyBorder="1" applyAlignment="1" applyProtection="1">
      <alignment horizontal="center"/>
      <protection hidden="1"/>
    </xf>
    <xf numFmtId="0" fontId="2" fillId="37" borderId="23" xfId="0" applyFont="1" applyFill="1" applyBorder="1" applyAlignment="1" applyProtection="1">
      <alignment horizontal="right"/>
      <protection hidden="1"/>
    </xf>
    <xf numFmtId="0" fontId="2" fillId="37" borderId="24" xfId="0" applyFont="1" applyFill="1" applyBorder="1" applyAlignment="1" applyProtection="1">
      <alignment horizontal="right"/>
      <protection hidden="1"/>
    </xf>
    <xf numFmtId="0" fontId="7" fillId="37" borderId="23" xfId="0" applyFont="1" applyFill="1" applyBorder="1" applyAlignment="1" applyProtection="1">
      <alignment horizontal="center" vertical="center"/>
      <protection hidden="1"/>
    </xf>
    <xf numFmtId="0" fontId="7" fillId="37" borderId="24" xfId="0" applyFont="1" applyFill="1" applyBorder="1" applyAlignment="1" applyProtection="1">
      <alignment horizontal="center" vertical="center"/>
      <protection hidden="1"/>
    </xf>
    <xf numFmtId="0" fontId="7" fillId="37" borderId="22" xfId="0" applyFont="1" applyFill="1" applyBorder="1" applyAlignment="1" applyProtection="1">
      <alignment horizontal="center" vertical="center"/>
      <protection hidden="1"/>
    </xf>
    <xf numFmtId="0" fontId="7" fillId="37" borderId="26" xfId="0" applyFont="1" applyFill="1" applyBorder="1" applyAlignment="1" applyProtection="1">
      <alignment horizontal="center" vertical="center"/>
      <protection hidden="1"/>
    </xf>
    <xf numFmtId="164" fontId="0" fillId="37" borderId="0" xfId="0" applyNumberFormat="1" applyFont="1" applyFill="1" applyBorder="1" applyAlignment="1" applyProtection="1">
      <alignment horizontal="center"/>
      <protection hidden="1" locked="0"/>
    </xf>
    <xf numFmtId="164" fontId="0" fillId="37" borderId="0" xfId="0" applyNumberFormat="1" applyFont="1" applyFill="1" applyBorder="1" applyAlignment="1" applyProtection="1">
      <alignment horizontal="center"/>
      <protection hidden="1" locked="0"/>
    </xf>
    <xf numFmtId="4" fontId="22" fillId="37" borderId="31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23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24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30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22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26" xfId="0" applyNumberFormat="1" applyFont="1" applyFill="1" applyBorder="1" applyAlignment="1" applyProtection="1">
      <alignment horizontal="right" vertical="center"/>
      <protection hidden="1" locked="0"/>
    </xf>
    <xf numFmtId="4" fontId="22" fillId="37" borderId="12" xfId="0" applyNumberFormat="1" applyFont="1" applyFill="1" applyBorder="1" applyAlignment="1" applyProtection="1">
      <alignment horizontal="right" vertical="center"/>
      <protection hidden="1"/>
    </xf>
    <xf numFmtId="4" fontId="22" fillId="37" borderId="20" xfId="0" applyNumberFormat="1" applyFont="1" applyFill="1" applyBorder="1" applyAlignment="1" applyProtection="1">
      <alignment horizontal="right" vertical="center"/>
      <protection hidden="1"/>
    </xf>
    <xf numFmtId="4" fontId="22" fillId="37" borderId="14" xfId="0" applyNumberFormat="1" applyFont="1" applyFill="1" applyBorder="1" applyAlignment="1" applyProtection="1">
      <alignment horizontal="right" vertical="center"/>
      <protection hidden="1"/>
    </xf>
    <xf numFmtId="0" fontId="17" fillId="37" borderId="30" xfId="0" applyFont="1" applyFill="1" applyBorder="1" applyAlignment="1" applyProtection="1">
      <alignment horizontal="center"/>
      <protection hidden="1"/>
    </xf>
    <xf numFmtId="0" fontId="17" fillId="37" borderId="22" xfId="0" applyFont="1" applyFill="1" applyBorder="1" applyAlignment="1" applyProtection="1">
      <alignment horizontal="center"/>
      <protection hidden="1"/>
    </xf>
    <xf numFmtId="0" fontId="17" fillId="37" borderId="26" xfId="0" applyFont="1" applyFill="1" applyBorder="1" applyAlignment="1" applyProtection="1">
      <alignment horizontal="center"/>
      <protection hidden="1"/>
    </xf>
    <xf numFmtId="0" fontId="8" fillId="37" borderId="31" xfId="0" applyFont="1" applyFill="1" applyBorder="1" applyAlignment="1" applyProtection="1">
      <alignment horizontal="center"/>
      <protection hidden="1"/>
    </xf>
    <xf numFmtId="0" fontId="8" fillId="37" borderId="24" xfId="0" applyFont="1" applyFill="1" applyBorder="1" applyAlignment="1" applyProtection="1">
      <alignment horizont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5" fillId="37" borderId="31" xfId="0" applyFont="1" applyFill="1" applyBorder="1" applyAlignment="1" applyProtection="1">
      <alignment horizontal="center"/>
      <protection hidden="1"/>
    </xf>
    <xf numFmtId="0" fontId="5" fillId="37" borderId="23" xfId="0" applyFont="1" applyFill="1" applyBorder="1" applyAlignment="1" applyProtection="1">
      <alignment horizontal="center"/>
      <protection hidden="1"/>
    </xf>
    <xf numFmtId="0" fontId="5" fillId="37" borderId="24" xfId="0" applyFont="1" applyFill="1" applyBorder="1" applyAlignment="1" applyProtection="1">
      <alignment horizontal="center"/>
      <protection hidden="1"/>
    </xf>
    <xf numFmtId="0" fontId="5" fillId="37" borderId="31" xfId="0" applyFont="1" applyFill="1" applyBorder="1" applyAlignment="1" applyProtection="1">
      <alignment horizontal="center" vertical="center"/>
      <protection hidden="1"/>
    </xf>
    <xf numFmtId="0" fontId="5" fillId="37" borderId="23" xfId="0" applyFont="1" applyFill="1" applyBorder="1" applyAlignment="1" applyProtection="1">
      <alignment horizontal="center" vertical="center"/>
      <protection hidden="1"/>
    </xf>
    <xf numFmtId="0" fontId="5" fillId="37" borderId="30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15" fillId="37" borderId="30" xfId="0" applyFont="1" applyFill="1" applyBorder="1" applyAlignment="1" applyProtection="1">
      <alignment horizontal="left"/>
      <protection hidden="1"/>
    </xf>
    <xf numFmtId="0" fontId="15" fillId="37" borderId="22" xfId="0" applyFont="1" applyFill="1" applyBorder="1" applyAlignment="1" applyProtection="1">
      <alignment horizontal="left"/>
      <protection hidden="1"/>
    </xf>
    <xf numFmtId="0" fontId="15" fillId="37" borderId="26" xfId="0" applyFont="1" applyFill="1" applyBorder="1" applyAlignment="1" applyProtection="1">
      <alignment horizontal="left"/>
      <protection hidden="1"/>
    </xf>
    <xf numFmtId="171" fontId="7" fillId="37" borderId="31" xfId="0" applyNumberFormat="1" applyFont="1" applyFill="1" applyBorder="1" applyAlignment="1" applyProtection="1">
      <alignment horizontal="center" vertical="center"/>
      <protection hidden="1" locked="0"/>
    </xf>
    <xf numFmtId="171" fontId="7" fillId="37" borderId="23" xfId="0" applyNumberFormat="1" applyFont="1" applyFill="1" applyBorder="1" applyAlignment="1" applyProtection="1">
      <alignment horizontal="center" vertical="center"/>
      <protection hidden="1" locked="0"/>
    </xf>
    <xf numFmtId="171" fontId="7" fillId="37" borderId="60" xfId="0" applyNumberFormat="1" applyFont="1" applyFill="1" applyBorder="1" applyAlignment="1" applyProtection="1">
      <alignment horizontal="center" vertical="center"/>
      <protection hidden="1" locked="0"/>
    </xf>
    <xf numFmtId="171" fontId="7" fillId="37" borderId="30" xfId="0" applyNumberFormat="1" applyFont="1" applyFill="1" applyBorder="1" applyAlignment="1" applyProtection="1">
      <alignment horizontal="center" vertical="center"/>
      <protection hidden="1" locked="0"/>
    </xf>
    <xf numFmtId="171" fontId="7" fillId="37" borderId="22" xfId="0" applyNumberFormat="1" applyFont="1" applyFill="1" applyBorder="1" applyAlignment="1" applyProtection="1">
      <alignment horizontal="center" vertical="center"/>
      <protection hidden="1" locked="0"/>
    </xf>
    <xf numFmtId="171" fontId="7" fillId="37" borderId="43" xfId="0" applyNumberFormat="1" applyFont="1" applyFill="1" applyBorder="1" applyAlignment="1" applyProtection="1">
      <alignment horizontal="center" vertical="center"/>
      <protection hidden="1" locked="0"/>
    </xf>
    <xf numFmtId="0" fontId="0" fillId="37" borderId="31" xfId="0" applyFont="1" applyFill="1" applyBorder="1" applyAlignment="1" applyProtection="1">
      <alignment horizontal="center" vertical="center"/>
      <protection hidden="1" locked="0"/>
    </xf>
    <xf numFmtId="0" fontId="0" fillId="37" borderId="23" xfId="0" applyFont="1" applyFill="1" applyBorder="1" applyAlignment="1" applyProtection="1">
      <alignment horizontal="center" vertical="center"/>
      <protection hidden="1" locked="0"/>
    </xf>
    <xf numFmtId="0" fontId="0" fillId="37" borderId="24" xfId="0" applyFont="1" applyFill="1" applyBorder="1" applyAlignment="1" applyProtection="1">
      <alignment horizontal="center" vertical="center"/>
      <protection hidden="1" locked="0"/>
    </xf>
    <xf numFmtId="0" fontId="0" fillId="37" borderId="30" xfId="0" applyFont="1" applyFill="1" applyBorder="1" applyAlignment="1" applyProtection="1">
      <alignment horizontal="center" vertical="center"/>
      <protection hidden="1" locked="0"/>
    </xf>
    <xf numFmtId="0" fontId="0" fillId="37" borderId="22" xfId="0" applyFont="1" applyFill="1" applyBorder="1" applyAlignment="1" applyProtection="1">
      <alignment horizontal="center" vertical="center"/>
      <protection hidden="1" locked="0"/>
    </xf>
    <xf numFmtId="0" fontId="0" fillId="37" borderId="26" xfId="0" applyFont="1" applyFill="1" applyBorder="1" applyAlignment="1" applyProtection="1">
      <alignment horizontal="center" vertical="center"/>
      <protection hidden="1" locked="0"/>
    </xf>
    <xf numFmtId="49" fontId="15" fillId="37" borderId="0" xfId="0" applyNumberFormat="1" applyFont="1" applyFill="1" applyBorder="1" applyAlignment="1" applyProtection="1">
      <alignment horizontal="center" vertical="center"/>
      <protection hidden="1"/>
    </xf>
    <xf numFmtId="0" fontId="8" fillId="37" borderId="27" xfId="0" applyFont="1" applyFill="1" applyBorder="1" applyAlignment="1" applyProtection="1">
      <alignment horizontal="center" vertical="center"/>
      <protection hidden="1"/>
    </xf>
    <xf numFmtId="0" fontId="8" fillId="37" borderId="0" xfId="0" applyFont="1" applyFill="1" applyBorder="1" applyAlignment="1" applyProtection="1">
      <alignment horizontal="center" vertical="center"/>
      <protection hidden="1"/>
    </xf>
    <xf numFmtId="0" fontId="0" fillId="37" borderId="30" xfId="0" applyFont="1" applyFill="1" applyBorder="1" applyAlignment="1" applyProtection="1">
      <alignment horizontal="center" vertical="center"/>
      <protection hidden="1" locked="0"/>
    </xf>
    <xf numFmtId="0" fontId="13" fillId="37" borderId="26" xfId="0" applyFont="1" applyFill="1" applyBorder="1" applyAlignment="1" applyProtection="1">
      <alignment horizontal="center"/>
      <protection hidden="1"/>
    </xf>
    <xf numFmtId="1" fontId="7" fillId="37" borderId="28" xfId="0" applyNumberFormat="1" applyFont="1" applyFill="1" applyBorder="1" applyAlignment="1" applyProtection="1">
      <alignment horizontal="left" vertical="center"/>
      <protection hidden="1" locked="0"/>
    </xf>
    <xf numFmtId="1" fontId="7" fillId="37" borderId="41" xfId="0" applyNumberFormat="1" applyFont="1" applyFill="1" applyBorder="1" applyAlignment="1" applyProtection="1">
      <alignment horizontal="left" vertical="center"/>
      <protection hidden="1" locked="0"/>
    </xf>
    <xf numFmtId="1" fontId="7" fillId="37" borderId="22" xfId="0" applyNumberFormat="1" applyFont="1" applyFill="1" applyBorder="1" applyAlignment="1" applyProtection="1">
      <alignment horizontal="left" vertical="center"/>
      <protection hidden="1" locked="0"/>
    </xf>
    <xf numFmtId="1" fontId="7" fillId="37" borderId="43" xfId="0" applyNumberFormat="1" applyFont="1" applyFill="1" applyBorder="1" applyAlignment="1" applyProtection="1">
      <alignment horizontal="left" vertical="center"/>
      <protection hidden="1" locked="0"/>
    </xf>
    <xf numFmtId="0" fontId="0" fillId="37" borderId="27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8" fillId="37" borderId="27" xfId="0" applyFont="1" applyFill="1" applyBorder="1" applyAlignment="1" applyProtection="1">
      <alignment horizontal="center" vertical="center" wrapText="1"/>
      <protection hidden="1"/>
    </xf>
    <xf numFmtId="0" fontId="8" fillId="37" borderId="0" xfId="0" applyFont="1" applyFill="1" applyBorder="1" applyAlignment="1" applyProtection="1">
      <alignment horizontal="center" vertical="center" wrapText="1"/>
      <protection hidden="1"/>
    </xf>
    <xf numFmtId="0" fontId="8" fillId="37" borderId="30" xfId="0" applyFont="1" applyFill="1" applyBorder="1" applyAlignment="1" applyProtection="1">
      <alignment horizontal="center" vertical="center" wrapText="1"/>
      <protection hidden="1"/>
    </xf>
    <xf numFmtId="0" fontId="8" fillId="37" borderId="22" xfId="0" applyFont="1" applyFill="1" applyBorder="1" applyAlignment="1" applyProtection="1">
      <alignment horizontal="center" vertical="center" wrapText="1"/>
      <protection hidden="1"/>
    </xf>
    <xf numFmtId="0" fontId="0" fillId="37" borderId="0" xfId="0" applyFont="1" applyFill="1" applyBorder="1" applyAlignment="1" applyProtection="1">
      <alignment horizontal="right"/>
      <protection hidden="1"/>
    </xf>
    <xf numFmtId="0" fontId="0" fillId="37" borderId="20" xfId="0" applyFont="1" applyFill="1" applyBorder="1" applyAlignment="1" applyProtection="1">
      <alignment horizontal="center" vertical="center"/>
      <protection hidden="1"/>
    </xf>
    <xf numFmtId="0" fontId="0" fillId="37" borderId="13" xfId="0" applyFont="1" applyFill="1" applyBorder="1" applyAlignment="1" applyProtection="1">
      <alignment horizontal="center" vertical="center"/>
      <protection hidden="1"/>
    </xf>
    <xf numFmtId="0" fontId="16" fillId="37" borderId="0" xfId="0" applyFont="1" applyFill="1" applyBorder="1" applyAlignment="1" applyProtection="1">
      <alignment horizontal="left"/>
      <protection hidden="1"/>
    </xf>
    <xf numFmtId="0" fontId="37" fillId="37" borderId="12" xfId="0" applyFont="1" applyFill="1" applyBorder="1" applyAlignment="1" applyProtection="1">
      <alignment horizontal="center" vertical="center"/>
      <protection hidden="1"/>
    </xf>
    <xf numFmtId="0" fontId="37" fillId="37" borderId="20" xfId="0" applyFont="1" applyFill="1" applyBorder="1" applyAlignment="1" applyProtection="1">
      <alignment horizontal="center" vertical="center"/>
      <protection hidden="1"/>
    </xf>
    <xf numFmtId="0" fontId="7" fillId="37" borderId="0" xfId="0" applyFont="1" applyFill="1" applyBorder="1" applyAlignment="1" applyProtection="1">
      <alignment horizontal="center" vertical="center"/>
      <protection hidden="1"/>
    </xf>
    <xf numFmtId="0" fontId="7" fillId="37" borderId="25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20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</xdr:colOff>
      <xdr:row>2</xdr:row>
      <xdr:rowOff>28575</xdr:rowOff>
    </xdr:from>
    <xdr:to>
      <xdr:col>29</xdr:col>
      <xdr:colOff>142875</xdr:colOff>
      <xdr:row>6</xdr:row>
      <xdr:rowOff>104775</xdr:rowOff>
    </xdr:to>
    <xdr:pic>
      <xdr:nvPicPr>
        <xdr:cNvPr id="1" name="Picture 1" descr="c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6195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38100</xdr:rowOff>
    </xdr:from>
    <xdr:to>
      <xdr:col>28</xdr:col>
      <xdr:colOff>152400</xdr:colOff>
      <xdr:row>3</xdr:row>
      <xdr:rowOff>190500</xdr:rowOff>
    </xdr:to>
    <xdr:pic>
      <xdr:nvPicPr>
        <xdr:cNvPr id="1" name="Picture 1" descr="c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57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38100</xdr:rowOff>
    </xdr:from>
    <xdr:to>
      <xdr:col>28</xdr:col>
      <xdr:colOff>47625</xdr:colOff>
      <xdr:row>4</xdr:row>
      <xdr:rowOff>0</xdr:rowOff>
    </xdr:to>
    <xdr:pic>
      <xdr:nvPicPr>
        <xdr:cNvPr id="1" name="Picture 1" descr="c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095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123825</xdr:colOff>
      <xdr:row>2</xdr:row>
      <xdr:rowOff>28575</xdr:rowOff>
    </xdr:from>
    <xdr:to>
      <xdr:col>31</xdr:col>
      <xdr:colOff>76200</xdr:colOff>
      <xdr:row>5</xdr:row>
      <xdr:rowOff>152400</xdr:rowOff>
    </xdr:to>
    <xdr:pic>
      <xdr:nvPicPr>
        <xdr:cNvPr id="1" name="Picture 1" descr="c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238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123825</xdr:colOff>
      <xdr:row>2</xdr:row>
      <xdr:rowOff>28575</xdr:rowOff>
    </xdr:from>
    <xdr:to>
      <xdr:col>31</xdr:col>
      <xdr:colOff>76200</xdr:colOff>
      <xdr:row>5</xdr:row>
      <xdr:rowOff>152400</xdr:rowOff>
    </xdr:to>
    <xdr:pic>
      <xdr:nvPicPr>
        <xdr:cNvPr id="1" name="Picture 1" descr="c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7145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1.7109375" style="0" customWidth="1"/>
    <col min="2" max="2" width="10.140625" style="0" customWidth="1"/>
    <col min="3" max="3" width="6.7109375" style="0" bestFit="1" customWidth="1"/>
    <col min="4" max="4" width="5.00390625" style="0" bestFit="1" customWidth="1"/>
    <col min="5" max="5" width="5.140625" style="0" bestFit="1" customWidth="1"/>
    <col min="6" max="6" width="24.7109375" style="0" customWidth="1"/>
    <col min="7" max="7" width="18.140625" style="0" customWidth="1"/>
    <col min="8" max="8" width="17.8515625" style="0" customWidth="1"/>
    <col min="9" max="9" width="4.28125" style="0" customWidth="1"/>
    <col min="10" max="10" width="14.140625" style="0" customWidth="1"/>
    <col min="12" max="12" width="20.57421875" style="0" customWidth="1"/>
  </cols>
  <sheetData>
    <row r="1" spans="2:13" ht="12.75">
      <c r="B1" s="709" t="s">
        <v>213</v>
      </c>
      <c r="C1" s="710"/>
      <c r="D1" s="710"/>
      <c r="E1" s="710"/>
      <c r="F1" s="460">
        <v>55555</v>
      </c>
      <c r="G1" s="118"/>
      <c r="H1" s="115"/>
      <c r="I1" s="20"/>
      <c r="J1" s="695" t="s">
        <v>204</v>
      </c>
      <c r="K1" s="696"/>
      <c r="L1" s="471"/>
      <c r="M1" s="20"/>
    </row>
    <row r="2" spans="2:13" ht="12.75">
      <c r="B2" s="678" t="s">
        <v>508</v>
      </c>
      <c r="C2" s="679"/>
      <c r="D2" s="679"/>
      <c r="E2" s="679"/>
      <c r="F2" s="461" t="s">
        <v>495</v>
      </c>
      <c r="G2" s="105"/>
      <c r="H2" s="103"/>
      <c r="I2" s="68"/>
      <c r="J2" s="670" t="s">
        <v>205</v>
      </c>
      <c r="K2" s="671"/>
      <c r="L2" s="472" t="s">
        <v>331</v>
      </c>
      <c r="M2" s="20"/>
    </row>
    <row r="3" spans="2:13" ht="12.75">
      <c r="B3" s="678" t="s">
        <v>189</v>
      </c>
      <c r="C3" s="679"/>
      <c r="D3" s="679"/>
      <c r="E3" s="679"/>
      <c r="F3" s="461" t="s">
        <v>497</v>
      </c>
      <c r="G3" s="105"/>
      <c r="H3" s="103"/>
      <c r="I3" s="68"/>
      <c r="J3" s="707" t="s">
        <v>206</v>
      </c>
      <c r="K3" s="708"/>
      <c r="L3" s="465" t="s">
        <v>506</v>
      </c>
      <c r="M3" s="20"/>
    </row>
    <row r="4" spans="2:13" ht="12.75">
      <c r="B4" s="678" t="s">
        <v>190</v>
      </c>
      <c r="C4" s="679"/>
      <c r="D4" s="679"/>
      <c r="E4" s="679"/>
      <c r="F4" s="461" t="s">
        <v>498</v>
      </c>
      <c r="G4" s="105"/>
      <c r="H4" s="103"/>
      <c r="I4" s="68"/>
      <c r="J4" s="670" t="s">
        <v>207</v>
      </c>
      <c r="K4" s="671"/>
      <c r="L4" s="304" t="s">
        <v>503</v>
      </c>
      <c r="M4" s="108"/>
    </row>
    <row r="5" spans="2:13" ht="12.75">
      <c r="B5" s="673" t="s">
        <v>199</v>
      </c>
      <c r="C5" s="674"/>
      <c r="D5" s="674"/>
      <c r="E5" s="675"/>
      <c r="F5" s="462"/>
      <c r="G5" s="114"/>
      <c r="H5" s="114"/>
      <c r="I5" s="68"/>
      <c r="J5" s="670" t="s">
        <v>208</v>
      </c>
      <c r="K5" s="671"/>
      <c r="L5" s="473"/>
      <c r="M5" s="68"/>
    </row>
    <row r="6" spans="2:13" ht="12.75">
      <c r="B6" s="678" t="s">
        <v>191</v>
      </c>
      <c r="C6" s="679"/>
      <c r="D6" s="679"/>
      <c r="E6" s="679"/>
      <c r="F6" s="461" t="s">
        <v>198</v>
      </c>
      <c r="G6" s="104"/>
      <c r="H6" s="104"/>
      <c r="I6" s="117"/>
      <c r="J6" s="670" t="s">
        <v>209</v>
      </c>
      <c r="K6" s="671"/>
      <c r="L6" s="465">
        <v>187397</v>
      </c>
      <c r="M6" s="20"/>
    </row>
    <row r="7" spans="2:13" ht="12.75">
      <c r="B7" s="678" t="s">
        <v>192</v>
      </c>
      <c r="C7" s="679"/>
      <c r="D7" s="679"/>
      <c r="E7" s="679"/>
      <c r="F7" s="463" t="s">
        <v>328</v>
      </c>
      <c r="G7" s="119"/>
      <c r="H7" s="116"/>
      <c r="I7" s="20"/>
      <c r="J7" s="670" t="s">
        <v>306</v>
      </c>
      <c r="K7" s="671"/>
      <c r="L7" s="465" t="s">
        <v>496</v>
      </c>
      <c r="M7" s="20"/>
    </row>
    <row r="8" spans="2:13" ht="12.75">
      <c r="B8" s="678" t="s">
        <v>193</v>
      </c>
      <c r="C8" s="679"/>
      <c r="D8" s="679"/>
      <c r="E8" s="679"/>
      <c r="F8" s="461" t="s">
        <v>329</v>
      </c>
      <c r="G8" s="105"/>
      <c r="H8" s="103"/>
      <c r="I8" s="68"/>
      <c r="J8" s="670" t="s">
        <v>210</v>
      </c>
      <c r="K8" s="671"/>
      <c r="L8" s="473" t="s">
        <v>499</v>
      </c>
      <c r="M8" s="20"/>
    </row>
    <row r="9" spans="2:13" ht="12.75">
      <c r="B9" s="678" t="s">
        <v>195</v>
      </c>
      <c r="C9" s="679"/>
      <c r="D9" s="679"/>
      <c r="E9" s="679"/>
      <c r="F9" s="461" t="s">
        <v>198</v>
      </c>
      <c r="G9" s="105"/>
      <c r="H9" s="103"/>
      <c r="I9" s="68"/>
      <c r="J9" s="670" t="s">
        <v>211</v>
      </c>
      <c r="K9" s="671"/>
      <c r="L9" s="473" t="s">
        <v>500</v>
      </c>
      <c r="M9" s="20"/>
    </row>
    <row r="10" spans="2:13" ht="13.5" thickBot="1">
      <c r="B10" s="680" t="s">
        <v>194</v>
      </c>
      <c r="C10" s="681"/>
      <c r="D10" s="681"/>
      <c r="E10" s="681"/>
      <c r="F10" s="464" t="s">
        <v>330</v>
      </c>
      <c r="G10" s="105"/>
      <c r="H10" s="103"/>
      <c r="I10" s="68"/>
      <c r="J10" s="691" t="s">
        <v>212</v>
      </c>
      <c r="K10" s="692"/>
      <c r="L10" s="474"/>
      <c r="M10" s="20"/>
    </row>
    <row r="11" spans="2:13" ht="12.75">
      <c r="B11" s="280"/>
      <c r="C11" s="280"/>
      <c r="D11" s="280"/>
      <c r="E11" s="280"/>
      <c r="F11" s="281"/>
      <c r="G11" s="282"/>
      <c r="H11" s="282"/>
      <c r="I11" s="68"/>
      <c r="J11" s="74"/>
      <c r="K11" s="74" t="s">
        <v>327</v>
      </c>
      <c r="L11" s="475" t="s">
        <v>343</v>
      </c>
      <c r="M11" s="20"/>
    </row>
    <row r="12" spans="1:13" ht="9" customHeight="1">
      <c r="A12" s="108"/>
      <c r="B12" s="121"/>
      <c r="C12" s="121"/>
      <c r="D12" s="121"/>
      <c r="E12" s="121"/>
      <c r="F12" s="122"/>
      <c r="G12" s="123"/>
      <c r="H12" s="123"/>
      <c r="I12" s="68"/>
      <c r="J12" s="68"/>
      <c r="K12" s="120"/>
      <c r="L12" s="20"/>
      <c r="M12" s="20"/>
    </row>
    <row r="13" spans="6:11" ht="3.75" customHeight="1" thickBot="1">
      <c r="F13" s="247">
        <f ca="1">TODAY()</f>
        <v>42039</v>
      </c>
      <c r="G13" s="14"/>
      <c r="H13" s="14"/>
      <c r="I13" s="14"/>
      <c r="J13" s="14"/>
      <c r="K13" s="14"/>
    </row>
    <row r="14" spans="2:13" ht="20.25" customHeight="1">
      <c r="B14" s="667" t="s">
        <v>202</v>
      </c>
      <c r="C14" s="668"/>
      <c r="D14" s="668"/>
      <c r="E14" s="669"/>
      <c r="F14" s="466">
        <v>39630</v>
      </c>
      <c r="G14" s="467"/>
      <c r="J14" s="676" t="s">
        <v>203</v>
      </c>
      <c r="K14" s="677"/>
      <c r="L14" s="468">
        <v>39656</v>
      </c>
      <c r="M14" s="108"/>
    </row>
    <row r="15" spans="2:13" ht="15.75">
      <c r="B15" s="697" t="s">
        <v>201</v>
      </c>
      <c r="C15" s="698"/>
      <c r="D15" s="698"/>
      <c r="E15" s="699"/>
      <c r="F15" s="703" t="e">
        <f>ST</f>
        <v>#NAME?</v>
      </c>
      <c r="G15" s="704"/>
      <c r="H15" s="476" t="e">
        <f>MOD(F21,100)</f>
        <v>#NUM!</v>
      </c>
      <c r="I15" s="9"/>
      <c r="J15" s="112"/>
      <c r="K15" s="106" t="s">
        <v>325</v>
      </c>
      <c r="L15" s="469">
        <v>14978.46</v>
      </c>
      <c r="M15" s="109"/>
    </row>
    <row r="16" spans="2:13" ht="16.5" thickBot="1">
      <c r="B16" s="700" t="s">
        <v>200</v>
      </c>
      <c r="C16" s="701"/>
      <c r="D16" s="701"/>
      <c r="E16" s="702"/>
      <c r="F16" s="705">
        <v>651</v>
      </c>
      <c r="G16" s="706"/>
      <c r="H16" s="15"/>
      <c r="I16" s="9"/>
      <c r="J16" s="113"/>
      <c r="K16" s="107" t="s">
        <v>196</v>
      </c>
      <c r="L16" s="470">
        <v>14798.71</v>
      </c>
      <c r="M16" s="109"/>
    </row>
    <row r="17" spans="8:13" ht="3.75" customHeight="1">
      <c r="H17" s="1"/>
      <c r="I17" s="1"/>
      <c r="J17" s="111"/>
      <c r="M17" s="110"/>
    </row>
    <row r="18" spans="9:13" ht="2.25" customHeight="1" thickBot="1">
      <c r="I18" s="1"/>
      <c r="J18" s="1"/>
      <c r="M18" s="108"/>
    </row>
    <row r="19" spans="2:13" ht="12.75" customHeight="1">
      <c r="B19" s="685" t="s">
        <v>135</v>
      </c>
      <c r="C19" s="686"/>
      <c r="D19" s="686"/>
      <c r="E19" s="686"/>
      <c r="F19" s="686"/>
      <c r="G19" s="686"/>
      <c r="H19" s="686"/>
      <c r="I19" s="687"/>
      <c r="J19" s="693" t="s">
        <v>197</v>
      </c>
      <c r="K19" s="694"/>
      <c r="L19" s="694"/>
      <c r="M19" s="694"/>
    </row>
    <row r="20" spans="2:13" ht="12.75" customHeight="1">
      <c r="B20" s="2" t="s">
        <v>136</v>
      </c>
      <c r="C20" s="3" t="s">
        <v>137</v>
      </c>
      <c r="D20" s="3" t="s">
        <v>138</v>
      </c>
      <c r="E20" s="3" t="s">
        <v>139</v>
      </c>
      <c r="F20" s="682" t="s">
        <v>140</v>
      </c>
      <c r="G20" s="683"/>
      <c r="H20" s="683"/>
      <c r="I20" s="684"/>
      <c r="J20" s="693"/>
      <c r="K20" s="694"/>
      <c r="L20" s="694"/>
      <c r="M20" s="694"/>
    </row>
    <row r="21" spans="2:13" ht="12.75" customHeight="1">
      <c r="B21" s="19">
        <f>F1</f>
        <v>55555</v>
      </c>
      <c r="C21" s="124">
        <f>YEAR(F14)-2000</f>
        <v>8</v>
      </c>
      <c r="D21" s="100">
        <f>MONTH(F14)</f>
        <v>7</v>
      </c>
      <c r="E21" s="4">
        <v>1</v>
      </c>
      <c r="F21" s="5">
        <f>E21+D21*100+C21*10000+B21*1000000</f>
        <v>55555080701</v>
      </c>
      <c r="G21" s="6">
        <f>INT(F21/97)</f>
        <v>572732790</v>
      </c>
      <c r="H21" s="7">
        <f>INT(G21)</f>
        <v>572732790</v>
      </c>
      <c r="I21" s="8">
        <f>F21-H21*97</f>
        <v>71</v>
      </c>
      <c r="J21" s="693"/>
      <c r="K21" s="694"/>
      <c r="L21" s="694"/>
      <c r="M21" s="694"/>
    </row>
    <row r="22" spans="2:13" ht="5.25" customHeight="1">
      <c r="B22" s="9"/>
      <c r="C22" s="1"/>
      <c r="D22" s="1"/>
      <c r="E22" s="1"/>
      <c r="F22" s="1"/>
      <c r="G22" s="1"/>
      <c r="H22" s="1"/>
      <c r="I22" s="10"/>
      <c r="J22" s="693"/>
      <c r="K22" s="694"/>
      <c r="L22" s="694"/>
      <c r="M22" s="694"/>
    </row>
    <row r="23" spans="2:13" ht="3" customHeight="1">
      <c r="B23" s="9"/>
      <c r="C23" s="1"/>
      <c r="D23" s="1"/>
      <c r="E23" s="1"/>
      <c r="F23" s="1"/>
      <c r="G23" s="1"/>
      <c r="H23" s="1"/>
      <c r="I23" s="10"/>
      <c r="J23" s="693"/>
      <c r="K23" s="694"/>
      <c r="L23" s="694"/>
      <c r="M23" s="694"/>
    </row>
    <row r="24" spans="2:13" ht="12.75" customHeight="1">
      <c r="B24" s="688" t="s">
        <v>141</v>
      </c>
      <c r="C24" s="689"/>
      <c r="D24" s="689"/>
      <c r="E24" s="689"/>
      <c r="F24" s="689"/>
      <c r="G24" s="689"/>
      <c r="H24" s="689"/>
      <c r="I24" s="690"/>
      <c r="J24" s="693"/>
      <c r="K24" s="694"/>
      <c r="L24" s="694"/>
      <c r="M24" s="694"/>
    </row>
    <row r="25" spans="2:13" ht="12.75" customHeight="1">
      <c r="B25" s="2" t="s">
        <v>136</v>
      </c>
      <c r="C25" s="3" t="s">
        <v>137</v>
      </c>
      <c r="D25" s="3" t="s">
        <v>138</v>
      </c>
      <c r="E25" s="3" t="s">
        <v>139</v>
      </c>
      <c r="F25" s="682" t="str">
        <f>+F20</f>
        <v>référence</v>
      </c>
      <c r="G25" s="683"/>
      <c r="H25" s="683"/>
      <c r="I25" s="684"/>
      <c r="J25" s="693"/>
      <c r="K25" s="694"/>
      <c r="L25" s="694"/>
      <c r="M25" s="694"/>
    </row>
    <row r="26" spans="2:13" ht="13.5" customHeight="1" thickBot="1">
      <c r="B26" s="101">
        <f>+B21</f>
        <v>55555</v>
      </c>
      <c r="C26" s="102">
        <f>+C21</f>
        <v>8</v>
      </c>
      <c r="D26" s="102">
        <f>+D21</f>
        <v>7</v>
      </c>
      <c r="E26" s="11">
        <v>2</v>
      </c>
      <c r="F26" s="17">
        <f>E26+D26*100+C26*10000+B26*1000000</f>
        <v>55555080702</v>
      </c>
      <c r="G26" s="12">
        <f>(F26/97)</f>
        <v>572732790.74</v>
      </c>
      <c r="H26" s="12">
        <f>INT(G26)</f>
        <v>572732790</v>
      </c>
      <c r="I26" s="13">
        <f>F26-H26*97</f>
        <v>72</v>
      </c>
      <c r="J26" s="693"/>
      <c r="K26" s="694"/>
      <c r="L26" s="694"/>
      <c r="M26" s="694"/>
    </row>
    <row r="27" spans="10:13" ht="12.75" customHeight="1">
      <c r="J27" s="18"/>
      <c r="K27" s="18"/>
      <c r="L27" s="18"/>
      <c r="M27" s="18"/>
    </row>
    <row r="28" spans="10:13" ht="12.75" customHeight="1">
      <c r="J28" s="672" t="s">
        <v>405</v>
      </c>
      <c r="K28" s="672"/>
      <c r="L28" s="406" t="s">
        <v>501</v>
      </c>
      <c r="M28" s="18"/>
    </row>
    <row r="29" spans="10:13" ht="12.75" customHeight="1">
      <c r="J29" s="672" t="s">
        <v>406</v>
      </c>
      <c r="K29" s="672"/>
      <c r="L29" s="406" t="s">
        <v>407</v>
      </c>
      <c r="M29" s="18"/>
    </row>
    <row r="30" spans="10:13" ht="12.75" customHeight="1">
      <c r="J30" s="672" t="s">
        <v>408</v>
      </c>
      <c r="K30" s="672"/>
      <c r="L30" s="407">
        <v>39661</v>
      </c>
      <c r="M30" s="18"/>
    </row>
    <row r="31" spans="10:13" ht="12.75" customHeight="1">
      <c r="J31" s="672" t="s">
        <v>409</v>
      </c>
      <c r="K31" s="672"/>
      <c r="L31" s="407">
        <v>39722</v>
      </c>
      <c r="M31" s="18"/>
    </row>
    <row r="32" spans="10:12" ht="12.75">
      <c r="J32" s="672" t="s">
        <v>410</v>
      </c>
      <c r="K32" s="672"/>
      <c r="L32" s="409">
        <v>39644</v>
      </c>
    </row>
    <row r="33" spans="10:12" ht="12.75">
      <c r="J33" s="672" t="s">
        <v>411</v>
      </c>
      <c r="K33" s="672"/>
      <c r="L33" s="410" t="s">
        <v>402</v>
      </c>
    </row>
    <row r="34" spans="10:12" ht="12.75">
      <c r="J34" s="672" t="s">
        <v>412</v>
      </c>
      <c r="K34" s="672"/>
      <c r="L34" s="410" t="s">
        <v>404</v>
      </c>
    </row>
    <row r="35" spans="10:12" ht="12.75">
      <c r="J35" s="672" t="s">
        <v>486</v>
      </c>
      <c r="K35" s="672"/>
      <c r="L35" s="409">
        <v>39692</v>
      </c>
    </row>
    <row r="36" spans="10:12" ht="12.75">
      <c r="J36" s="672" t="s">
        <v>487</v>
      </c>
      <c r="K36" s="672"/>
      <c r="L36" s="410" t="s">
        <v>488</v>
      </c>
    </row>
    <row r="37" spans="10:12" ht="12.75">
      <c r="J37" s="672" t="s">
        <v>489</v>
      </c>
      <c r="K37" s="672" t="s">
        <v>489</v>
      </c>
      <c r="L37" s="410" t="s">
        <v>490</v>
      </c>
    </row>
    <row r="38" spans="10:12" ht="12.75">
      <c r="J38" s="672" t="s">
        <v>491</v>
      </c>
      <c r="K38" s="672" t="s">
        <v>489</v>
      </c>
      <c r="L38" s="406" t="s">
        <v>502</v>
      </c>
    </row>
    <row r="39" spans="10:12" ht="12.75">
      <c r="J39" s="672" t="s">
        <v>492</v>
      </c>
      <c r="K39" s="672" t="s">
        <v>489</v>
      </c>
      <c r="L39" s="410" t="s">
        <v>493</v>
      </c>
    </row>
    <row r="40" spans="10:12" ht="12.75">
      <c r="J40" s="672" t="s">
        <v>494</v>
      </c>
      <c r="K40" s="672" t="s">
        <v>489</v>
      </c>
      <c r="L40" s="409">
        <v>25689</v>
      </c>
    </row>
    <row r="41" spans="10:12" ht="12.75">
      <c r="J41" s="672" t="s">
        <v>504</v>
      </c>
      <c r="K41" s="672"/>
      <c r="L41" s="410" t="s">
        <v>402</v>
      </c>
    </row>
    <row r="42" spans="10:12" ht="12.75">
      <c r="J42" s="672" t="s">
        <v>507</v>
      </c>
      <c r="K42" s="672"/>
      <c r="L42" s="410" t="s">
        <v>505</v>
      </c>
    </row>
  </sheetData>
  <sheetProtection/>
  <mergeCells count="46">
    <mergeCell ref="J42:K42"/>
    <mergeCell ref="J39:K39"/>
    <mergeCell ref="J40:K40"/>
    <mergeCell ref="J35:K35"/>
    <mergeCell ref="J36:K36"/>
    <mergeCell ref="J38:K38"/>
    <mergeCell ref="J37:K37"/>
    <mergeCell ref="B1:E1"/>
    <mergeCell ref="B2:E2"/>
    <mergeCell ref="B3:E3"/>
    <mergeCell ref="B4:E4"/>
    <mergeCell ref="B6:E6"/>
    <mergeCell ref="J41:K41"/>
    <mergeCell ref="J9:K9"/>
    <mergeCell ref="B15:E15"/>
    <mergeCell ref="B16:E16"/>
    <mergeCell ref="F15:G15"/>
    <mergeCell ref="F16:G16"/>
    <mergeCell ref="J3:K3"/>
    <mergeCell ref="B7:E7"/>
    <mergeCell ref="J1:K1"/>
    <mergeCell ref="J2:K2"/>
    <mergeCell ref="J32:K32"/>
    <mergeCell ref="J33:K33"/>
    <mergeCell ref="J30:K30"/>
    <mergeCell ref="J31:K31"/>
    <mergeCell ref="J28:K28"/>
    <mergeCell ref="J29:K29"/>
    <mergeCell ref="J8:K8"/>
    <mergeCell ref="B10:E10"/>
    <mergeCell ref="F25:I25"/>
    <mergeCell ref="B19:I19"/>
    <mergeCell ref="B24:I24"/>
    <mergeCell ref="J10:K10"/>
    <mergeCell ref="J19:M26"/>
    <mergeCell ref="F20:I20"/>
    <mergeCell ref="B14:E14"/>
    <mergeCell ref="J4:K4"/>
    <mergeCell ref="J34:K34"/>
    <mergeCell ref="B5:E5"/>
    <mergeCell ref="J14:K14"/>
    <mergeCell ref="J5:K5"/>
    <mergeCell ref="J6:K6"/>
    <mergeCell ref="J7:K7"/>
    <mergeCell ref="B8:E8"/>
    <mergeCell ref="B9:E9"/>
  </mergeCells>
  <dataValidations count="5">
    <dataValidation type="whole" allowBlank="1" showInputMessage="1" showErrorMessage="1" sqref="C26">
      <formula1>0</formula1>
      <formula2>30</formula2>
    </dataValidation>
    <dataValidation type="whole" allowBlank="1" showInputMessage="1" showErrorMessage="1" sqref="D26">
      <formula1>1</formula1>
      <formula2>12</formula2>
    </dataValidation>
    <dataValidation type="whole" allowBlank="1" showInputMessage="1" showErrorMessage="1" sqref="E26 E21">
      <formula1>1</formula1>
      <formula2>2</formula2>
    </dataValidation>
    <dataValidation type="decimal" allowBlank="1" showInputMessage="1" showErrorMessage="1" sqref="M15">
      <formula1>0</formula1>
      <formula2>99999</formula2>
    </dataValidation>
    <dataValidation type="decimal" allowBlank="1" showInputMessage="1" showErrorMessage="1" sqref="M16:M17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BA74"/>
  <sheetViews>
    <sheetView showZeros="0" view="pageBreakPreview" zoomScale="80" zoomScaleSheetLayoutView="80" zoomScalePageLayoutView="0" workbookViewId="0" topLeftCell="A1">
      <selection activeCell="Q58" sqref="Q58"/>
    </sheetView>
  </sheetViews>
  <sheetFormatPr defaultColWidth="11.421875" defaultRowHeight="12.75"/>
  <cols>
    <col min="1" max="15" width="2.28125" style="21" customWidth="1"/>
    <col min="16" max="16" width="3.421875" style="21" customWidth="1"/>
    <col min="17" max="51" width="2.28125" style="21" customWidth="1"/>
    <col min="52" max="52" width="2.8515625" style="21" customWidth="1"/>
    <col min="53" max="53" width="3.00390625" style="21" customWidth="1"/>
    <col min="54" max="54" width="3.8515625" style="21" customWidth="1"/>
    <col min="55" max="16384" width="11.421875" style="21" customWidth="1"/>
  </cols>
  <sheetData>
    <row r="1" spans="1:5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3.5" customHeight="1">
      <c r="A2" s="20"/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5"/>
    </row>
    <row r="3" spans="1:52" ht="21.75" customHeight="1">
      <c r="A3" s="417"/>
      <c r="B3" s="798" t="s">
        <v>415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95"/>
      <c r="U3" s="95"/>
      <c r="V3" s="95"/>
      <c r="W3" s="95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808" t="s">
        <v>413</v>
      </c>
      <c r="AI3" s="808"/>
      <c r="AJ3" s="808"/>
      <c r="AK3" s="808"/>
      <c r="AL3" s="808"/>
      <c r="AM3" s="808"/>
      <c r="AN3" s="808"/>
      <c r="AO3" s="808"/>
      <c r="AP3" s="808"/>
      <c r="AQ3" s="808"/>
      <c r="AR3" s="808"/>
      <c r="AS3" s="808"/>
      <c r="AT3" s="808"/>
      <c r="AU3" s="808"/>
      <c r="AV3" s="808"/>
      <c r="AW3" s="808"/>
      <c r="AX3" s="808"/>
      <c r="AY3" s="808"/>
      <c r="AZ3" s="450"/>
    </row>
    <row r="4" spans="1:52" ht="15.75" customHeight="1">
      <c r="A4" s="418"/>
      <c r="B4" s="803" t="s">
        <v>416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809" t="s">
        <v>414</v>
      </c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450"/>
    </row>
    <row r="5" spans="1:52" ht="12.75" customHeight="1">
      <c r="A5" s="418"/>
      <c r="B5" s="451"/>
      <c r="C5" s="418"/>
      <c r="D5" s="418"/>
      <c r="E5" s="418"/>
      <c r="F5" s="418"/>
      <c r="G5" s="418"/>
      <c r="H5" s="20"/>
      <c r="I5" s="20"/>
      <c r="J5" s="159"/>
      <c r="K5" s="159"/>
      <c r="L5" s="159"/>
      <c r="M5" s="159"/>
      <c r="N5" s="159"/>
      <c r="O5" s="159"/>
      <c r="P5" s="159"/>
      <c r="Q5" s="159"/>
      <c r="R5" s="15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64"/>
      <c r="AM5" s="64"/>
      <c r="AN5" s="64"/>
      <c r="AO5" s="64"/>
      <c r="AP5" s="64"/>
      <c r="AQ5" s="20"/>
      <c r="AR5" s="20"/>
      <c r="AS5" s="20"/>
      <c r="AT5" s="81"/>
      <c r="AU5" s="81"/>
      <c r="AV5" s="81"/>
      <c r="AW5" s="81"/>
      <c r="AX5" s="81"/>
      <c r="AY5" s="81"/>
      <c r="AZ5" s="450"/>
    </row>
    <row r="6" spans="1:52" ht="12.75" customHeight="1">
      <c r="A6" s="418"/>
      <c r="B6" s="806" t="s">
        <v>417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73"/>
      <c r="U6" s="73"/>
      <c r="V6" s="7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805" t="s">
        <v>418</v>
      </c>
      <c r="AI6" s="805"/>
      <c r="AJ6" s="805"/>
      <c r="AK6" s="805"/>
      <c r="AL6" s="805"/>
      <c r="AM6" s="805"/>
      <c r="AN6" s="805"/>
      <c r="AO6" s="805"/>
      <c r="AP6" s="805"/>
      <c r="AQ6" s="805"/>
      <c r="AR6" s="805"/>
      <c r="AS6" s="805"/>
      <c r="AT6" s="805"/>
      <c r="AU6" s="805"/>
      <c r="AV6" s="805"/>
      <c r="AW6" s="805"/>
      <c r="AX6" s="805"/>
      <c r="AY6" s="805"/>
      <c r="AZ6" s="450"/>
    </row>
    <row r="7" spans="1:52" ht="10.5" customHeight="1">
      <c r="A7" s="20"/>
      <c r="B7" s="806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805"/>
      <c r="AS7" s="805"/>
      <c r="AT7" s="805"/>
      <c r="AU7" s="805"/>
      <c r="AV7" s="805"/>
      <c r="AW7" s="805"/>
      <c r="AX7" s="805"/>
      <c r="AY7" s="805"/>
      <c r="AZ7" s="28"/>
    </row>
    <row r="8" spans="1:52" ht="15" customHeight="1">
      <c r="A8" s="20"/>
      <c r="B8" s="435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29"/>
      <c r="AR8" s="29"/>
      <c r="AS8" s="29"/>
      <c r="AT8" s="29"/>
      <c r="AU8" s="29"/>
      <c r="AV8" s="29"/>
      <c r="AW8" s="29"/>
      <c r="AX8" s="29"/>
      <c r="AY8" s="29"/>
      <c r="AZ8" s="28"/>
    </row>
    <row r="9" spans="1:52" ht="15.75">
      <c r="A9" s="20"/>
      <c r="B9" s="414"/>
      <c r="C9" s="779" t="s">
        <v>422</v>
      </c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80"/>
      <c r="X9" s="770" t="s">
        <v>421</v>
      </c>
      <c r="Y9" s="770"/>
      <c r="Z9" s="770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0"/>
      <c r="AN9" s="770"/>
      <c r="AO9" s="770"/>
      <c r="AP9" s="432"/>
      <c r="AQ9" s="773" t="s">
        <v>419</v>
      </c>
      <c r="AR9" s="774"/>
      <c r="AS9" s="774"/>
      <c r="AT9" s="774"/>
      <c r="AU9" s="774"/>
      <c r="AV9" s="774"/>
      <c r="AW9" s="774"/>
      <c r="AX9" s="774"/>
      <c r="AY9" s="774"/>
      <c r="AZ9" s="775"/>
    </row>
    <row r="10" spans="1:52" ht="15.75">
      <c r="A10" s="20"/>
      <c r="B10" s="435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8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367"/>
      <c r="AQ10" s="776" t="s">
        <v>420</v>
      </c>
      <c r="AR10" s="777"/>
      <c r="AS10" s="777"/>
      <c r="AT10" s="777"/>
      <c r="AU10" s="777"/>
      <c r="AV10" s="777"/>
      <c r="AW10" s="777"/>
      <c r="AX10" s="777"/>
      <c r="AY10" s="777"/>
      <c r="AZ10" s="778"/>
    </row>
    <row r="11" spans="1:52" ht="15.75">
      <c r="A11" s="20"/>
      <c r="B11" s="41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31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79"/>
      <c r="AQ11" s="444"/>
      <c r="AR11" s="397"/>
      <c r="AS11" s="397"/>
      <c r="AT11" s="397"/>
      <c r="AU11" s="397"/>
      <c r="AV11" s="397"/>
      <c r="AW11" s="397"/>
      <c r="AX11" s="397"/>
      <c r="AY11" s="397"/>
      <c r="AZ11" s="445"/>
    </row>
    <row r="12" spans="1:52" ht="15.75">
      <c r="A12" s="20"/>
      <c r="B12" s="416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20"/>
      <c r="Z12" s="2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428"/>
      <c r="AR12" s="785"/>
      <c r="AS12" s="786"/>
      <c r="AT12" s="786"/>
      <c r="AU12" s="786"/>
      <c r="AV12" s="786"/>
      <c r="AW12" s="786"/>
      <c r="AX12" s="786"/>
      <c r="AY12" s="787"/>
      <c r="AZ12" s="28"/>
    </row>
    <row r="13" spans="1:52" ht="15.75">
      <c r="A13" s="20"/>
      <c r="B13" s="415"/>
      <c r="C13" s="78"/>
      <c r="D13" s="337" t="s">
        <v>424</v>
      </c>
      <c r="E13" s="78"/>
      <c r="F13" s="78"/>
      <c r="G13" s="78"/>
      <c r="H13" s="78"/>
      <c r="I13" s="78"/>
      <c r="J13" s="78"/>
      <c r="K13" s="782" t="e">
        <f>fj</f>
        <v>#NAME?</v>
      </c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783"/>
      <c r="AG13" s="783"/>
      <c r="AH13" s="784"/>
      <c r="AI13" s="768" t="s">
        <v>425</v>
      </c>
      <c r="AJ13" s="769"/>
      <c r="AK13" s="769"/>
      <c r="AL13" s="769"/>
      <c r="AM13" s="769"/>
      <c r="AN13" s="769"/>
      <c r="AO13" s="769"/>
      <c r="AP13" s="37"/>
      <c r="AQ13" s="427"/>
      <c r="AR13" s="772" t="s">
        <v>423</v>
      </c>
      <c r="AS13" s="772"/>
      <c r="AT13" s="772"/>
      <c r="AU13" s="772"/>
      <c r="AV13" s="772"/>
      <c r="AW13" s="772"/>
      <c r="AX13" s="772"/>
      <c r="AY13" s="772"/>
      <c r="AZ13" s="28"/>
    </row>
    <row r="14" spans="1:52" ht="15.75">
      <c r="A14" s="20"/>
      <c r="B14" s="416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20"/>
      <c r="Z14" s="2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428"/>
      <c r="AY14" s="37"/>
      <c r="AZ14" s="28"/>
    </row>
    <row r="15" spans="1:52" ht="15.75" customHeight="1">
      <c r="A15" s="20"/>
      <c r="B15" s="415"/>
      <c r="C15" s="736" t="e">
        <f>rs</f>
        <v>#NAME?</v>
      </c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8"/>
      <c r="AP15" s="37"/>
      <c r="AQ15" s="427"/>
      <c r="AR15" s="788"/>
      <c r="AS15" s="789"/>
      <c r="AT15" s="789"/>
      <c r="AU15" s="789"/>
      <c r="AV15" s="789"/>
      <c r="AW15" s="789"/>
      <c r="AX15" s="789"/>
      <c r="AY15" s="790"/>
      <c r="AZ15" s="28"/>
    </row>
    <row r="16" spans="1:52" ht="12.75" customHeight="1">
      <c r="A16" s="20"/>
      <c r="B16" s="416"/>
      <c r="C16" s="337" t="s">
        <v>426</v>
      </c>
      <c r="D16" s="73"/>
      <c r="E16" s="73"/>
      <c r="F16" s="73"/>
      <c r="G16" s="73"/>
      <c r="H16" s="73"/>
      <c r="I16" s="73"/>
      <c r="J16" s="73"/>
      <c r="K16" s="73"/>
      <c r="L16" s="7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20"/>
      <c r="Z16" s="29"/>
      <c r="AA16" s="38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8" t="s">
        <v>433</v>
      </c>
      <c r="AP16" s="39"/>
      <c r="AQ16" s="429"/>
      <c r="AR16" s="772" t="s">
        <v>434</v>
      </c>
      <c r="AS16" s="772"/>
      <c r="AT16" s="772"/>
      <c r="AU16" s="772"/>
      <c r="AV16" s="772"/>
      <c r="AW16" s="772"/>
      <c r="AX16" s="772"/>
      <c r="AY16" s="29"/>
      <c r="AZ16" s="28"/>
    </row>
    <row r="17" spans="1:52" ht="12" customHeight="1">
      <c r="A17" s="20"/>
      <c r="B17" s="41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82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20"/>
      <c r="Z17" s="29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29"/>
      <c r="AR17" s="39"/>
      <c r="AS17" s="39"/>
      <c r="AT17" s="29"/>
      <c r="AU17" s="29"/>
      <c r="AV17" s="29"/>
      <c r="AW17" s="29"/>
      <c r="AX17" s="29"/>
      <c r="AY17" s="29"/>
      <c r="AZ17" s="28"/>
    </row>
    <row r="18" spans="1:52" ht="12.75" customHeight="1">
      <c r="A18" s="20"/>
      <c r="B18" s="416"/>
      <c r="C18" s="736" t="str">
        <f>reference!L29</f>
        <v>FIDUCOFISC</v>
      </c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8"/>
      <c r="P18" s="81"/>
      <c r="Q18" s="81"/>
      <c r="R18" s="794"/>
      <c r="S18" s="795"/>
      <c r="T18" s="795"/>
      <c r="U18" s="795"/>
      <c r="V18" s="795"/>
      <c r="W18" s="795"/>
      <c r="X18" s="795"/>
      <c r="Y18" s="795"/>
      <c r="Z18" s="795"/>
      <c r="AA18" s="796"/>
      <c r="AB18" s="39"/>
      <c r="AC18" s="39"/>
      <c r="AD18" s="791"/>
      <c r="AE18" s="792"/>
      <c r="AF18" s="792"/>
      <c r="AG18" s="792"/>
      <c r="AH18" s="792"/>
      <c r="AI18" s="792"/>
      <c r="AJ18" s="792"/>
      <c r="AK18" s="792"/>
      <c r="AL18" s="792"/>
      <c r="AM18" s="792"/>
      <c r="AN18" s="792"/>
      <c r="AO18" s="793"/>
      <c r="AP18" s="39"/>
      <c r="AQ18" s="798" t="s">
        <v>435</v>
      </c>
      <c r="AR18" s="772"/>
      <c r="AS18" s="772"/>
      <c r="AT18" s="772"/>
      <c r="AU18" s="772"/>
      <c r="AV18" s="772"/>
      <c r="AW18" s="799"/>
      <c r="AX18" s="801"/>
      <c r="AY18" s="802"/>
      <c r="AZ18" s="28"/>
    </row>
    <row r="19" spans="1:52" ht="15.75" customHeight="1">
      <c r="A19" s="20"/>
      <c r="B19" s="35"/>
      <c r="C19" s="20" t="s">
        <v>427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428</v>
      </c>
      <c r="P19" s="20"/>
      <c r="Q19" s="20"/>
      <c r="R19" s="20" t="s">
        <v>430</v>
      </c>
      <c r="S19" s="20"/>
      <c r="T19" s="398"/>
      <c r="U19" s="398"/>
      <c r="V19" s="398"/>
      <c r="W19" s="398"/>
      <c r="X19" s="398"/>
      <c r="Y19" s="398"/>
      <c r="Z19" s="398"/>
      <c r="AA19" s="398" t="s">
        <v>429</v>
      </c>
      <c r="AB19" s="29"/>
      <c r="AC19" s="29"/>
      <c r="AD19" s="398" t="s">
        <v>431</v>
      </c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 t="s">
        <v>432</v>
      </c>
      <c r="AP19" s="29"/>
      <c r="AX19" s="800"/>
      <c r="AY19" s="800"/>
      <c r="AZ19" s="28"/>
    </row>
    <row r="20" spans="1:52" ht="13.5" customHeight="1">
      <c r="A20" s="20"/>
      <c r="B20" s="3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35"/>
      <c r="AR20" s="742"/>
      <c r="AS20" s="743"/>
      <c r="AT20" s="743"/>
      <c r="AU20" s="743"/>
      <c r="AV20" s="743"/>
      <c r="AW20" s="743"/>
      <c r="AX20" s="743"/>
      <c r="AY20" s="744"/>
      <c r="AZ20" s="28"/>
    </row>
    <row r="21" spans="1:52" ht="15.75" customHeight="1">
      <c r="A21" s="20"/>
      <c r="B21" s="35"/>
      <c r="C21" s="714" t="e">
        <f>Act</f>
        <v>#NAME?</v>
      </c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6"/>
      <c r="AP21" s="20"/>
      <c r="AQ21" s="35"/>
      <c r="AR21" s="797" t="s">
        <v>452</v>
      </c>
      <c r="AS21" s="797"/>
      <c r="AT21" s="797"/>
      <c r="AU21" s="797"/>
      <c r="AV21" s="797"/>
      <c r="AW21" s="797"/>
      <c r="AX21" s="797"/>
      <c r="AY21" s="797"/>
      <c r="AZ21" s="46"/>
    </row>
    <row r="22" spans="1:52" ht="15">
      <c r="A22" s="20"/>
      <c r="B22" s="413"/>
      <c r="C22" s="99" t="s">
        <v>436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47"/>
      <c r="V22" s="47"/>
      <c r="W22" s="47"/>
      <c r="X22" s="47"/>
      <c r="Y22" s="43"/>
      <c r="Z22" s="20"/>
      <c r="AA22" s="20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 t="s">
        <v>465</v>
      </c>
      <c r="AP22" s="20"/>
      <c r="AQ22" s="35"/>
      <c r="AY22" s="45"/>
      <c r="AZ22" s="46"/>
    </row>
    <row r="23" spans="1:52" ht="12" customHeight="1">
      <c r="A23" s="20"/>
      <c r="B23" s="4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43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35"/>
      <c r="AR23" s="742"/>
      <c r="AS23" s="743"/>
      <c r="AT23" s="743"/>
      <c r="AU23" s="743"/>
      <c r="AV23" s="743"/>
      <c r="AW23" s="743"/>
      <c r="AX23" s="743"/>
      <c r="AY23" s="744"/>
      <c r="AZ23" s="28"/>
    </row>
    <row r="24" spans="1:52" ht="15.75" customHeight="1">
      <c r="A24" s="27"/>
      <c r="B24" s="436"/>
      <c r="C24" s="730" t="e">
        <f>Adr</f>
        <v>#NAME?</v>
      </c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31"/>
      <c r="AJ24" s="731"/>
      <c r="AK24" s="731"/>
      <c r="AL24" s="731"/>
      <c r="AM24" s="731"/>
      <c r="AN24" s="731"/>
      <c r="AO24" s="732"/>
      <c r="AP24" s="20"/>
      <c r="AQ24" s="430"/>
      <c r="AR24" s="726" t="s">
        <v>453</v>
      </c>
      <c r="AS24" s="726"/>
      <c r="AT24" s="726"/>
      <c r="AU24" s="726"/>
      <c r="AV24" s="726"/>
      <c r="AW24" s="726"/>
      <c r="AX24" s="726"/>
      <c r="AY24" s="726"/>
      <c r="AZ24" s="28"/>
    </row>
    <row r="25" spans="1:52" ht="15.75" customHeight="1">
      <c r="A25" s="27"/>
      <c r="B25" s="436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20"/>
      <c r="AQ25" s="430"/>
      <c r="AR25" s="727"/>
      <c r="AS25" s="728"/>
      <c r="AT25" s="728"/>
      <c r="AU25" s="728"/>
      <c r="AV25" s="728"/>
      <c r="AW25" s="728"/>
      <c r="AX25" s="728"/>
      <c r="AY25" s="729"/>
      <c r="AZ25" s="28"/>
    </row>
    <row r="26" spans="1:52" ht="15">
      <c r="A26" s="27"/>
      <c r="B26" s="436"/>
      <c r="C26" s="714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6"/>
      <c r="AP26" s="20"/>
      <c r="AQ26" s="430"/>
      <c r="AR26" s="749" t="s">
        <v>454</v>
      </c>
      <c r="AS26" s="749"/>
      <c r="AT26" s="749"/>
      <c r="AU26" s="749"/>
      <c r="AV26" s="749"/>
      <c r="AW26" s="749"/>
      <c r="AX26" s="749"/>
      <c r="AY26" s="749"/>
      <c r="AZ26" s="28"/>
    </row>
    <row r="27" spans="1:52" ht="15.75" customHeight="1">
      <c r="A27" s="27"/>
      <c r="B27" s="412"/>
      <c r="C27" s="403" t="s">
        <v>437</v>
      </c>
      <c r="D27" s="72"/>
      <c r="E27" s="72"/>
      <c r="F27" s="72"/>
      <c r="G27" s="419"/>
      <c r="H27" s="419"/>
      <c r="I27" s="419"/>
      <c r="J27" s="419"/>
      <c r="K27" s="419"/>
      <c r="L27" s="419"/>
      <c r="M27" s="419"/>
      <c r="N27" s="419"/>
      <c r="O27" s="420"/>
      <c r="P27" s="420"/>
      <c r="Q27" s="86"/>
      <c r="R27" s="86"/>
      <c r="S27" s="86"/>
      <c r="T27" s="86"/>
      <c r="U27" s="86"/>
      <c r="V27" s="86"/>
      <c r="W27" s="86"/>
      <c r="X27" s="86"/>
      <c r="Y27" s="86"/>
      <c r="Z27" s="20"/>
      <c r="AA27" s="20"/>
      <c r="AB27" s="3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 t="s">
        <v>466</v>
      </c>
      <c r="AP27" s="20"/>
      <c r="AQ27" s="35"/>
      <c r="AR27" s="20"/>
      <c r="AS27" s="20"/>
      <c r="AT27" s="20"/>
      <c r="AU27" s="20"/>
      <c r="AV27" s="20"/>
      <c r="AW27" s="20"/>
      <c r="AX27" s="20"/>
      <c r="AY27" s="20"/>
      <c r="AZ27" s="28"/>
    </row>
    <row r="28" spans="1:52" ht="13.5" customHeight="1">
      <c r="A28" s="27"/>
      <c r="B28" s="412"/>
      <c r="C28" s="403"/>
      <c r="D28" s="72"/>
      <c r="E28" s="72"/>
      <c r="F28" s="72"/>
      <c r="G28" s="419"/>
      <c r="H28" s="419"/>
      <c r="I28" s="419"/>
      <c r="J28" s="419"/>
      <c r="K28" s="419"/>
      <c r="L28" s="419"/>
      <c r="M28" s="419"/>
      <c r="N28" s="419"/>
      <c r="O28" s="420"/>
      <c r="P28" s="420"/>
      <c r="Q28" s="86"/>
      <c r="R28" s="86"/>
      <c r="S28" s="86"/>
      <c r="T28" s="86"/>
      <c r="U28" s="86"/>
      <c r="V28" s="86"/>
      <c r="W28" s="86"/>
      <c r="X28" s="86"/>
      <c r="Y28" s="86"/>
      <c r="Z28" s="20"/>
      <c r="AA28" s="20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35"/>
      <c r="AR28" s="742"/>
      <c r="AS28" s="743"/>
      <c r="AT28" s="743"/>
      <c r="AU28" s="743"/>
      <c r="AV28" s="743"/>
      <c r="AW28" s="743"/>
      <c r="AX28" s="743"/>
      <c r="AY28" s="744"/>
      <c r="AZ28" s="28"/>
    </row>
    <row r="29" spans="1:52" ht="12.75" customHeight="1">
      <c r="A29" s="27"/>
      <c r="B29" s="412"/>
      <c r="C29" s="736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7"/>
      <c r="AK29" s="737"/>
      <c r="AL29" s="737"/>
      <c r="AM29" s="737"/>
      <c r="AN29" s="737"/>
      <c r="AO29" s="738"/>
      <c r="AP29" s="20"/>
      <c r="AQ29" s="35"/>
      <c r="AR29" s="745" t="s">
        <v>455</v>
      </c>
      <c r="AS29" s="745"/>
      <c r="AT29" s="745"/>
      <c r="AU29" s="745"/>
      <c r="AV29" s="745"/>
      <c r="AW29" s="745"/>
      <c r="AX29" s="745"/>
      <c r="AY29" s="745"/>
      <c r="AZ29" s="403"/>
    </row>
    <row r="30" spans="1:52" ht="17.25" customHeight="1">
      <c r="A30" s="27"/>
      <c r="B30" s="412"/>
      <c r="C30" s="337" t="s">
        <v>438</v>
      </c>
      <c r="D30" s="72"/>
      <c r="E30" s="72"/>
      <c r="F30" s="72"/>
      <c r="G30" s="419"/>
      <c r="H30" s="419"/>
      <c r="I30" s="419"/>
      <c r="J30" s="419"/>
      <c r="K30" s="419"/>
      <c r="L30" s="419"/>
      <c r="M30" s="419"/>
      <c r="N30" s="419"/>
      <c r="O30" s="85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20"/>
      <c r="AA30" s="20"/>
      <c r="AB30" s="20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404" t="s">
        <v>467</v>
      </c>
      <c r="AP30" s="64"/>
      <c r="AQ30" s="400"/>
      <c r="AY30" s="20"/>
      <c r="AZ30" s="28"/>
    </row>
    <row r="31" spans="1:52" ht="12" customHeight="1">
      <c r="A31" s="27"/>
      <c r="B31" s="412"/>
      <c r="C31" s="421"/>
      <c r="D31" s="421"/>
      <c r="E31" s="421"/>
      <c r="F31" s="421"/>
      <c r="G31" s="419"/>
      <c r="H31" s="419"/>
      <c r="I31" s="419"/>
      <c r="J31" s="419"/>
      <c r="K31" s="419"/>
      <c r="L31" s="419"/>
      <c r="M31" s="419"/>
      <c r="N31" s="419"/>
      <c r="O31" s="85"/>
      <c r="P31" s="85"/>
      <c r="Q31" s="86"/>
      <c r="R31" s="86"/>
      <c r="S31" s="86"/>
      <c r="T31" s="86"/>
      <c r="U31" s="86"/>
      <c r="V31" s="86"/>
      <c r="W31" s="86"/>
      <c r="X31" s="86"/>
      <c r="Y31" s="86"/>
      <c r="Z31" s="20"/>
      <c r="AA31" s="20"/>
      <c r="AB31" s="20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400"/>
      <c r="AR31" s="746"/>
      <c r="AS31" s="747"/>
      <c r="AT31" s="747"/>
      <c r="AU31" s="747"/>
      <c r="AV31" s="747"/>
      <c r="AW31" s="747"/>
      <c r="AX31" s="747"/>
      <c r="AY31" s="748"/>
      <c r="AZ31" s="28"/>
    </row>
    <row r="32" spans="1:52" ht="12.75" customHeight="1">
      <c r="A32" s="27"/>
      <c r="B32" s="412"/>
      <c r="C32" s="739" t="e">
        <f>Ville1</f>
        <v>#NAME?</v>
      </c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740"/>
      <c r="Y32" s="740"/>
      <c r="Z32" s="740"/>
      <c r="AA32" s="741"/>
      <c r="AB32" s="20"/>
      <c r="AC32" s="64"/>
      <c r="AD32" s="64"/>
      <c r="AE32" s="64"/>
      <c r="AF32" s="750"/>
      <c r="AG32" s="751"/>
      <c r="AH32" s="751"/>
      <c r="AI32" s="751"/>
      <c r="AJ32" s="751"/>
      <c r="AK32" s="751"/>
      <c r="AL32" s="751"/>
      <c r="AM32" s="751"/>
      <c r="AN32" s="751"/>
      <c r="AO32" s="752"/>
      <c r="AP32" s="64"/>
      <c r="AQ32" s="400"/>
      <c r="AR32" s="749" t="s">
        <v>456</v>
      </c>
      <c r="AS32" s="749"/>
      <c r="AT32" s="749"/>
      <c r="AU32" s="749"/>
      <c r="AV32" s="749"/>
      <c r="AW32" s="749"/>
      <c r="AX32" s="749"/>
      <c r="AY32" s="749"/>
      <c r="AZ32" s="28"/>
    </row>
    <row r="33" spans="1:52" ht="12.75" customHeight="1">
      <c r="A33" s="27"/>
      <c r="B33" s="412"/>
      <c r="C33" s="337" t="s">
        <v>191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20"/>
      <c r="AA33" s="20" t="s">
        <v>468</v>
      </c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 t="s">
        <v>479</v>
      </c>
      <c r="AP33" s="20"/>
      <c r="AQ33" s="41"/>
      <c r="AR33" s="22"/>
      <c r="AS33" s="22"/>
      <c r="AT33" s="22"/>
      <c r="AU33" s="22"/>
      <c r="AV33" s="22"/>
      <c r="AW33" s="22"/>
      <c r="AX33" s="22"/>
      <c r="AY33" s="22"/>
      <c r="AZ33" s="33"/>
    </row>
    <row r="34" spans="1:52" ht="12" customHeight="1">
      <c r="A34" s="27"/>
      <c r="B34" s="41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20"/>
      <c r="AA34" s="2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753" t="s">
        <v>457</v>
      </c>
      <c r="AR34" s="754"/>
      <c r="AS34" s="754"/>
      <c r="AT34" s="754"/>
      <c r="AU34" s="754"/>
      <c r="AV34" s="754"/>
      <c r="AW34" s="754"/>
      <c r="AX34" s="754"/>
      <c r="AY34" s="754"/>
      <c r="AZ34" s="755"/>
    </row>
    <row r="35" spans="1:43" ht="12.75" customHeight="1">
      <c r="A35" s="27"/>
      <c r="B35" s="412"/>
      <c r="C35" s="87"/>
      <c r="D35" s="337" t="s">
        <v>439</v>
      </c>
      <c r="E35" s="87"/>
      <c r="G35" s="87"/>
      <c r="H35" s="87"/>
      <c r="I35" s="87"/>
      <c r="J35" s="87"/>
      <c r="K35" s="87"/>
      <c r="L35" s="87"/>
      <c r="M35" s="87"/>
      <c r="N35" s="87"/>
      <c r="O35" s="90"/>
      <c r="P35" s="90"/>
      <c r="Q35" s="90"/>
      <c r="R35" s="717"/>
      <c r="S35" s="718"/>
      <c r="T35" s="718"/>
      <c r="U35" s="718"/>
      <c r="V35" s="718"/>
      <c r="W35" s="718"/>
      <c r="X35" s="718"/>
      <c r="Y35" s="718"/>
      <c r="Z35" s="719"/>
      <c r="AA35" s="306"/>
      <c r="AC35" s="81"/>
      <c r="AD35" s="81"/>
      <c r="AE35" s="81"/>
      <c r="AF35" s="81"/>
      <c r="AG35" s="81"/>
      <c r="AH35" s="81"/>
      <c r="AI35" s="312" t="s">
        <v>469</v>
      </c>
      <c r="AP35" s="81"/>
      <c r="AQ35" s="57"/>
    </row>
    <row r="36" spans="1:52" ht="12.75" customHeight="1">
      <c r="A36" s="27"/>
      <c r="B36" s="41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20"/>
      <c r="AA36" s="20"/>
      <c r="AB36" s="20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433" t="s">
        <v>458</v>
      </c>
      <c r="AU36" s="723"/>
      <c r="AV36" s="724"/>
      <c r="AW36" s="724"/>
      <c r="AX36" s="724"/>
      <c r="AY36" s="725"/>
      <c r="AZ36" s="28"/>
    </row>
    <row r="37" spans="1:52" ht="12.75" customHeight="1">
      <c r="A37" s="27"/>
      <c r="B37" s="41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20"/>
      <c r="AA37" s="20"/>
      <c r="AB37" s="20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401"/>
      <c r="AR37" s="397"/>
      <c r="AS37" s="397"/>
      <c r="AT37" s="397"/>
      <c r="AU37" s="397"/>
      <c r="AV37" s="397"/>
      <c r="AW37" s="397"/>
      <c r="AX37" s="397"/>
      <c r="AY37" s="20"/>
      <c r="AZ37" s="28"/>
    </row>
    <row r="38" spans="1:52" ht="12.75" customHeight="1">
      <c r="A38" s="27"/>
      <c r="B38" s="412"/>
      <c r="C38" s="736" t="e">
        <f>Bq</f>
        <v>#NAME?</v>
      </c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8"/>
      <c r="V38" s="403"/>
      <c r="W38" s="736" t="e">
        <f>Ag</f>
        <v>#NAME?</v>
      </c>
      <c r="X38" s="737"/>
      <c r="Y38" s="737"/>
      <c r="Z38" s="737"/>
      <c r="AA38" s="737"/>
      <c r="AB38" s="737"/>
      <c r="AC38" s="737"/>
      <c r="AD38" s="737"/>
      <c r="AE38" s="737"/>
      <c r="AF38" s="737"/>
      <c r="AG38" s="737"/>
      <c r="AH38" s="737"/>
      <c r="AI38" s="737"/>
      <c r="AJ38" s="737"/>
      <c r="AK38" s="737"/>
      <c r="AL38" s="737"/>
      <c r="AM38" s="737"/>
      <c r="AN38" s="737"/>
      <c r="AO38" s="738"/>
      <c r="AP38" s="403"/>
      <c r="AQ38" s="446" t="s">
        <v>459</v>
      </c>
      <c r="AR38" s="20"/>
      <c r="AS38" s="20"/>
      <c r="AT38" s="20"/>
      <c r="AU38" s="20"/>
      <c r="AV38" s="20"/>
      <c r="AW38" s="20"/>
      <c r="AX38" s="403"/>
      <c r="AY38" s="403"/>
      <c r="AZ38" s="28"/>
    </row>
    <row r="39" spans="1:43" ht="12.75" customHeight="1">
      <c r="A39" s="27"/>
      <c r="B39" s="437"/>
      <c r="C39" s="439" t="s">
        <v>440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67"/>
      <c r="Q39" s="67"/>
      <c r="R39" s="67"/>
      <c r="S39" s="67"/>
      <c r="T39" s="67"/>
      <c r="U39" s="440" t="s">
        <v>470</v>
      </c>
      <c r="V39" s="67"/>
      <c r="W39" s="20"/>
      <c r="X39" s="398"/>
      <c r="Y39" s="398"/>
      <c r="Z39" s="398"/>
      <c r="AA39" s="398"/>
      <c r="AB39" s="398"/>
      <c r="AC39" s="440" t="s">
        <v>441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99" t="s">
        <v>471</v>
      </c>
      <c r="AP39" s="30"/>
      <c r="AQ39" s="35"/>
    </row>
    <row r="40" spans="1:52" ht="11.25" customHeight="1">
      <c r="A40" s="27"/>
      <c r="B40" s="438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5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02"/>
      <c r="AP40" s="402"/>
      <c r="AQ40" s="76" t="s">
        <v>460</v>
      </c>
      <c r="AR40" s="20"/>
      <c r="AS40" s="20"/>
      <c r="AT40" s="20"/>
      <c r="AU40" s="723"/>
      <c r="AV40" s="724"/>
      <c r="AW40" s="724"/>
      <c r="AX40" s="724"/>
      <c r="AY40" s="725"/>
      <c r="AZ40" s="28"/>
    </row>
    <row r="41" spans="1:52" ht="12.75" customHeight="1">
      <c r="A41" s="27"/>
      <c r="B41" s="438"/>
      <c r="C41" s="720" t="e">
        <f>Cpte</f>
        <v>#NAME?</v>
      </c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21"/>
      <c r="AC41" s="7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02"/>
      <c r="AP41" s="402"/>
      <c r="AQ41" s="447" t="s">
        <v>461</v>
      </c>
      <c r="AR41" s="402"/>
      <c r="AS41" s="402"/>
      <c r="AT41" s="402"/>
      <c r="AU41" s="402"/>
      <c r="AV41" s="402"/>
      <c r="AW41" s="402"/>
      <c r="AX41" s="402"/>
      <c r="AY41" s="423"/>
      <c r="AZ41" s="28"/>
    </row>
    <row r="42" spans="1:52" ht="12.75" customHeight="1">
      <c r="A42" s="27"/>
      <c r="B42" s="413"/>
      <c r="C42" s="20" t="s">
        <v>442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11"/>
      <c r="Y42" s="20"/>
      <c r="Z42" s="68"/>
      <c r="AA42" s="20"/>
      <c r="AB42" s="20"/>
      <c r="AC42" s="99" t="s">
        <v>472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0"/>
      <c r="AQ42" s="434"/>
      <c r="AR42" s="50"/>
      <c r="AS42" s="50"/>
      <c r="AT42" s="50"/>
      <c r="AU42" s="50"/>
      <c r="AV42" s="50"/>
      <c r="AW42" s="50"/>
      <c r="AX42" s="43"/>
      <c r="AY42" s="51"/>
      <c r="AZ42" s="28"/>
    </row>
    <row r="43" spans="1:52" ht="12.75" customHeight="1">
      <c r="A43" s="27"/>
      <c r="B43" s="41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408"/>
      <c r="Y43" s="20"/>
      <c r="Z43" s="68"/>
      <c r="AA43" s="20"/>
      <c r="AB43" s="20"/>
      <c r="AC43" s="99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0"/>
      <c r="AQ43" s="434"/>
      <c r="AR43" s="50"/>
      <c r="AS43" s="50"/>
      <c r="AT43" s="50"/>
      <c r="AU43" s="50"/>
      <c r="AV43" s="50"/>
      <c r="AW43" s="50"/>
      <c r="AX43" s="43"/>
      <c r="AY43" s="51"/>
      <c r="AZ43" s="28"/>
    </row>
    <row r="44" spans="1:52" ht="14.25" customHeight="1">
      <c r="A44" s="27"/>
      <c r="B44" s="41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5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35"/>
      <c r="AR44" s="20"/>
      <c r="AX44" s="20"/>
      <c r="AY44" s="43"/>
      <c r="AZ44" s="28"/>
    </row>
    <row r="45" spans="1:52" ht="12.75" customHeight="1">
      <c r="A45" s="27"/>
      <c r="B45" s="35"/>
      <c r="C45" s="730" t="str">
        <f>reference!L38</f>
        <v>CHAMSI MOHAMED</v>
      </c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2"/>
      <c r="V45" s="54"/>
      <c r="W45" s="20"/>
      <c r="X45" s="20"/>
      <c r="Y45" s="733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5"/>
      <c r="AP45" s="20"/>
      <c r="AQ45" s="41"/>
      <c r="AR45" s="22"/>
      <c r="AS45" s="22"/>
      <c r="AT45" s="22"/>
      <c r="AU45" s="22"/>
      <c r="AV45" s="22"/>
      <c r="AW45" s="22"/>
      <c r="AX45" s="22"/>
      <c r="AY45" s="22"/>
      <c r="AZ45" s="33"/>
    </row>
    <row r="46" spans="1:52" ht="12.75">
      <c r="A46" s="20"/>
      <c r="B46" s="35"/>
      <c r="C46" s="396" t="s">
        <v>443</v>
      </c>
      <c r="D46" s="20"/>
      <c r="E46" s="54"/>
      <c r="F46" s="54"/>
      <c r="G46" s="54"/>
      <c r="H46" s="54"/>
      <c r="I46" s="20"/>
      <c r="J46" s="20"/>
      <c r="K46" s="20"/>
      <c r="L46" s="20"/>
      <c r="M46" s="20"/>
      <c r="N46" s="20"/>
      <c r="O46" s="20"/>
      <c r="P46" s="55"/>
      <c r="Q46" s="20"/>
      <c r="R46" s="20"/>
      <c r="S46" s="20"/>
      <c r="T46" s="20"/>
      <c r="U46" s="20" t="s">
        <v>474</v>
      </c>
      <c r="V46" s="54"/>
      <c r="W46" s="20"/>
      <c r="X46" s="20"/>
      <c r="Y46" s="396" t="s">
        <v>444</v>
      </c>
      <c r="Z46" s="55"/>
      <c r="AA46" s="54"/>
      <c r="AB46" s="54"/>
      <c r="AC46" s="54"/>
      <c r="AD46" s="54"/>
      <c r="AE46" s="54"/>
      <c r="AF46" s="54"/>
      <c r="AG46" s="54"/>
      <c r="AH46" s="20"/>
      <c r="AI46" s="54"/>
      <c r="AJ46" s="20"/>
      <c r="AK46" s="20"/>
      <c r="AL46" s="20"/>
      <c r="AM46" s="20"/>
      <c r="AN46" s="54"/>
      <c r="AO46" s="20" t="s">
        <v>473</v>
      </c>
      <c r="AP46" s="20"/>
      <c r="AQ46" s="711" t="s">
        <v>462</v>
      </c>
      <c r="AR46" s="712"/>
      <c r="AS46" s="712"/>
      <c r="AT46" s="712"/>
      <c r="AU46" s="712"/>
      <c r="AV46" s="712"/>
      <c r="AW46" s="712"/>
      <c r="AX46" s="712"/>
      <c r="AY46" s="712"/>
      <c r="AZ46" s="713"/>
    </row>
    <row r="47" spans="1:52" ht="12.75">
      <c r="A47" s="20"/>
      <c r="B47" s="35"/>
      <c r="C47" s="396"/>
      <c r="D47" s="20"/>
      <c r="E47" s="54"/>
      <c r="F47" s="54"/>
      <c r="G47" s="54"/>
      <c r="H47" s="54"/>
      <c r="I47" s="20"/>
      <c r="J47" s="20"/>
      <c r="K47" s="20"/>
      <c r="L47" s="20"/>
      <c r="M47" s="20"/>
      <c r="N47" s="20"/>
      <c r="O47" s="20"/>
      <c r="P47" s="55"/>
      <c r="Q47" s="20"/>
      <c r="R47" s="20"/>
      <c r="S47" s="20"/>
      <c r="T47" s="20"/>
      <c r="U47" s="20"/>
      <c r="V47" s="54"/>
      <c r="W47" s="20"/>
      <c r="X47" s="20"/>
      <c r="Y47" s="396"/>
      <c r="Z47" s="55"/>
      <c r="AA47" s="54"/>
      <c r="AB47" s="54"/>
      <c r="AC47" s="54"/>
      <c r="AD47" s="54"/>
      <c r="AE47" s="54"/>
      <c r="AF47" s="54"/>
      <c r="AG47" s="54"/>
      <c r="AH47" s="20"/>
      <c r="AI47" s="54"/>
      <c r="AJ47" s="20"/>
      <c r="AK47" s="20"/>
      <c r="AL47" s="20"/>
      <c r="AM47" s="20"/>
      <c r="AN47" s="54"/>
      <c r="AO47" s="20"/>
      <c r="AP47" s="20"/>
      <c r="AQ47" s="455"/>
      <c r="AR47" s="456"/>
      <c r="AS47" s="456"/>
      <c r="AT47" s="456"/>
      <c r="AU47" s="456"/>
      <c r="AV47" s="456"/>
      <c r="AW47" s="456"/>
      <c r="AX47" s="456"/>
      <c r="AY47" s="456"/>
      <c r="AZ47" s="457"/>
    </row>
    <row r="48" spans="1:52" ht="14.25" customHeight="1">
      <c r="A48" s="20"/>
      <c r="B48" s="35"/>
      <c r="C48" s="55"/>
      <c r="D48" s="20"/>
      <c r="E48" s="54"/>
      <c r="F48" s="54"/>
      <c r="G48" s="54"/>
      <c r="H48" s="54"/>
      <c r="I48" s="20"/>
      <c r="J48" s="20"/>
      <c r="K48" s="20"/>
      <c r="L48" s="20"/>
      <c r="M48" s="20"/>
      <c r="N48" s="20"/>
      <c r="O48" s="20"/>
      <c r="P48" s="55"/>
      <c r="Q48" s="20"/>
      <c r="R48" s="20"/>
      <c r="S48" s="20"/>
      <c r="T48" s="20"/>
      <c r="U48" s="20"/>
      <c r="V48" s="54"/>
      <c r="W48" s="20"/>
      <c r="X48" s="20"/>
      <c r="Y48" s="54"/>
      <c r="Z48" s="55"/>
      <c r="AA48" s="54"/>
      <c r="AB48" s="54"/>
      <c r="AC48" s="54"/>
      <c r="AD48" s="54"/>
      <c r="AE48" s="54"/>
      <c r="AF48" s="54"/>
      <c r="AG48" s="54"/>
      <c r="AH48" s="20"/>
      <c r="AI48" s="54"/>
      <c r="AJ48" s="20"/>
      <c r="AK48" s="20"/>
      <c r="AL48" s="20"/>
      <c r="AM48" s="20"/>
      <c r="AN48" s="54"/>
      <c r="AO48" s="20"/>
      <c r="AP48" s="20"/>
      <c r="AQ48" s="446" t="s">
        <v>463</v>
      </c>
      <c r="AR48" s="20"/>
      <c r="AS48" s="20"/>
      <c r="AT48" s="20"/>
      <c r="AU48" s="723"/>
      <c r="AV48" s="724"/>
      <c r="AW48" s="724"/>
      <c r="AX48" s="724"/>
      <c r="AY48" s="725"/>
      <c r="AZ48" s="28"/>
    </row>
    <row r="49" spans="1:52" ht="12.75">
      <c r="A49" s="20"/>
      <c r="B49" s="35"/>
      <c r="C49" s="765"/>
      <c r="D49" s="766"/>
      <c r="E49" s="766"/>
      <c r="F49" s="766"/>
      <c r="G49" s="766"/>
      <c r="H49" s="766"/>
      <c r="I49" s="766"/>
      <c r="J49" s="766"/>
      <c r="K49" s="766"/>
      <c r="L49" s="766"/>
      <c r="M49" s="767"/>
      <c r="N49" s="20"/>
      <c r="O49" s="20"/>
      <c r="P49" s="55"/>
      <c r="Q49" s="757" t="e">
        <f>cin</f>
        <v>#NAME?</v>
      </c>
      <c r="R49" s="758"/>
      <c r="S49" s="758"/>
      <c r="T49" s="758"/>
      <c r="U49" s="758"/>
      <c r="V49" s="758"/>
      <c r="W49" s="758"/>
      <c r="X49" s="758"/>
      <c r="Y49" s="758"/>
      <c r="Z49" s="758"/>
      <c r="AA49" s="759"/>
      <c r="AB49" s="54"/>
      <c r="AC49" s="54"/>
      <c r="AD49" s="733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5"/>
      <c r="AP49" s="20"/>
      <c r="AQ49" s="447"/>
      <c r="AR49" s="20"/>
      <c r="AS49" s="20"/>
      <c r="AT49" s="20"/>
      <c r="AU49" s="20"/>
      <c r="AV49" s="20"/>
      <c r="AW49" s="20"/>
      <c r="AX49" s="20"/>
      <c r="AY49" s="20"/>
      <c r="AZ49" s="28"/>
    </row>
    <row r="50" spans="1:53" ht="14.25" customHeight="1">
      <c r="A50" s="20"/>
      <c r="B50" s="35"/>
      <c r="C50" s="396" t="s">
        <v>445</v>
      </c>
      <c r="D50" s="20"/>
      <c r="E50" s="54"/>
      <c r="F50" s="54"/>
      <c r="G50" s="54"/>
      <c r="H50" s="54"/>
      <c r="I50" s="20"/>
      <c r="J50" s="20"/>
      <c r="K50" s="20"/>
      <c r="L50" s="20"/>
      <c r="M50" s="20" t="s">
        <v>477</v>
      </c>
      <c r="N50" s="20"/>
      <c r="O50" s="20"/>
      <c r="P50" s="55"/>
      <c r="Q50" s="20" t="s">
        <v>446</v>
      </c>
      <c r="R50" s="20"/>
      <c r="S50" s="20"/>
      <c r="T50" s="20"/>
      <c r="U50" s="20"/>
      <c r="V50" s="54"/>
      <c r="W50" s="20"/>
      <c r="X50" s="20"/>
      <c r="Y50" s="54"/>
      <c r="Z50" s="55"/>
      <c r="AA50" s="396" t="s">
        <v>476</v>
      </c>
      <c r="AB50" s="54"/>
      <c r="AC50" s="54"/>
      <c r="AD50" s="396" t="s">
        <v>403</v>
      </c>
      <c r="AE50" s="54"/>
      <c r="AF50" s="54"/>
      <c r="AG50" s="54"/>
      <c r="AH50" s="20"/>
      <c r="AI50" s="54"/>
      <c r="AJ50" s="20"/>
      <c r="AK50" s="20"/>
      <c r="AL50" s="20"/>
      <c r="AM50" s="20"/>
      <c r="AN50" s="54"/>
      <c r="AO50" s="20" t="s">
        <v>475</v>
      </c>
      <c r="AP50" s="20"/>
      <c r="AQ50" s="446" t="s">
        <v>464</v>
      </c>
      <c r="AR50" s="20"/>
      <c r="AS50" s="20"/>
      <c r="AT50" s="20"/>
      <c r="AU50" s="723"/>
      <c r="AV50" s="724"/>
      <c r="AW50" s="724"/>
      <c r="AX50" s="724"/>
      <c r="AY50" s="725"/>
      <c r="AZ50" s="28"/>
      <c r="BA50" s="20"/>
    </row>
    <row r="51" spans="1:53" ht="12.75" customHeight="1">
      <c r="A51" s="20"/>
      <c r="B51" s="35"/>
      <c r="C51" s="55"/>
      <c r="D51" s="20"/>
      <c r="E51" s="54"/>
      <c r="F51" s="54"/>
      <c r="G51" s="54"/>
      <c r="H51" s="54"/>
      <c r="I51" s="20"/>
      <c r="J51" s="20"/>
      <c r="K51" s="20"/>
      <c r="L51" s="20"/>
      <c r="M51" s="20"/>
      <c r="N51" s="20"/>
      <c r="O51" s="20"/>
      <c r="P51" s="55"/>
      <c r="Q51" s="20"/>
      <c r="R51" s="20"/>
      <c r="S51" s="20"/>
      <c r="T51" s="20"/>
      <c r="U51" s="20"/>
      <c r="V51" s="54"/>
      <c r="W51" s="20"/>
      <c r="X51" s="20"/>
      <c r="Y51" s="54"/>
      <c r="Z51" s="55"/>
      <c r="AA51" s="54"/>
      <c r="AB51" s="54"/>
      <c r="AC51" s="54"/>
      <c r="AD51" s="54"/>
      <c r="AE51" s="54"/>
      <c r="AF51" s="54"/>
      <c r="AG51" s="54"/>
      <c r="AH51" s="20"/>
      <c r="AI51" s="54"/>
      <c r="AJ51" s="20"/>
      <c r="AK51" s="20"/>
      <c r="AL51" s="20"/>
      <c r="AM51" s="20"/>
      <c r="AN51" s="54"/>
      <c r="AO51" s="20"/>
      <c r="AP51" s="20"/>
      <c r="AQ51" s="35"/>
      <c r="AR51" s="20"/>
      <c r="AS51" s="20"/>
      <c r="AT51" s="20"/>
      <c r="AU51" s="20"/>
      <c r="AV51" s="20"/>
      <c r="AW51" s="20"/>
      <c r="AX51" s="20"/>
      <c r="AY51" s="20"/>
      <c r="AZ51" s="28"/>
      <c r="BA51" s="20"/>
    </row>
    <row r="52" spans="1:53" ht="12.75">
      <c r="A52" s="20"/>
      <c r="B52" s="35"/>
      <c r="C52" s="733"/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  <c r="O52" s="734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4"/>
      <c r="AL52" s="734"/>
      <c r="AM52" s="734"/>
      <c r="AN52" s="734"/>
      <c r="AO52" s="735"/>
      <c r="AP52" s="20"/>
      <c r="AQ52" s="76" t="s">
        <v>460</v>
      </c>
      <c r="AR52" s="20"/>
      <c r="AS52" s="20"/>
      <c r="AT52" s="20"/>
      <c r="AU52" s="723"/>
      <c r="AV52" s="724"/>
      <c r="AW52" s="724"/>
      <c r="AX52" s="724"/>
      <c r="AY52" s="725"/>
      <c r="AZ52" s="28"/>
      <c r="BA52" s="20"/>
    </row>
    <row r="53" spans="1:52" ht="14.25" customHeight="1">
      <c r="A53" s="20"/>
      <c r="B53" s="3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6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447" t="s">
        <v>461</v>
      </c>
      <c r="AR53" s="20"/>
      <c r="AS53" s="20"/>
      <c r="AT53" s="20"/>
      <c r="AU53" s="20"/>
      <c r="AV53" s="20"/>
      <c r="AW53" s="20"/>
      <c r="AX53" s="20"/>
      <c r="AY53" s="20"/>
      <c r="AZ53" s="28"/>
    </row>
    <row r="54" spans="1:52" ht="12.75" customHeight="1">
      <c r="A54" s="20"/>
      <c r="B54" s="441"/>
      <c r="C54" s="730" t="e">
        <f>Adr</f>
        <v>#NAME?</v>
      </c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1"/>
      <c r="AL54" s="731"/>
      <c r="AM54" s="731"/>
      <c r="AN54" s="731"/>
      <c r="AO54" s="732"/>
      <c r="AP54" s="94"/>
      <c r="AQ54" s="442"/>
      <c r="AR54" s="94"/>
      <c r="AS54" s="94"/>
      <c r="AT54" s="94"/>
      <c r="AU54" s="20"/>
      <c r="AV54" s="20"/>
      <c r="AW54" s="20"/>
      <c r="AX54" s="20"/>
      <c r="AY54" s="47"/>
      <c r="AZ54" s="28"/>
    </row>
    <row r="55" spans="1:52" ht="12.75">
      <c r="A55" s="20"/>
      <c r="B55" s="441"/>
      <c r="C55" s="405" t="s">
        <v>447</v>
      </c>
      <c r="D55" s="424"/>
      <c r="E55" s="424"/>
      <c r="F55" s="424"/>
      <c r="G55" s="42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448" t="s">
        <v>478</v>
      </c>
      <c r="AP55" s="94"/>
      <c r="AQ55" s="442"/>
      <c r="AR55" s="94"/>
      <c r="AS55" s="94"/>
      <c r="AT55" s="94"/>
      <c r="AU55" s="20"/>
      <c r="AV55" s="20"/>
      <c r="AW55" s="20"/>
      <c r="AX55" s="20"/>
      <c r="AY55" s="20"/>
      <c r="AZ55" s="28"/>
    </row>
    <row r="56" spans="1:52" ht="16.5" customHeight="1">
      <c r="A56" s="20"/>
      <c r="B56" s="413"/>
      <c r="C56" s="20"/>
      <c r="D56" s="20"/>
      <c r="E56" s="20"/>
      <c r="F56" s="20"/>
      <c r="G56" s="69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41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" customHeight="1">
      <c r="A57" s="20"/>
      <c r="B57" s="413"/>
      <c r="C57" s="714" t="e">
        <f>Ville1</f>
        <v>#NAME?</v>
      </c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6"/>
      <c r="O57" s="20"/>
      <c r="P57" s="20"/>
      <c r="Q57" s="757" t="str">
        <f>reference!L42</f>
        <v>SIDI MOUMEN</v>
      </c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9"/>
      <c r="AE57" s="125"/>
      <c r="AF57" s="20"/>
      <c r="AG57" s="757"/>
      <c r="AH57" s="758"/>
      <c r="AI57" s="758"/>
      <c r="AJ57" s="758"/>
      <c r="AK57" s="758"/>
      <c r="AL57" s="758"/>
      <c r="AM57" s="758"/>
      <c r="AN57" s="758"/>
      <c r="AO57" s="759"/>
      <c r="AP57" s="20"/>
      <c r="AQ57" s="762" t="s">
        <v>483</v>
      </c>
      <c r="AR57" s="763"/>
      <c r="AS57" s="763"/>
      <c r="AT57" s="763"/>
      <c r="AU57" s="763"/>
      <c r="AV57" s="763"/>
      <c r="AW57" s="763"/>
      <c r="AX57" s="763"/>
      <c r="AY57" s="763"/>
      <c r="AZ57" s="764"/>
    </row>
    <row r="58" spans="1:52" ht="12.75">
      <c r="A58" s="20"/>
      <c r="B58" s="35"/>
      <c r="C58" s="20" t="s">
        <v>191</v>
      </c>
      <c r="D58" s="20"/>
      <c r="E58" s="20"/>
      <c r="F58" s="30"/>
      <c r="G58" s="69"/>
      <c r="H58" s="26"/>
      <c r="I58" s="26"/>
      <c r="J58" s="26"/>
      <c r="K58" s="26"/>
      <c r="L58" s="26"/>
      <c r="M58" s="26"/>
      <c r="N58" s="99" t="s">
        <v>468</v>
      </c>
      <c r="O58" s="20"/>
      <c r="P58" s="20"/>
      <c r="Q58" s="20" t="s">
        <v>438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 t="s">
        <v>467</v>
      </c>
      <c r="AE58" s="20"/>
      <c r="AF58" s="20"/>
      <c r="AG58" s="43" t="s">
        <v>448</v>
      </c>
      <c r="AH58" s="20"/>
      <c r="AI58" s="20"/>
      <c r="AJ58" s="20"/>
      <c r="AK58" s="20"/>
      <c r="AL58" s="20"/>
      <c r="AM58" s="20"/>
      <c r="AN58" s="20"/>
      <c r="AO58" s="43" t="s">
        <v>479</v>
      </c>
      <c r="AP58" s="20"/>
      <c r="AQ58" s="35"/>
      <c r="AR58" s="20"/>
      <c r="AS58" s="20"/>
      <c r="AT58" s="20"/>
      <c r="AU58" s="68"/>
      <c r="AV58" s="68"/>
      <c r="AW58" s="68"/>
      <c r="AX58" s="68"/>
      <c r="AY58" s="68"/>
      <c r="AZ58" s="49"/>
    </row>
    <row r="59" spans="1:52" ht="12.75" customHeight="1">
      <c r="A59" s="20"/>
      <c r="B59" s="35"/>
      <c r="C59" s="20"/>
      <c r="D59" s="20"/>
      <c r="E59" s="20"/>
      <c r="F59" s="30"/>
      <c r="G59" s="69"/>
      <c r="H59" s="26"/>
      <c r="I59" s="26"/>
      <c r="J59" s="26"/>
      <c r="K59" s="26"/>
      <c r="L59" s="26"/>
      <c r="M59" s="26"/>
      <c r="N59" s="26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35" t="s">
        <v>484</v>
      </c>
      <c r="AR59" s="20"/>
      <c r="AS59" s="20"/>
      <c r="AT59" s="20"/>
      <c r="AU59" s="723"/>
      <c r="AV59" s="724"/>
      <c r="AW59" s="724"/>
      <c r="AX59" s="724"/>
      <c r="AY59" s="725"/>
      <c r="AZ59" s="28"/>
    </row>
    <row r="60" spans="1:52" ht="11.25" customHeight="1">
      <c r="A60" s="20"/>
      <c r="B60" s="35"/>
      <c r="C60" s="20"/>
      <c r="D60" s="20"/>
      <c r="E60" s="20"/>
      <c r="F60" s="30"/>
      <c r="G60" s="69"/>
      <c r="H60" s="26"/>
      <c r="I60" s="26"/>
      <c r="J60" s="26"/>
      <c r="K60" s="26"/>
      <c r="L60" s="26"/>
      <c r="M60" s="26"/>
      <c r="N60" s="26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35"/>
      <c r="AR60" s="20"/>
      <c r="AS60" s="20"/>
      <c r="AT60" s="20"/>
      <c r="AU60" s="68"/>
      <c r="AV60" s="68"/>
      <c r="AW60" s="68"/>
      <c r="AX60" s="68"/>
      <c r="AY60" s="68"/>
      <c r="AZ60" s="49"/>
    </row>
    <row r="61" spans="1:52" ht="12.75" customHeight="1">
      <c r="A61" s="28"/>
      <c r="B61" s="35"/>
      <c r="C61" s="20" t="s">
        <v>449</v>
      </c>
      <c r="D61" s="20"/>
      <c r="E61" s="20"/>
      <c r="F61" s="30"/>
      <c r="G61" s="69"/>
      <c r="H61" s="26"/>
      <c r="I61" s="26"/>
      <c r="J61" s="26"/>
      <c r="K61" s="26"/>
      <c r="L61" s="26"/>
      <c r="M61" s="26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 t="s">
        <v>480</v>
      </c>
      <c r="AN61" s="20"/>
      <c r="AO61" s="20"/>
      <c r="AP61" s="20"/>
      <c r="AQ61" s="35"/>
      <c r="AR61" s="20"/>
      <c r="AS61" s="20"/>
      <c r="AT61" s="20"/>
      <c r="AU61" s="29"/>
      <c r="AV61" s="30"/>
      <c r="AW61" s="30"/>
      <c r="AX61" s="20"/>
      <c r="AY61" s="20"/>
      <c r="AZ61" s="28"/>
    </row>
    <row r="62" spans="1:52" ht="12.75" customHeight="1">
      <c r="A62" s="20"/>
      <c r="B62" s="35"/>
      <c r="C62" s="20"/>
      <c r="D62" s="20"/>
      <c r="E62" s="20"/>
      <c r="F62" s="3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35"/>
      <c r="AR62" s="20"/>
      <c r="AS62" s="20"/>
      <c r="AT62" s="20"/>
      <c r="AU62" s="68"/>
      <c r="AV62" s="68"/>
      <c r="AW62" s="68"/>
      <c r="AX62" s="68"/>
      <c r="AY62" s="68"/>
      <c r="AZ62" s="49"/>
    </row>
    <row r="63" spans="1:52" ht="12.75" customHeight="1">
      <c r="A63" s="20"/>
      <c r="B63" s="35"/>
      <c r="C63" s="20"/>
      <c r="D63" s="20"/>
      <c r="E63" s="30"/>
      <c r="F63" s="99" t="s">
        <v>450</v>
      </c>
      <c r="G63" s="26"/>
      <c r="H63" s="20"/>
      <c r="I63" s="756" t="s">
        <v>198</v>
      </c>
      <c r="J63" s="756"/>
      <c r="K63" s="756"/>
      <c r="L63" s="756"/>
      <c r="M63" s="756"/>
      <c r="N63" s="756"/>
      <c r="O63" s="756"/>
      <c r="P63" s="20" t="s">
        <v>451</v>
      </c>
      <c r="Q63" s="68"/>
      <c r="R63" s="68"/>
      <c r="S63" s="760">
        <f ca="1">TODAY()</f>
        <v>42039</v>
      </c>
      <c r="T63" s="761"/>
      <c r="U63" s="761"/>
      <c r="V63" s="761"/>
      <c r="W63" s="761"/>
      <c r="X63" s="761"/>
      <c r="Y63" s="761"/>
      <c r="Z63" s="761"/>
      <c r="AA63" s="20"/>
      <c r="AB63" s="20"/>
      <c r="AC63" s="20"/>
      <c r="AD63" s="20" t="s">
        <v>398</v>
      </c>
      <c r="AE63" s="20"/>
      <c r="AF63" s="20"/>
      <c r="AG63" s="20"/>
      <c r="AH63" s="20"/>
      <c r="AI63" s="20"/>
      <c r="AJ63" s="20"/>
      <c r="AK63" s="20" t="s">
        <v>481</v>
      </c>
      <c r="AL63" s="20"/>
      <c r="AM63" s="20"/>
      <c r="AN63" s="20"/>
      <c r="AO63" s="20"/>
      <c r="AP63" s="20"/>
      <c r="AQ63" s="447" t="s">
        <v>461</v>
      </c>
      <c r="AR63" s="20"/>
      <c r="AS63" s="20"/>
      <c r="AT63" s="20"/>
      <c r="AU63" s="20"/>
      <c r="AV63" s="30"/>
      <c r="AW63" s="30"/>
      <c r="AX63" s="20"/>
      <c r="AY63" s="20"/>
      <c r="AZ63" s="28"/>
    </row>
    <row r="64" spans="1:52" ht="12.75" customHeight="1">
      <c r="A64" s="20"/>
      <c r="B64" s="35"/>
      <c r="C64" s="20"/>
      <c r="D64" s="20"/>
      <c r="E64" s="30"/>
      <c r="F64" s="30"/>
      <c r="G64" s="26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447"/>
      <c r="AR64" s="20"/>
      <c r="AS64" s="20"/>
      <c r="AT64" s="20"/>
      <c r="AU64" s="20"/>
      <c r="AV64" s="20"/>
      <c r="AW64" s="30"/>
      <c r="AX64" s="20"/>
      <c r="AY64" s="20"/>
      <c r="AZ64" s="28"/>
    </row>
    <row r="65" spans="1:52" ht="12.75" customHeight="1">
      <c r="A65" s="20"/>
      <c r="B65" s="35"/>
      <c r="C65" s="20"/>
      <c r="D65" s="20"/>
      <c r="E65" s="30"/>
      <c r="F65" s="443" t="s">
        <v>297</v>
      </c>
      <c r="G65" s="2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449" t="s">
        <v>482</v>
      </c>
      <c r="AI65" s="20"/>
      <c r="AJ65" s="20"/>
      <c r="AK65" s="20"/>
      <c r="AL65" s="20"/>
      <c r="AM65" s="20"/>
      <c r="AN65" s="20"/>
      <c r="AO65" s="20"/>
      <c r="AP65" s="20"/>
      <c r="AQ65" s="35"/>
      <c r="AR65" s="20"/>
      <c r="AS65" s="20"/>
      <c r="AT65" s="20"/>
      <c r="AU65" s="20"/>
      <c r="AV65" s="20"/>
      <c r="AW65" s="20"/>
      <c r="AX65" s="20"/>
      <c r="AY65" s="20"/>
      <c r="AZ65" s="28"/>
    </row>
    <row r="66" spans="1:52" ht="15.75" customHeight="1">
      <c r="A66" s="20"/>
      <c r="B66" s="35"/>
      <c r="C66" s="20"/>
      <c r="D66" s="20"/>
      <c r="E66" s="30"/>
      <c r="F66" s="30"/>
      <c r="G66" s="26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35"/>
      <c r="AR66" s="20"/>
      <c r="AS66" s="20"/>
      <c r="AT66" s="20"/>
      <c r="AU66" s="20"/>
      <c r="AV66" s="20"/>
      <c r="AW66" s="20"/>
      <c r="AX66" s="20"/>
      <c r="AY66" s="20"/>
      <c r="AZ66" s="28"/>
    </row>
    <row r="67" spans="1:52" ht="12.75" customHeight="1">
      <c r="A67" s="20"/>
      <c r="B67" s="35"/>
      <c r="C67" s="20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399"/>
      <c r="Q67" s="399"/>
      <c r="R67" s="399"/>
      <c r="S67" s="399"/>
      <c r="T67" s="399"/>
      <c r="U67" s="399"/>
      <c r="V67" s="399"/>
      <c r="W67" s="399"/>
      <c r="X67" s="399"/>
      <c r="Y67" s="73"/>
      <c r="Z67" s="30"/>
      <c r="AA67" s="73"/>
      <c r="AB67" s="73"/>
      <c r="AC67" s="73"/>
      <c r="AD67" s="73"/>
      <c r="AE67" s="73"/>
      <c r="AF67" s="72"/>
      <c r="AG67" s="72"/>
      <c r="AH67" s="72"/>
      <c r="AI67" s="72"/>
      <c r="AJ67" s="72"/>
      <c r="AK67" s="72"/>
      <c r="AL67" s="20"/>
      <c r="AM67" s="20"/>
      <c r="AN67" s="73"/>
      <c r="AO67" s="73"/>
      <c r="AP67" s="73"/>
      <c r="AQ67" s="416"/>
      <c r="AR67" s="73"/>
      <c r="AS67" s="73"/>
      <c r="AT67" s="73"/>
      <c r="AU67" s="73"/>
      <c r="AV67" s="73"/>
      <c r="AW67" s="73"/>
      <c r="AX67" s="73"/>
      <c r="AY67" s="73"/>
      <c r="AZ67" s="452"/>
    </row>
    <row r="68" spans="1:52" ht="12.75" customHeight="1">
      <c r="A68" s="20"/>
      <c r="B68" s="35"/>
      <c r="C68" s="20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399"/>
      <c r="Q68" s="399"/>
      <c r="R68" s="399"/>
      <c r="S68" s="399"/>
      <c r="T68" s="399"/>
      <c r="U68" s="399"/>
      <c r="V68" s="399"/>
      <c r="W68" s="399"/>
      <c r="X68" s="399"/>
      <c r="Y68" s="20"/>
      <c r="Z68" s="3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72"/>
      <c r="AN68" s="20"/>
      <c r="AO68" s="20"/>
      <c r="AP68" s="20"/>
      <c r="AQ68" s="35"/>
      <c r="AR68" s="20"/>
      <c r="AS68" s="43"/>
      <c r="AT68" s="43"/>
      <c r="AU68" s="43"/>
      <c r="AV68" s="92"/>
      <c r="AW68" s="92"/>
      <c r="AX68" s="92"/>
      <c r="AY68" s="92"/>
      <c r="AZ68" s="28"/>
    </row>
    <row r="69" spans="1:52" ht="12.75" customHeight="1">
      <c r="A69" s="20"/>
      <c r="B69" s="3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47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1"/>
      <c r="Y69" s="73"/>
      <c r="Z69" s="120"/>
      <c r="AA69" s="20"/>
      <c r="AB69" s="20"/>
      <c r="AC69" s="209"/>
      <c r="AD69" s="20"/>
      <c r="AE69" s="74"/>
      <c r="AF69" s="209"/>
      <c r="AG69" s="120"/>
      <c r="AH69" s="69"/>
      <c r="AI69" s="69"/>
      <c r="AJ69" s="69"/>
      <c r="AK69" s="69"/>
      <c r="AL69" s="20"/>
      <c r="AM69" s="20"/>
      <c r="AN69" s="20"/>
      <c r="AO69" s="20"/>
      <c r="AP69" s="20"/>
      <c r="AQ69" s="446"/>
      <c r="AR69" s="20"/>
      <c r="AS69" s="20"/>
      <c r="AT69" s="20"/>
      <c r="AU69" s="20"/>
      <c r="AV69" s="20"/>
      <c r="AW69" s="20"/>
      <c r="AX69" s="20"/>
      <c r="AY69" s="20"/>
      <c r="AZ69" s="28"/>
    </row>
    <row r="70" spans="1:53" ht="12.75" customHeight="1">
      <c r="A70" s="20"/>
      <c r="B70" s="35"/>
      <c r="C70" s="20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3"/>
      <c r="U70" s="63"/>
      <c r="V70" s="63"/>
      <c r="W70" s="63"/>
      <c r="X70" s="63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413"/>
      <c r="AR70" s="26"/>
      <c r="AS70" s="20"/>
      <c r="AT70" s="20"/>
      <c r="AU70" s="20"/>
      <c r="AV70" s="20"/>
      <c r="AW70" s="20"/>
      <c r="AX70" s="50"/>
      <c r="AY70" s="20"/>
      <c r="AZ70" s="28"/>
      <c r="BA70" s="20"/>
    </row>
    <row r="71" spans="1:53" ht="12.75" customHeight="1">
      <c r="A71" s="20"/>
      <c r="B71" s="459" t="s">
        <v>485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3"/>
      <c r="AT71" s="23"/>
      <c r="AU71" s="23"/>
      <c r="AV71" s="23"/>
      <c r="AW71" s="23"/>
      <c r="AX71" s="458"/>
      <c r="AY71" s="23"/>
      <c r="AZ71" s="23"/>
      <c r="BA71" s="20"/>
    </row>
    <row r="72" spans="1:53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20"/>
      <c r="AT72" s="20"/>
      <c r="AU72" s="20"/>
      <c r="AV72" s="20"/>
      <c r="AW72" s="20"/>
      <c r="AX72" s="50"/>
      <c r="AY72" s="20"/>
      <c r="AZ72" s="20"/>
      <c r="BA72" s="20"/>
    </row>
    <row r="73" spans="1:53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0"/>
      <c r="AT73" s="20"/>
      <c r="AU73" s="20"/>
      <c r="AV73" s="20"/>
      <c r="AW73" s="20"/>
      <c r="AX73" s="50"/>
      <c r="AY73" s="20"/>
      <c r="AZ73" s="20"/>
      <c r="BA73" s="20"/>
    </row>
    <row r="74" ht="12.75">
      <c r="A74" s="21" t="s">
        <v>142</v>
      </c>
    </row>
  </sheetData>
  <sheetProtection selectLockedCells="1"/>
  <mergeCells count="65">
    <mergeCell ref="AX19:AY19"/>
    <mergeCell ref="AX18:AY18"/>
    <mergeCell ref="B3:S3"/>
    <mergeCell ref="B4:S4"/>
    <mergeCell ref="AH6:AY7"/>
    <mergeCell ref="B6:S7"/>
    <mergeCell ref="AH3:AY3"/>
    <mergeCell ref="AH4:AY4"/>
    <mergeCell ref="AR13:AY13"/>
    <mergeCell ref="AR23:AY23"/>
    <mergeCell ref="AR15:AY15"/>
    <mergeCell ref="C18:O18"/>
    <mergeCell ref="AD18:AO18"/>
    <mergeCell ref="R18:AA18"/>
    <mergeCell ref="C15:AO15"/>
    <mergeCell ref="AR20:AY20"/>
    <mergeCell ref="AR21:AY21"/>
    <mergeCell ref="AQ18:AW18"/>
    <mergeCell ref="AI13:AO13"/>
    <mergeCell ref="X9:AO10"/>
    <mergeCell ref="AR16:AX16"/>
    <mergeCell ref="C21:AO21"/>
    <mergeCell ref="AQ9:AZ9"/>
    <mergeCell ref="AQ10:AZ10"/>
    <mergeCell ref="C9:V10"/>
    <mergeCell ref="W9:W10"/>
    <mergeCell ref="K13:AH13"/>
    <mergeCell ref="AR12:AY12"/>
    <mergeCell ref="AQ57:AZ57"/>
    <mergeCell ref="AU59:AY59"/>
    <mergeCell ref="AU50:AY50"/>
    <mergeCell ref="AU52:AY52"/>
    <mergeCell ref="C49:M49"/>
    <mergeCell ref="Q49:AA49"/>
    <mergeCell ref="AD49:AO49"/>
    <mergeCell ref="C29:AO29"/>
    <mergeCell ref="AQ34:AZ34"/>
    <mergeCell ref="I63:O63"/>
    <mergeCell ref="C57:N57"/>
    <mergeCell ref="Q57:AD57"/>
    <mergeCell ref="AG57:AO57"/>
    <mergeCell ref="AU48:AY48"/>
    <mergeCell ref="C54:AO54"/>
    <mergeCell ref="C52:AO52"/>
    <mergeCell ref="S63:Z63"/>
    <mergeCell ref="AR24:AY24"/>
    <mergeCell ref="AR25:AY25"/>
    <mergeCell ref="C45:U45"/>
    <mergeCell ref="Y45:AO45"/>
    <mergeCell ref="C38:U38"/>
    <mergeCell ref="W38:AO38"/>
    <mergeCell ref="C24:AO24"/>
    <mergeCell ref="C32:AA32"/>
    <mergeCell ref="AR28:AY28"/>
    <mergeCell ref="AR29:AY29"/>
    <mergeCell ref="AQ46:AZ46"/>
    <mergeCell ref="C26:AO26"/>
    <mergeCell ref="R35:Z35"/>
    <mergeCell ref="C41:AC41"/>
    <mergeCell ref="AU40:AY40"/>
    <mergeCell ref="AU36:AY36"/>
    <mergeCell ref="AR31:AY31"/>
    <mergeCell ref="AR32:AY32"/>
    <mergeCell ref="AR26:AY26"/>
    <mergeCell ref="AF32:AO32"/>
  </mergeCells>
  <printOptions horizontalCentered="1"/>
  <pageMargins left="0.2755905511811024" right="0.2362204724409449" top="0.35433070866141736" bottom="0.24" header="0.31496062992125984" footer="0.19"/>
  <pageSetup fitToWidth="100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BB55"/>
  <sheetViews>
    <sheetView showZeros="0" view="pageBreakPreview" zoomScale="80" zoomScaleSheetLayoutView="80" zoomScalePageLayoutView="0" workbookViewId="0" topLeftCell="K13">
      <selection activeCell="AJ44" sqref="AJ44:AU45"/>
    </sheetView>
  </sheetViews>
  <sheetFormatPr defaultColWidth="11.421875" defaultRowHeight="12.75"/>
  <cols>
    <col min="1" max="51" width="2.57421875" style="21" customWidth="1"/>
    <col min="52" max="52" width="11.57421875" style="21" customWidth="1"/>
    <col min="53" max="53" width="3.00390625" style="21" customWidth="1"/>
    <col min="54" max="54" width="3.8515625" style="21" customWidth="1"/>
    <col min="55" max="16384" width="11.421875" style="21" customWidth="1"/>
  </cols>
  <sheetData>
    <row r="1" spans="1:52" ht="3.75" customHeight="1" thickBot="1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8"/>
    </row>
    <row r="2" spans="1:52" s="20" customFormat="1" ht="21.75" customHeight="1">
      <c r="A2" s="96"/>
      <c r="B2" s="36" t="s">
        <v>345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959" t="s">
        <v>346</v>
      </c>
      <c r="AP2" s="959"/>
      <c r="AQ2" s="959"/>
      <c r="AR2" s="959"/>
      <c r="AS2" s="959"/>
      <c r="AT2" s="959"/>
      <c r="AU2" s="959"/>
      <c r="AV2" s="959"/>
      <c r="AW2" s="959"/>
      <c r="AX2" s="959"/>
      <c r="AY2" s="959"/>
      <c r="AZ2" s="960"/>
    </row>
    <row r="3" spans="1:52" s="20" customFormat="1" ht="12.75">
      <c r="A3" s="97"/>
      <c r="B3" s="29" t="s">
        <v>347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31"/>
      <c r="Q3" s="131"/>
      <c r="R3" s="131"/>
      <c r="AO3" s="961"/>
      <c r="AP3" s="961"/>
      <c r="AQ3" s="961"/>
      <c r="AR3" s="961"/>
      <c r="AS3" s="961"/>
      <c r="AT3" s="961"/>
      <c r="AU3" s="961"/>
      <c r="AV3" s="961"/>
      <c r="AW3" s="961"/>
      <c r="AX3" s="961"/>
      <c r="AY3" s="961"/>
      <c r="AZ3" s="962"/>
    </row>
    <row r="4" spans="1:52" s="20" customFormat="1" ht="17.25" customHeight="1" thickBot="1">
      <c r="A4" s="171"/>
      <c r="B4" s="161"/>
      <c r="C4" s="161"/>
      <c r="D4" s="161"/>
      <c r="E4" s="161"/>
      <c r="F4" s="161"/>
      <c r="G4" s="59"/>
      <c r="H4" s="58"/>
      <c r="I4" s="60"/>
      <c r="J4" s="60"/>
      <c r="K4" s="60"/>
      <c r="L4" s="60"/>
      <c r="M4" s="59"/>
      <c r="N4" s="59"/>
      <c r="O4" s="60"/>
      <c r="P4" s="60"/>
      <c r="Q4" s="60"/>
      <c r="R4" s="60"/>
      <c r="S4" s="60"/>
      <c r="T4" s="60"/>
      <c r="U4" s="6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963"/>
      <c r="AP4" s="963"/>
      <c r="AQ4" s="963"/>
      <c r="AR4" s="963"/>
      <c r="AS4" s="963"/>
      <c r="AT4" s="963"/>
      <c r="AU4" s="963"/>
      <c r="AV4" s="963"/>
      <c r="AW4" s="963"/>
      <c r="AX4" s="963"/>
      <c r="AY4" s="963"/>
      <c r="AZ4" s="964"/>
    </row>
    <row r="5" spans="1:52" s="20" customFormat="1" ht="12" customHeight="1">
      <c r="A5" s="97"/>
      <c r="L5" s="43"/>
      <c r="M5" s="43"/>
      <c r="N5" s="43"/>
      <c r="O5" s="43"/>
      <c r="P5" s="43"/>
      <c r="Q5" s="43"/>
      <c r="R5" s="43"/>
      <c r="S5" s="43"/>
      <c r="Y5" s="30"/>
      <c r="Z5" s="965" t="s">
        <v>348</v>
      </c>
      <c r="AA5" s="966"/>
      <c r="AB5" s="966"/>
      <c r="AC5" s="966"/>
      <c r="AD5" s="966"/>
      <c r="AE5" s="966"/>
      <c r="AF5" s="966"/>
      <c r="AG5" s="967"/>
      <c r="AH5" s="30"/>
      <c r="AI5" s="30"/>
      <c r="AJ5" s="30"/>
      <c r="AK5" s="30"/>
      <c r="AL5" s="30"/>
      <c r="AM5" s="30"/>
      <c r="AZ5" s="170"/>
    </row>
    <row r="6" spans="1:52" s="20" customFormat="1" ht="12.75" customHeight="1">
      <c r="A6" s="97"/>
      <c r="B6" s="844" t="s">
        <v>349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5"/>
      <c r="Z6" s="319"/>
      <c r="AB6" s="320"/>
      <c r="AC6" s="320"/>
      <c r="AD6" s="312"/>
      <c r="AE6" s="312"/>
      <c r="AF6" s="320" t="s">
        <v>228</v>
      </c>
      <c r="AG6" s="321"/>
      <c r="AH6" s="29"/>
      <c r="AI6" s="38" t="s">
        <v>350</v>
      </c>
      <c r="AJ6" s="29"/>
      <c r="AK6" s="29"/>
      <c r="AL6" s="322"/>
      <c r="AM6" s="322"/>
      <c r="AN6" s="322"/>
      <c r="AO6" s="322"/>
      <c r="AP6" s="323"/>
      <c r="AQ6" s="324"/>
      <c r="AS6" s="325"/>
      <c r="AT6" s="326"/>
      <c r="AU6" s="326"/>
      <c r="AV6" s="326"/>
      <c r="AW6" s="326"/>
      <c r="AX6" s="326"/>
      <c r="AY6" s="326"/>
      <c r="AZ6" s="327" t="s">
        <v>351</v>
      </c>
    </row>
    <row r="7" spans="1:52" s="20" customFormat="1" ht="15.75" customHeight="1">
      <c r="A7" s="97"/>
      <c r="B7" s="844" t="e">
        <f>Act</f>
        <v>#NAME?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5"/>
      <c r="Z7" s="328"/>
      <c r="AA7" s="329" t="s">
        <v>229</v>
      </c>
      <c r="AB7" s="329"/>
      <c r="AC7" s="329"/>
      <c r="AD7" s="329"/>
      <c r="AE7" s="329"/>
      <c r="AF7" s="329"/>
      <c r="AG7" s="330"/>
      <c r="AH7" s="141"/>
      <c r="AI7" s="153" t="s">
        <v>352</v>
      </c>
      <c r="AJ7" s="141"/>
      <c r="AK7" s="141"/>
      <c r="AL7" s="141"/>
      <c r="AM7" s="141"/>
      <c r="AN7" s="141"/>
      <c r="AO7" s="141"/>
      <c r="AP7" s="153"/>
      <c r="AQ7" s="153"/>
      <c r="AS7" s="153"/>
      <c r="AT7" s="153"/>
      <c r="AU7" s="153"/>
      <c r="AV7" s="153"/>
      <c r="AW7" s="153"/>
      <c r="AX7" s="38"/>
      <c r="AY7" s="38"/>
      <c r="AZ7" s="173" t="s">
        <v>353</v>
      </c>
    </row>
    <row r="8" spans="1:52" s="20" customFormat="1" ht="12.75">
      <c r="A8" s="97"/>
      <c r="B8" s="844" t="e">
        <f>Adr</f>
        <v>#NAME?</v>
      </c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5"/>
      <c r="Z8" s="968"/>
      <c r="AA8" s="969"/>
      <c r="AB8" s="969"/>
      <c r="AC8" s="969"/>
      <c r="AD8" s="969"/>
      <c r="AE8" s="969"/>
      <c r="AF8" s="969"/>
      <c r="AG8" s="970"/>
      <c r="AH8" s="131"/>
      <c r="AI8" s="38" t="s">
        <v>354</v>
      </c>
      <c r="AJ8" s="131"/>
      <c r="AK8" s="131"/>
      <c r="AL8" s="131"/>
      <c r="AM8" s="131"/>
      <c r="AN8" s="131"/>
      <c r="AO8" s="131"/>
      <c r="AU8" s="73" t="s">
        <v>355</v>
      </c>
      <c r="AV8" s="73"/>
      <c r="AW8" s="73"/>
      <c r="AX8" s="38"/>
      <c r="AY8" s="38"/>
      <c r="AZ8" s="331" t="s">
        <v>356</v>
      </c>
    </row>
    <row r="9" spans="1:52" s="20" customFormat="1" ht="12.75" customHeight="1">
      <c r="A9" s="97"/>
      <c r="B9" s="844" t="e">
        <f>_Adr2</f>
        <v>#NAME?</v>
      </c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5"/>
      <c r="Z9" s="971"/>
      <c r="AA9" s="972"/>
      <c r="AB9" s="972"/>
      <c r="AC9" s="972"/>
      <c r="AD9" s="972"/>
      <c r="AE9" s="972"/>
      <c r="AF9" s="972"/>
      <c r="AG9" s="973"/>
      <c r="AH9" s="37"/>
      <c r="AI9" s="38" t="s">
        <v>357</v>
      </c>
      <c r="AJ9" s="37"/>
      <c r="AK9" s="37"/>
      <c r="AL9" s="37"/>
      <c r="AM9" s="37"/>
      <c r="AN9" s="37"/>
      <c r="AO9" s="37"/>
      <c r="AP9" s="37"/>
      <c r="AR9" s="37"/>
      <c r="AS9" s="37"/>
      <c r="AT9" s="38"/>
      <c r="AU9" s="38"/>
      <c r="AV9" s="38"/>
      <c r="AW9" s="38"/>
      <c r="AX9" s="38"/>
      <c r="AY9" s="38"/>
      <c r="AZ9" s="327" t="s">
        <v>358</v>
      </c>
    </row>
    <row r="10" spans="1:52" s="20" customFormat="1" ht="12" customHeight="1">
      <c r="A10" s="9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3"/>
      <c r="R10" s="332"/>
      <c r="S10" s="332"/>
      <c r="T10" s="332"/>
      <c r="U10" s="332"/>
      <c r="V10" s="332"/>
      <c r="W10" s="332"/>
      <c r="X10" s="82"/>
      <c r="Z10" s="974" t="s">
        <v>231</v>
      </c>
      <c r="AA10" s="975"/>
      <c r="AB10" s="975"/>
      <c r="AC10" s="975"/>
      <c r="AD10" s="975"/>
      <c r="AE10" s="975"/>
      <c r="AF10" s="975"/>
      <c r="AG10" s="976"/>
      <c r="AH10" s="80"/>
      <c r="AI10" s="153" t="s">
        <v>359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X10" s="80"/>
      <c r="AY10" s="80"/>
      <c r="AZ10" s="327" t="s">
        <v>360</v>
      </c>
    </row>
    <row r="11" spans="1:52" s="20" customFormat="1" ht="14.25" customHeight="1">
      <c r="A11" s="97"/>
      <c r="H11" s="77"/>
      <c r="I11" s="77"/>
      <c r="J11" s="77"/>
      <c r="K11" s="77"/>
      <c r="L11" s="77"/>
      <c r="M11" s="77"/>
      <c r="N11" s="77"/>
      <c r="O11" s="77"/>
      <c r="P11" s="77"/>
      <c r="X11" s="83"/>
      <c r="Y11" s="28"/>
      <c r="Z11" s="950" t="s">
        <v>230</v>
      </c>
      <c r="AA11" s="951"/>
      <c r="AB11" s="951"/>
      <c r="AC11" s="951"/>
      <c r="AD11" s="951"/>
      <c r="AE11" s="951"/>
      <c r="AF11" s="951"/>
      <c r="AG11" s="952"/>
      <c r="AH11" s="37"/>
      <c r="AI11" s="38" t="s">
        <v>361</v>
      </c>
      <c r="AJ11" s="37"/>
      <c r="AK11" s="37"/>
      <c r="AL11" s="37"/>
      <c r="AM11" s="37"/>
      <c r="AN11" s="37"/>
      <c r="AO11" s="37"/>
      <c r="AP11" s="37"/>
      <c r="AQ11" s="37"/>
      <c r="AR11" s="80"/>
      <c r="AS11" s="80"/>
      <c r="AT11" s="80"/>
      <c r="AU11" s="80"/>
      <c r="AV11" s="80"/>
      <c r="AW11" s="80"/>
      <c r="AX11" s="80"/>
      <c r="AY11" s="80"/>
      <c r="AZ11" s="170"/>
    </row>
    <row r="12" spans="1:52" s="20" customFormat="1" ht="12" customHeight="1">
      <c r="A12" s="333"/>
      <c r="B12" s="844" t="e">
        <f>Ville1</f>
        <v>#NAME?</v>
      </c>
      <c r="C12" s="844"/>
      <c r="D12" s="844"/>
      <c r="E12" s="844"/>
      <c r="F12" s="844"/>
      <c r="G12" s="844"/>
      <c r="H12" s="844"/>
      <c r="I12" s="844"/>
      <c r="J12" s="77"/>
      <c r="K12" s="77"/>
      <c r="L12" s="77"/>
      <c r="M12" s="77"/>
      <c r="N12" s="77"/>
      <c r="O12" s="77"/>
      <c r="P12" s="77"/>
      <c r="X12" s="83"/>
      <c r="Y12" s="28"/>
      <c r="Z12" s="953"/>
      <c r="AA12" s="954"/>
      <c r="AB12" s="954"/>
      <c r="AC12" s="954"/>
      <c r="AD12" s="954"/>
      <c r="AE12" s="954"/>
      <c r="AF12" s="954"/>
      <c r="AG12" s="955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80"/>
      <c r="AS12" s="80"/>
      <c r="AT12" s="80"/>
      <c r="AU12" s="80"/>
      <c r="AV12" s="80"/>
      <c r="AW12" s="80"/>
      <c r="AX12" s="80"/>
      <c r="AY12" s="80"/>
      <c r="AZ12" s="170"/>
    </row>
    <row r="13" spans="1:52" s="20" customFormat="1" ht="11.25" customHeight="1" thickBot="1">
      <c r="A13" s="17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846"/>
      <c r="R13" s="847"/>
      <c r="S13" s="847"/>
      <c r="T13" s="847"/>
      <c r="U13" s="847"/>
      <c r="V13" s="847"/>
      <c r="W13" s="847"/>
      <c r="X13" s="334"/>
      <c r="Y13" s="59"/>
      <c r="Z13" s="956"/>
      <c r="AA13" s="957"/>
      <c r="AB13" s="957"/>
      <c r="AC13" s="957"/>
      <c r="AD13" s="957"/>
      <c r="AE13" s="957"/>
      <c r="AF13" s="957"/>
      <c r="AG13" s="958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40"/>
      <c r="AU13" s="40"/>
      <c r="AV13" s="40"/>
      <c r="AW13" s="40"/>
      <c r="AX13" s="40"/>
      <c r="AY13" s="40"/>
      <c r="AZ13" s="61"/>
    </row>
    <row r="14" spans="1:52" s="20" customFormat="1" ht="3.75" customHeight="1" hidden="1" thickBot="1">
      <c r="A14" s="9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82"/>
      <c r="N14" s="82"/>
      <c r="O14" s="82"/>
      <c r="P14" s="335"/>
      <c r="Q14" s="848"/>
      <c r="R14" s="761"/>
      <c r="S14" s="761"/>
      <c r="T14" s="761"/>
      <c r="U14" s="761"/>
      <c r="V14" s="761"/>
      <c r="W14" s="761"/>
      <c r="X14" s="336"/>
      <c r="Z14" s="29"/>
      <c r="AA14" s="38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9"/>
      <c r="AU14" s="29"/>
      <c r="AV14" s="29"/>
      <c r="AW14" s="29"/>
      <c r="AX14" s="29"/>
      <c r="AY14" s="29"/>
      <c r="AZ14" s="170"/>
    </row>
    <row r="15" spans="1:52" s="20" customFormat="1" ht="13.5" customHeight="1">
      <c r="A15" s="849" t="s">
        <v>233</v>
      </c>
      <c r="B15" s="826"/>
      <c r="C15" s="826"/>
      <c r="D15" s="826"/>
      <c r="E15" s="826"/>
      <c r="F15" s="826"/>
      <c r="G15" s="826"/>
      <c r="H15" s="826"/>
      <c r="I15" s="850"/>
      <c r="J15" s="825" t="s">
        <v>362</v>
      </c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2"/>
      <c r="AH15" s="982" t="s">
        <v>363</v>
      </c>
      <c r="AI15" s="809"/>
      <c r="AJ15" s="809"/>
      <c r="AK15" s="809"/>
      <c r="AL15" s="809"/>
      <c r="AM15" s="809"/>
      <c r="AN15" s="809"/>
      <c r="AO15" s="809"/>
      <c r="AP15" s="809"/>
      <c r="AQ15" s="809"/>
      <c r="AR15" s="983"/>
      <c r="AS15" s="768" t="s">
        <v>364</v>
      </c>
      <c r="AT15" s="769"/>
      <c r="AU15" s="769"/>
      <c r="AV15" s="769"/>
      <c r="AW15" s="769"/>
      <c r="AX15" s="981"/>
      <c r="AY15" s="800" t="s">
        <v>365</v>
      </c>
      <c r="AZ15" s="977"/>
    </row>
    <row r="16" spans="1:53" s="20" customFormat="1" ht="11.25" customHeight="1">
      <c r="A16" s="851" t="s">
        <v>232</v>
      </c>
      <c r="B16" s="852"/>
      <c r="C16" s="852"/>
      <c r="D16" s="852"/>
      <c r="E16" s="852"/>
      <c r="F16" s="852"/>
      <c r="G16" s="852"/>
      <c r="H16" s="852"/>
      <c r="I16" s="853"/>
      <c r="J16" s="895" t="s">
        <v>366</v>
      </c>
      <c r="K16" s="909"/>
      <c r="L16" s="909"/>
      <c r="M16" s="909"/>
      <c r="N16" s="909"/>
      <c r="O16" s="909"/>
      <c r="P16" s="909"/>
      <c r="Q16" s="909"/>
      <c r="R16" s="909"/>
      <c r="S16" s="909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09"/>
      <c r="AG16" s="910"/>
      <c r="AH16" s="895" t="s">
        <v>367</v>
      </c>
      <c r="AI16" s="852"/>
      <c r="AJ16" s="852"/>
      <c r="AK16" s="852"/>
      <c r="AL16" s="852"/>
      <c r="AM16" s="852"/>
      <c r="AN16" s="852"/>
      <c r="AO16" s="852"/>
      <c r="AP16" s="852"/>
      <c r="AQ16" s="852"/>
      <c r="AR16" s="853"/>
      <c r="AS16" s="895" t="s">
        <v>368</v>
      </c>
      <c r="AT16" s="852"/>
      <c r="AU16" s="852"/>
      <c r="AV16" s="852"/>
      <c r="AW16" s="852"/>
      <c r="AX16" s="853"/>
      <c r="AY16" s="852" t="s">
        <v>369</v>
      </c>
      <c r="AZ16" s="978"/>
      <c r="BA16" s="337"/>
    </row>
    <row r="17" spans="1:52" s="20" customFormat="1" ht="9" customHeight="1">
      <c r="A17" s="338"/>
      <c r="B17" s="22"/>
      <c r="C17" s="22"/>
      <c r="D17" s="22"/>
      <c r="E17" s="22"/>
      <c r="F17" s="211"/>
      <c r="G17" s="22"/>
      <c r="H17" s="211"/>
      <c r="I17" s="339"/>
      <c r="J17" s="211"/>
      <c r="K17" s="211"/>
      <c r="L17" s="211"/>
      <c r="M17" s="211"/>
      <c r="N17" s="211"/>
      <c r="O17" s="211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1"/>
      <c r="AH17" s="936" t="s">
        <v>57</v>
      </c>
      <c r="AI17" s="937"/>
      <c r="AJ17" s="937"/>
      <c r="AK17" s="937"/>
      <c r="AL17" s="937"/>
      <c r="AM17" s="937"/>
      <c r="AN17" s="937"/>
      <c r="AO17" s="937"/>
      <c r="AP17" s="937"/>
      <c r="AQ17" s="937"/>
      <c r="AR17" s="938"/>
      <c r="AS17" s="936" t="s">
        <v>253</v>
      </c>
      <c r="AT17" s="937"/>
      <c r="AU17" s="937"/>
      <c r="AV17" s="937"/>
      <c r="AW17" s="937"/>
      <c r="AX17" s="938"/>
      <c r="AY17" s="979" t="s">
        <v>251</v>
      </c>
      <c r="AZ17" s="980"/>
    </row>
    <row r="18" spans="1:52" s="20" customFormat="1" ht="12.75" customHeight="1">
      <c r="A18" s="854" t="e">
        <f>Num</f>
        <v>#NAME?</v>
      </c>
      <c r="B18" s="774"/>
      <c r="C18" s="774"/>
      <c r="D18" s="774"/>
      <c r="E18" s="774"/>
      <c r="F18" s="774"/>
      <c r="G18" s="774"/>
      <c r="H18" s="774"/>
      <c r="I18" s="775"/>
      <c r="J18" s="773" t="s">
        <v>370</v>
      </c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775"/>
      <c r="AH18" s="948" t="s">
        <v>202</v>
      </c>
      <c r="AI18" s="945"/>
      <c r="AJ18" s="939" t="e">
        <f>MONTH(mois)</f>
        <v>#NAME?</v>
      </c>
      <c r="AK18" s="941"/>
      <c r="AL18" s="311"/>
      <c r="AM18" s="749" t="s">
        <v>371</v>
      </c>
      <c r="AN18" s="749"/>
      <c r="AO18" s="945"/>
      <c r="AP18" s="939" t="e">
        <f>YEAR(mois)</f>
        <v>#NAME?</v>
      </c>
      <c r="AQ18" s="940"/>
      <c r="AR18" s="941"/>
      <c r="AS18" s="878" t="s">
        <v>401</v>
      </c>
      <c r="AT18" s="879"/>
      <c r="AU18" s="879"/>
      <c r="AV18" s="879"/>
      <c r="AW18" s="879"/>
      <c r="AX18" s="880"/>
      <c r="AY18" s="878" t="s">
        <v>372</v>
      </c>
      <c r="AZ18" s="984"/>
    </row>
    <row r="19" spans="1:52" s="20" customFormat="1" ht="5.25" customHeight="1" thickBot="1">
      <c r="A19" s="855"/>
      <c r="B19" s="856"/>
      <c r="C19" s="856"/>
      <c r="D19" s="856"/>
      <c r="E19" s="856"/>
      <c r="F19" s="856"/>
      <c r="G19" s="856"/>
      <c r="H19" s="856"/>
      <c r="I19" s="857"/>
      <c r="J19" s="858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7"/>
      <c r="AH19" s="949"/>
      <c r="AI19" s="947"/>
      <c r="AJ19" s="942"/>
      <c r="AK19" s="944"/>
      <c r="AL19" s="314"/>
      <c r="AM19" s="946"/>
      <c r="AN19" s="946"/>
      <c r="AO19" s="947"/>
      <c r="AP19" s="942"/>
      <c r="AQ19" s="943"/>
      <c r="AR19" s="944"/>
      <c r="AS19" s="881"/>
      <c r="AT19" s="882"/>
      <c r="AU19" s="882"/>
      <c r="AV19" s="882"/>
      <c r="AW19" s="882"/>
      <c r="AX19" s="883"/>
      <c r="AY19" s="881"/>
      <c r="AZ19" s="985"/>
    </row>
    <row r="20" spans="1:52" s="20" customFormat="1" ht="8.25" customHeight="1" thickBot="1">
      <c r="A20" s="316"/>
      <c r="B20" s="342"/>
      <c r="C20" s="342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911"/>
      <c r="S20" s="911"/>
      <c r="T20" s="911"/>
      <c r="U20" s="860"/>
      <c r="V20" s="860"/>
      <c r="W20" s="860"/>
      <c r="X20" s="859"/>
      <c r="Y20" s="859"/>
      <c r="Z20" s="859"/>
      <c r="AA20" s="859"/>
      <c r="AB20" s="859"/>
      <c r="AC20" s="859"/>
      <c r="AD20" s="859"/>
      <c r="AE20" s="859"/>
      <c r="AF20" s="859"/>
      <c r="AG20" s="887"/>
      <c r="AH20" s="887"/>
      <c r="AI20" s="887"/>
      <c r="AJ20" s="317"/>
      <c r="AK20" s="317"/>
      <c r="AL20" s="317"/>
      <c r="AM20" s="317"/>
      <c r="AN20" s="317"/>
      <c r="AO20" s="317"/>
      <c r="AP20" s="317"/>
      <c r="AQ20" s="317"/>
      <c r="AR20" s="317"/>
      <c r="AS20" s="59"/>
      <c r="AT20" s="343"/>
      <c r="AU20" s="343"/>
      <c r="AV20" s="344"/>
      <c r="AW20" s="317"/>
      <c r="AX20" s="317"/>
      <c r="AY20" s="317"/>
      <c r="AZ20" s="318"/>
    </row>
    <row r="21" spans="1:52" s="20" customFormat="1" ht="12" customHeight="1">
      <c r="A21" s="97"/>
      <c r="I21" s="148"/>
      <c r="J21" s="239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345"/>
      <c r="V21" s="345"/>
      <c r="W21" s="345"/>
      <c r="X21" s="345"/>
      <c r="Y21" s="345"/>
      <c r="Z21" s="345"/>
      <c r="AA21" s="242"/>
      <c r="AB21" s="240"/>
      <c r="AC21" s="241"/>
      <c r="AD21" s="346"/>
      <c r="AE21" s="346"/>
      <c r="AF21" s="346"/>
      <c r="AG21" s="42"/>
      <c r="AH21" s="42"/>
      <c r="AI21" s="42"/>
      <c r="AJ21" s="148"/>
      <c r="AK21" s="239"/>
      <c r="AL21" s="42"/>
      <c r="AM21" s="148"/>
      <c r="AT21" s="159"/>
      <c r="AU21" s="159"/>
      <c r="AV21" s="347"/>
      <c r="AZ21" s="170"/>
    </row>
    <row r="22" spans="1:52" s="20" customFormat="1" ht="11.25" customHeight="1">
      <c r="A22" s="849" t="s">
        <v>373</v>
      </c>
      <c r="B22" s="826"/>
      <c r="C22" s="826"/>
      <c r="D22" s="826"/>
      <c r="E22" s="826"/>
      <c r="F22" s="826"/>
      <c r="G22" s="826"/>
      <c r="H22" s="826"/>
      <c r="I22" s="850"/>
      <c r="J22" s="825" t="s">
        <v>374</v>
      </c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50"/>
      <c r="AB22" s="825" t="s">
        <v>375</v>
      </c>
      <c r="AC22" s="826"/>
      <c r="AD22" s="826"/>
      <c r="AE22" s="826"/>
      <c r="AF22" s="826"/>
      <c r="AG22" s="826"/>
      <c r="AH22" s="826"/>
      <c r="AI22" s="826"/>
      <c r="AJ22" s="850"/>
      <c r="AK22" s="895" t="s">
        <v>376</v>
      </c>
      <c r="AL22" s="852"/>
      <c r="AM22" s="853"/>
      <c r="AN22" s="888" t="s">
        <v>249</v>
      </c>
      <c r="AO22" s="889"/>
      <c r="AP22" s="889"/>
      <c r="AQ22" s="889"/>
      <c r="AR22" s="889"/>
      <c r="AS22" s="889"/>
      <c r="AT22" s="889"/>
      <c r="AU22" s="890"/>
      <c r="AV22" s="888" t="s">
        <v>241</v>
      </c>
      <c r="AW22" s="889"/>
      <c r="AX22" s="889"/>
      <c r="AY22" s="889"/>
      <c r="AZ22" s="899"/>
    </row>
    <row r="23" spans="1:52" s="20" customFormat="1" ht="11.25" customHeight="1">
      <c r="A23" s="870" t="s">
        <v>377</v>
      </c>
      <c r="B23" s="823"/>
      <c r="C23" s="823"/>
      <c r="D23" s="823"/>
      <c r="E23" s="823"/>
      <c r="F23" s="823"/>
      <c r="G23" s="823"/>
      <c r="H23" s="823"/>
      <c r="I23" s="871"/>
      <c r="J23" s="873" t="s">
        <v>305</v>
      </c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74"/>
      <c r="AB23" s="895" t="s">
        <v>378</v>
      </c>
      <c r="AC23" s="852"/>
      <c r="AD23" s="852"/>
      <c r="AE23" s="852"/>
      <c r="AF23" s="852"/>
      <c r="AG23" s="852"/>
      <c r="AH23" s="852"/>
      <c r="AI23" s="852"/>
      <c r="AJ23" s="853"/>
      <c r="AK23" s="822" t="s">
        <v>379</v>
      </c>
      <c r="AL23" s="823"/>
      <c r="AM23" s="871"/>
      <c r="AN23" s="884" t="s">
        <v>380</v>
      </c>
      <c r="AO23" s="885"/>
      <c r="AP23" s="885"/>
      <c r="AQ23" s="885"/>
      <c r="AR23" s="885"/>
      <c r="AS23" s="885"/>
      <c r="AT23" s="885"/>
      <c r="AU23" s="891"/>
      <c r="AV23" s="884" t="s">
        <v>381</v>
      </c>
      <c r="AW23" s="885"/>
      <c r="AX23" s="885"/>
      <c r="AY23" s="885"/>
      <c r="AZ23" s="886"/>
    </row>
    <row r="24" spans="1:52" s="20" customFormat="1" ht="10.5" customHeight="1">
      <c r="A24" s="872" t="s">
        <v>244</v>
      </c>
      <c r="B24" s="828"/>
      <c r="C24" s="828"/>
      <c r="D24" s="828"/>
      <c r="E24" s="828"/>
      <c r="F24" s="828"/>
      <c r="G24" s="828"/>
      <c r="H24" s="828"/>
      <c r="I24" s="829"/>
      <c r="J24" s="827" t="s">
        <v>252</v>
      </c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9"/>
      <c r="AB24" s="912" t="s">
        <v>382</v>
      </c>
      <c r="AC24" s="913"/>
      <c r="AD24" s="913"/>
      <c r="AE24" s="913"/>
      <c r="AF24" s="913"/>
      <c r="AG24" s="913"/>
      <c r="AH24" s="913"/>
      <c r="AI24" s="913"/>
      <c r="AJ24" s="914"/>
      <c r="AK24" s="827" t="s">
        <v>383</v>
      </c>
      <c r="AL24" s="828"/>
      <c r="AM24" s="829"/>
      <c r="AN24" s="827" t="s">
        <v>384</v>
      </c>
      <c r="AO24" s="828"/>
      <c r="AP24" s="828"/>
      <c r="AQ24" s="828"/>
      <c r="AR24" s="828"/>
      <c r="AS24" s="828"/>
      <c r="AT24" s="828"/>
      <c r="AU24" s="829"/>
      <c r="AV24" s="892" t="s">
        <v>385</v>
      </c>
      <c r="AW24" s="893"/>
      <c r="AX24" s="893"/>
      <c r="AY24" s="893"/>
      <c r="AZ24" s="894"/>
    </row>
    <row r="25" spans="1:52" s="20" customFormat="1" ht="6" customHeight="1">
      <c r="A25" s="338"/>
      <c r="B25" s="22"/>
      <c r="C25" s="22"/>
      <c r="D25" s="22"/>
      <c r="E25" s="22"/>
      <c r="F25" s="22"/>
      <c r="G25" s="220"/>
      <c r="H25" s="221"/>
      <c r="I25" s="348"/>
      <c r="J25" s="349"/>
      <c r="K25" s="221"/>
      <c r="L25" s="221"/>
      <c r="M25" s="221"/>
      <c r="N25" s="221"/>
      <c r="O25" s="221"/>
      <c r="P25" s="221"/>
      <c r="Q25" s="223"/>
      <c r="R25" s="221"/>
      <c r="S25" s="221"/>
      <c r="T25" s="221"/>
      <c r="U25" s="70"/>
      <c r="V25" s="70"/>
      <c r="W25" s="70"/>
      <c r="X25" s="70"/>
      <c r="Y25" s="70"/>
      <c r="Z25" s="70"/>
      <c r="AA25" s="350"/>
      <c r="AB25" s="351"/>
      <c r="AC25" s="70"/>
      <c r="AD25" s="70"/>
      <c r="AE25" s="70"/>
      <c r="AF25" s="70"/>
      <c r="AG25" s="22"/>
      <c r="AH25" s="22"/>
      <c r="AI25" s="22"/>
      <c r="AJ25" s="339"/>
      <c r="AK25" s="352"/>
      <c r="AL25" s="211"/>
      <c r="AM25" s="339"/>
      <c r="AN25" s="352"/>
      <c r="AO25" s="211"/>
      <c r="AP25" s="211"/>
      <c r="AQ25" s="211"/>
      <c r="AR25" s="211"/>
      <c r="AS25" s="211"/>
      <c r="AT25" s="211"/>
      <c r="AU25" s="339"/>
      <c r="AV25" s="352"/>
      <c r="AW25" s="22"/>
      <c r="AX25" s="22"/>
      <c r="AY25" s="22"/>
      <c r="AZ25" s="183"/>
    </row>
    <row r="26" spans="1:52" s="20" customFormat="1" ht="12.75" customHeight="1">
      <c r="A26" s="875">
        <v>125369456</v>
      </c>
      <c r="B26" s="876"/>
      <c r="C26" s="876"/>
      <c r="D26" s="876"/>
      <c r="E26" s="876"/>
      <c r="F26" s="876"/>
      <c r="G26" s="876"/>
      <c r="H26" s="876"/>
      <c r="I26" s="877"/>
      <c r="J26" s="915" t="s">
        <v>386</v>
      </c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7"/>
      <c r="AB26" s="896" t="s">
        <v>332</v>
      </c>
      <c r="AC26" s="897"/>
      <c r="AD26" s="897"/>
      <c r="AE26" s="897"/>
      <c r="AF26" s="897"/>
      <c r="AG26" s="897"/>
      <c r="AH26" s="897"/>
      <c r="AI26" s="897"/>
      <c r="AJ26" s="898"/>
      <c r="AK26" s="906" t="s">
        <v>342</v>
      </c>
      <c r="AL26" s="907"/>
      <c r="AM26" s="908"/>
      <c r="AN26" s="813">
        <v>124687</v>
      </c>
      <c r="AO26" s="814"/>
      <c r="AP26" s="814"/>
      <c r="AQ26" s="814"/>
      <c r="AR26" s="814"/>
      <c r="AS26" s="814"/>
      <c r="AT26" s="814"/>
      <c r="AU26" s="815"/>
      <c r="AV26" s="810">
        <f aca="true" t="shared" si="0" ref="AV26:AV37">MIN(6000,AN26)</f>
        <v>6000</v>
      </c>
      <c r="AW26" s="811"/>
      <c r="AX26" s="811"/>
      <c r="AY26" s="811"/>
      <c r="AZ26" s="812"/>
    </row>
    <row r="27" spans="1:52" s="20" customFormat="1" ht="12.75" customHeight="1">
      <c r="A27" s="903">
        <v>111222333</v>
      </c>
      <c r="B27" s="904"/>
      <c r="C27" s="904"/>
      <c r="D27" s="904"/>
      <c r="E27" s="904"/>
      <c r="F27" s="904"/>
      <c r="G27" s="904"/>
      <c r="H27" s="904"/>
      <c r="I27" s="905"/>
      <c r="J27" s="841" t="s">
        <v>386</v>
      </c>
      <c r="K27" s="842"/>
      <c r="L27" s="842"/>
      <c r="M27" s="842"/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3"/>
      <c r="AB27" s="838" t="s">
        <v>332</v>
      </c>
      <c r="AC27" s="839"/>
      <c r="AD27" s="839"/>
      <c r="AE27" s="839"/>
      <c r="AF27" s="839"/>
      <c r="AG27" s="839"/>
      <c r="AH27" s="839"/>
      <c r="AI27" s="839"/>
      <c r="AJ27" s="840"/>
      <c r="AK27" s="827" t="s">
        <v>342</v>
      </c>
      <c r="AL27" s="828"/>
      <c r="AM27" s="829"/>
      <c r="AN27" s="810">
        <v>124687</v>
      </c>
      <c r="AO27" s="811"/>
      <c r="AP27" s="811"/>
      <c r="AQ27" s="811"/>
      <c r="AR27" s="811"/>
      <c r="AS27" s="811"/>
      <c r="AT27" s="811"/>
      <c r="AU27" s="812"/>
      <c r="AV27" s="810">
        <f t="shared" si="0"/>
        <v>6000</v>
      </c>
      <c r="AW27" s="811"/>
      <c r="AX27" s="811"/>
      <c r="AY27" s="811"/>
      <c r="AZ27" s="812"/>
    </row>
    <row r="28" spans="1:52" s="20" customFormat="1" ht="12.75" customHeight="1">
      <c r="A28" s="903">
        <v>222333444</v>
      </c>
      <c r="B28" s="904"/>
      <c r="C28" s="904"/>
      <c r="D28" s="904"/>
      <c r="E28" s="904"/>
      <c r="F28" s="904"/>
      <c r="G28" s="904"/>
      <c r="H28" s="904"/>
      <c r="I28" s="905"/>
      <c r="J28" s="841" t="s">
        <v>386</v>
      </c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3"/>
      <c r="AB28" s="838" t="s">
        <v>332</v>
      </c>
      <c r="AC28" s="839"/>
      <c r="AD28" s="839"/>
      <c r="AE28" s="839"/>
      <c r="AF28" s="839"/>
      <c r="AG28" s="839"/>
      <c r="AH28" s="839"/>
      <c r="AI28" s="839"/>
      <c r="AJ28" s="840"/>
      <c r="AK28" s="827" t="s">
        <v>342</v>
      </c>
      <c r="AL28" s="828"/>
      <c r="AM28" s="829"/>
      <c r="AN28" s="810">
        <v>124687</v>
      </c>
      <c r="AO28" s="811"/>
      <c r="AP28" s="811"/>
      <c r="AQ28" s="811"/>
      <c r="AR28" s="811"/>
      <c r="AS28" s="811"/>
      <c r="AT28" s="811"/>
      <c r="AU28" s="812"/>
      <c r="AV28" s="810">
        <f t="shared" si="0"/>
        <v>6000</v>
      </c>
      <c r="AW28" s="811"/>
      <c r="AX28" s="811"/>
      <c r="AY28" s="811"/>
      <c r="AZ28" s="812"/>
    </row>
    <row r="29" spans="1:52" s="20" customFormat="1" ht="12.75" customHeight="1">
      <c r="A29" s="903"/>
      <c r="B29" s="904"/>
      <c r="C29" s="904"/>
      <c r="D29" s="904"/>
      <c r="E29" s="904"/>
      <c r="F29" s="904"/>
      <c r="G29" s="904"/>
      <c r="H29" s="904"/>
      <c r="I29" s="905"/>
      <c r="J29" s="841" t="s">
        <v>386</v>
      </c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3"/>
      <c r="AB29" s="838" t="s">
        <v>332</v>
      </c>
      <c r="AC29" s="839"/>
      <c r="AD29" s="839"/>
      <c r="AE29" s="839"/>
      <c r="AF29" s="839"/>
      <c r="AG29" s="839"/>
      <c r="AH29" s="839"/>
      <c r="AI29" s="839"/>
      <c r="AJ29" s="840"/>
      <c r="AK29" s="827" t="s">
        <v>342</v>
      </c>
      <c r="AL29" s="828"/>
      <c r="AM29" s="829"/>
      <c r="AN29" s="810">
        <v>124687</v>
      </c>
      <c r="AO29" s="811"/>
      <c r="AP29" s="811"/>
      <c r="AQ29" s="811"/>
      <c r="AR29" s="811"/>
      <c r="AS29" s="811"/>
      <c r="AT29" s="811"/>
      <c r="AU29" s="812"/>
      <c r="AV29" s="810">
        <f t="shared" si="0"/>
        <v>6000</v>
      </c>
      <c r="AW29" s="811"/>
      <c r="AX29" s="811"/>
      <c r="AY29" s="811"/>
      <c r="AZ29" s="812"/>
    </row>
    <row r="30" spans="1:52" s="20" customFormat="1" ht="12.75" customHeight="1">
      <c r="A30" s="903"/>
      <c r="B30" s="904"/>
      <c r="C30" s="904"/>
      <c r="D30" s="904"/>
      <c r="E30" s="904"/>
      <c r="F30" s="904"/>
      <c r="G30" s="904"/>
      <c r="H30" s="904"/>
      <c r="I30" s="905"/>
      <c r="J30" s="841" t="s">
        <v>386</v>
      </c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3"/>
      <c r="AB30" s="838" t="s">
        <v>332</v>
      </c>
      <c r="AC30" s="839"/>
      <c r="AD30" s="839"/>
      <c r="AE30" s="839"/>
      <c r="AF30" s="839"/>
      <c r="AG30" s="839"/>
      <c r="AH30" s="839"/>
      <c r="AI30" s="839"/>
      <c r="AJ30" s="840"/>
      <c r="AK30" s="827" t="s">
        <v>342</v>
      </c>
      <c r="AL30" s="828"/>
      <c r="AM30" s="829"/>
      <c r="AN30" s="810">
        <v>124687</v>
      </c>
      <c r="AO30" s="811"/>
      <c r="AP30" s="811"/>
      <c r="AQ30" s="811"/>
      <c r="AR30" s="811"/>
      <c r="AS30" s="811"/>
      <c r="AT30" s="811"/>
      <c r="AU30" s="812"/>
      <c r="AV30" s="810">
        <f t="shared" si="0"/>
        <v>6000</v>
      </c>
      <c r="AW30" s="811"/>
      <c r="AX30" s="811"/>
      <c r="AY30" s="811"/>
      <c r="AZ30" s="812"/>
    </row>
    <row r="31" spans="1:52" s="20" customFormat="1" ht="12.75" customHeight="1">
      <c r="A31" s="903"/>
      <c r="B31" s="904"/>
      <c r="C31" s="904"/>
      <c r="D31" s="904"/>
      <c r="E31" s="904"/>
      <c r="F31" s="904"/>
      <c r="G31" s="904"/>
      <c r="H31" s="904"/>
      <c r="I31" s="905"/>
      <c r="J31" s="841" t="s">
        <v>386</v>
      </c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3"/>
      <c r="AB31" s="838" t="s">
        <v>332</v>
      </c>
      <c r="AC31" s="839"/>
      <c r="AD31" s="839"/>
      <c r="AE31" s="839"/>
      <c r="AF31" s="839"/>
      <c r="AG31" s="839"/>
      <c r="AH31" s="839"/>
      <c r="AI31" s="839"/>
      <c r="AJ31" s="840"/>
      <c r="AK31" s="827" t="s">
        <v>342</v>
      </c>
      <c r="AL31" s="828"/>
      <c r="AM31" s="829"/>
      <c r="AN31" s="810">
        <v>124687</v>
      </c>
      <c r="AO31" s="811"/>
      <c r="AP31" s="811"/>
      <c r="AQ31" s="811"/>
      <c r="AR31" s="811"/>
      <c r="AS31" s="811"/>
      <c r="AT31" s="811"/>
      <c r="AU31" s="812"/>
      <c r="AV31" s="810">
        <f t="shared" si="0"/>
        <v>6000</v>
      </c>
      <c r="AW31" s="811"/>
      <c r="AX31" s="811"/>
      <c r="AY31" s="811"/>
      <c r="AZ31" s="812"/>
    </row>
    <row r="32" spans="1:52" s="20" customFormat="1" ht="12.75" customHeight="1">
      <c r="A32" s="903"/>
      <c r="B32" s="904"/>
      <c r="C32" s="904"/>
      <c r="D32" s="904"/>
      <c r="E32" s="904"/>
      <c r="F32" s="904"/>
      <c r="G32" s="904"/>
      <c r="H32" s="904"/>
      <c r="I32" s="905"/>
      <c r="J32" s="841" t="s">
        <v>386</v>
      </c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3"/>
      <c r="AB32" s="838" t="s">
        <v>332</v>
      </c>
      <c r="AC32" s="839"/>
      <c r="AD32" s="839"/>
      <c r="AE32" s="839"/>
      <c r="AF32" s="839"/>
      <c r="AG32" s="839"/>
      <c r="AH32" s="839"/>
      <c r="AI32" s="839"/>
      <c r="AJ32" s="840"/>
      <c r="AK32" s="827" t="s">
        <v>342</v>
      </c>
      <c r="AL32" s="828"/>
      <c r="AM32" s="829"/>
      <c r="AN32" s="810">
        <v>124687</v>
      </c>
      <c r="AO32" s="811"/>
      <c r="AP32" s="811"/>
      <c r="AQ32" s="811"/>
      <c r="AR32" s="811"/>
      <c r="AS32" s="811"/>
      <c r="AT32" s="811"/>
      <c r="AU32" s="812"/>
      <c r="AV32" s="810">
        <f t="shared" si="0"/>
        <v>6000</v>
      </c>
      <c r="AW32" s="811"/>
      <c r="AX32" s="811"/>
      <c r="AY32" s="811"/>
      <c r="AZ32" s="812"/>
    </row>
    <row r="33" spans="1:52" s="20" customFormat="1" ht="12.75" customHeight="1">
      <c r="A33" s="903"/>
      <c r="B33" s="904"/>
      <c r="C33" s="904"/>
      <c r="D33" s="904"/>
      <c r="E33" s="904"/>
      <c r="F33" s="904"/>
      <c r="G33" s="904"/>
      <c r="H33" s="904"/>
      <c r="I33" s="905"/>
      <c r="J33" s="841" t="s">
        <v>386</v>
      </c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3"/>
      <c r="AB33" s="838" t="s">
        <v>332</v>
      </c>
      <c r="AC33" s="839"/>
      <c r="AD33" s="839"/>
      <c r="AE33" s="839"/>
      <c r="AF33" s="839"/>
      <c r="AG33" s="839"/>
      <c r="AH33" s="839"/>
      <c r="AI33" s="839"/>
      <c r="AJ33" s="840"/>
      <c r="AK33" s="827" t="s">
        <v>342</v>
      </c>
      <c r="AL33" s="828"/>
      <c r="AM33" s="829"/>
      <c r="AN33" s="810">
        <v>124687</v>
      </c>
      <c r="AO33" s="811"/>
      <c r="AP33" s="811"/>
      <c r="AQ33" s="811"/>
      <c r="AR33" s="811"/>
      <c r="AS33" s="811"/>
      <c r="AT33" s="811"/>
      <c r="AU33" s="812"/>
      <c r="AV33" s="810">
        <f t="shared" si="0"/>
        <v>6000</v>
      </c>
      <c r="AW33" s="811"/>
      <c r="AX33" s="811"/>
      <c r="AY33" s="811"/>
      <c r="AZ33" s="812"/>
    </row>
    <row r="34" spans="1:52" s="20" customFormat="1" ht="12.75" customHeight="1">
      <c r="A34" s="903"/>
      <c r="B34" s="904"/>
      <c r="C34" s="904"/>
      <c r="D34" s="904"/>
      <c r="E34" s="904"/>
      <c r="F34" s="904"/>
      <c r="G34" s="904"/>
      <c r="H34" s="904"/>
      <c r="I34" s="905"/>
      <c r="J34" s="841" t="s">
        <v>386</v>
      </c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3"/>
      <c r="AB34" s="838" t="s">
        <v>332</v>
      </c>
      <c r="AC34" s="839"/>
      <c r="AD34" s="839"/>
      <c r="AE34" s="839"/>
      <c r="AF34" s="839"/>
      <c r="AG34" s="839"/>
      <c r="AH34" s="839"/>
      <c r="AI34" s="839"/>
      <c r="AJ34" s="840"/>
      <c r="AK34" s="827" t="s">
        <v>342</v>
      </c>
      <c r="AL34" s="828"/>
      <c r="AM34" s="829"/>
      <c r="AN34" s="810">
        <v>124687</v>
      </c>
      <c r="AO34" s="811"/>
      <c r="AP34" s="811"/>
      <c r="AQ34" s="811"/>
      <c r="AR34" s="811"/>
      <c r="AS34" s="811"/>
      <c r="AT34" s="811"/>
      <c r="AU34" s="812"/>
      <c r="AV34" s="810">
        <f t="shared" si="0"/>
        <v>6000</v>
      </c>
      <c r="AW34" s="811"/>
      <c r="AX34" s="811"/>
      <c r="AY34" s="811"/>
      <c r="AZ34" s="812"/>
    </row>
    <row r="35" spans="1:52" s="20" customFormat="1" ht="12.75" customHeight="1">
      <c r="A35" s="903"/>
      <c r="B35" s="904"/>
      <c r="C35" s="904"/>
      <c r="D35" s="904"/>
      <c r="E35" s="904"/>
      <c r="F35" s="904"/>
      <c r="G35" s="904"/>
      <c r="H35" s="904"/>
      <c r="I35" s="905"/>
      <c r="J35" s="841" t="s">
        <v>386</v>
      </c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3"/>
      <c r="AB35" s="838" t="s">
        <v>332</v>
      </c>
      <c r="AC35" s="839"/>
      <c r="AD35" s="839"/>
      <c r="AE35" s="839"/>
      <c r="AF35" s="839"/>
      <c r="AG35" s="839"/>
      <c r="AH35" s="839"/>
      <c r="AI35" s="839"/>
      <c r="AJ35" s="840"/>
      <c r="AK35" s="827" t="s">
        <v>342</v>
      </c>
      <c r="AL35" s="828"/>
      <c r="AM35" s="829"/>
      <c r="AN35" s="810">
        <v>124687</v>
      </c>
      <c r="AO35" s="811"/>
      <c r="AP35" s="811"/>
      <c r="AQ35" s="811"/>
      <c r="AR35" s="811"/>
      <c r="AS35" s="811"/>
      <c r="AT35" s="811"/>
      <c r="AU35" s="812"/>
      <c r="AV35" s="810">
        <f t="shared" si="0"/>
        <v>6000</v>
      </c>
      <c r="AW35" s="811"/>
      <c r="AX35" s="811"/>
      <c r="AY35" s="811"/>
      <c r="AZ35" s="812"/>
    </row>
    <row r="36" spans="1:52" s="20" customFormat="1" ht="12.75" customHeight="1">
      <c r="A36" s="903"/>
      <c r="B36" s="904"/>
      <c r="C36" s="904"/>
      <c r="D36" s="904"/>
      <c r="E36" s="904"/>
      <c r="F36" s="904"/>
      <c r="G36" s="904"/>
      <c r="H36" s="904"/>
      <c r="I36" s="905"/>
      <c r="J36" s="841" t="s">
        <v>386</v>
      </c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3"/>
      <c r="AB36" s="838" t="s">
        <v>332</v>
      </c>
      <c r="AC36" s="839"/>
      <c r="AD36" s="839"/>
      <c r="AE36" s="839"/>
      <c r="AF36" s="839"/>
      <c r="AG36" s="839"/>
      <c r="AH36" s="839"/>
      <c r="AI36" s="839"/>
      <c r="AJ36" s="840"/>
      <c r="AK36" s="827" t="s">
        <v>342</v>
      </c>
      <c r="AL36" s="828"/>
      <c r="AM36" s="829"/>
      <c r="AN36" s="810">
        <v>124687</v>
      </c>
      <c r="AO36" s="811"/>
      <c r="AP36" s="811"/>
      <c r="AQ36" s="811"/>
      <c r="AR36" s="811"/>
      <c r="AS36" s="811"/>
      <c r="AT36" s="811"/>
      <c r="AU36" s="812"/>
      <c r="AV36" s="810">
        <f t="shared" si="0"/>
        <v>6000</v>
      </c>
      <c r="AW36" s="811"/>
      <c r="AX36" s="811"/>
      <c r="AY36" s="811"/>
      <c r="AZ36" s="812"/>
    </row>
    <row r="37" spans="1:52" s="20" customFormat="1" ht="12.75" customHeight="1">
      <c r="A37" s="903"/>
      <c r="B37" s="904"/>
      <c r="C37" s="904"/>
      <c r="D37" s="904"/>
      <c r="E37" s="904"/>
      <c r="F37" s="904"/>
      <c r="G37" s="904"/>
      <c r="H37" s="904"/>
      <c r="I37" s="905"/>
      <c r="J37" s="841" t="s">
        <v>386</v>
      </c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3"/>
      <c r="AB37" s="838" t="s">
        <v>332</v>
      </c>
      <c r="AC37" s="839"/>
      <c r="AD37" s="839"/>
      <c r="AE37" s="839"/>
      <c r="AF37" s="839"/>
      <c r="AG37" s="839"/>
      <c r="AH37" s="839"/>
      <c r="AI37" s="839"/>
      <c r="AJ37" s="840"/>
      <c r="AK37" s="827" t="s">
        <v>342</v>
      </c>
      <c r="AL37" s="828"/>
      <c r="AM37" s="829"/>
      <c r="AN37" s="810">
        <v>124687</v>
      </c>
      <c r="AO37" s="811"/>
      <c r="AP37" s="811"/>
      <c r="AQ37" s="811"/>
      <c r="AR37" s="811"/>
      <c r="AS37" s="811"/>
      <c r="AT37" s="811"/>
      <c r="AU37" s="812"/>
      <c r="AV37" s="810">
        <f t="shared" si="0"/>
        <v>6000</v>
      </c>
      <c r="AW37" s="811"/>
      <c r="AX37" s="811"/>
      <c r="AY37" s="811"/>
      <c r="AZ37" s="812"/>
    </row>
    <row r="38" spans="1:52" s="20" customFormat="1" ht="4.5" customHeight="1" thickBot="1">
      <c r="A38" s="353"/>
      <c r="B38" s="354"/>
      <c r="C38" s="354"/>
      <c r="D38" s="354"/>
      <c r="E38" s="354"/>
      <c r="F38" s="355"/>
      <c r="G38" s="356"/>
      <c r="H38" s="356"/>
      <c r="I38" s="357"/>
      <c r="J38" s="356"/>
      <c r="K38" s="356"/>
      <c r="L38" s="356"/>
      <c r="M38" s="356"/>
      <c r="N38" s="356"/>
      <c r="O38" s="358"/>
      <c r="P38" s="358"/>
      <c r="Q38" s="358"/>
      <c r="R38" s="359"/>
      <c r="S38" s="359"/>
      <c r="T38" s="359"/>
      <c r="U38" s="360"/>
      <c r="V38" s="360"/>
      <c r="W38" s="360"/>
      <c r="X38" s="360"/>
      <c r="Y38" s="360"/>
      <c r="Z38" s="360"/>
      <c r="AA38" s="361"/>
      <c r="AB38" s="360"/>
      <c r="AC38" s="360"/>
      <c r="AD38" s="360"/>
      <c r="AE38" s="360"/>
      <c r="AF38" s="360"/>
      <c r="AG38" s="359"/>
      <c r="AH38" s="359"/>
      <c r="AI38" s="359"/>
      <c r="AJ38" s="361"/>
      <c r="AK38" s="360"/>
      <c r="AL38" s="360"/>
      <c r="AM38" s="361"/>
      <c r="AN38" s="360"/>
      <c r="AO38" s="360"/>
      <c r="AP38" s="360"/>
      <c r="AQ38" s="360"/>
      <c r="AR38" s="362"/>
      <c r="AS38" s="362"/>
      <c r="AT38" s="362"/>
      <c r="AU38" s="363"/>
      <c r="AV38" s="362"/>
      <c r="AW38" s="364"/>
      <c r="AX38" s="365"/>
      <c r="AY38" s="366"/>
      <c r="AZ38" s="61"/>
    </row>
    <row r="39" spans="1:52" s="20" customFormat="1" ht="14.25" customHeight="1">
      <c r="A39" s="922" t="s">
        <v>387</v>
      </c>
      <c r="B39" s="923"/>
      <c r="C39" s="923"/>
      <c r="D39" s="923"/>
      <c r="E39" s="923"/>
      <c r="F39" s="923"/>
      <c r="G39" s="923"/>
      <c r="H39" s="924"/>
      <c r="I39" s="900" t="s">
        <v>87</v>
      </c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  <c r="X39" s="901"/>
      <c r="Y39" s="901"/>
      <c r="Z39" s="901"/>
      <c r="AA39" s="901"/>
      <c r="AB39" s="901"/>
      <c r="AC39" s="902"/>
      <c r="AD39" s="825" t="s">
        <v>388</v>
      </c>
      <c r="AE39" s="826"/>
      <c r="AF39" s="826"/>
      <c r="AG39" s="826"/>
      <c r="AH39" s="826"/>
      <c r="AI39" s="826"/>
      <c r="AK39" s="28"/>
      <c r="AL39" s="830">
        <f>SUM(AN26:AU37)</f>
        <v>1496244</v>
      </c>
      <c r="AM39" s="831"/>
      <c r="AN39" s="831"/>
      <c r="AO39" s="831"/>
      <c r="AP39" s="831"/>
      <c r="AQ39" s="831"/>
      <c r="AR39" s="831"/>
      <c r="AS39" s="831"/>
      <c r="AT39" s="831"/>
      <c r="AU39" s="832"/>
      <c r="AV39" s="830">
        <f>SUM(AV26:AZ38)</f>
        <v>72000</v>
      </c>
      <c r="AW39" s="831"/>
      <c r="AX39" s="831"/>
      <c r="AY39" s="831"/>
      <c r="AZ39" s="836"/>
    </row>
    <row r="40" spans="1:52" s="20" customFormat="1" ht="15" customHeight="1">
      <c r="A40" s="925" t="s">
        <v>389</v>
      </c>
      <c r="B40" s="926"/>
      <c r="C40" s="926"/>
      <c r="D40" s="926"/>
      <c r="E40" s="926"/>
      <c r="F40" s="926"/>
      <c r="G40" s="926"/>
      <c r="H40" s="927"/>
      <c r="I40" s="933" t="s">
        <v>297</v>
      </c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34"/>
      <c r="AC40" s="935"/>
      <c r="AD40" s="817" t="s">
        <v>390</v>
      </c>
      <c r="AE40" s="818"/>
      <c r="AF40" s="818"/>
      <c r="AG40" s="818"/>
      <c r="AH40" s="818"/>
      <c r="AI40" s="818"/>
      <c r="AJ40" s="224"/>
      <c r="AK40" s="367"/>
      <c r="AL40" s="866"/>
      <c r="AM40" s="867"/>
      <c r="AN40" s="867"/>
      <c r="AO40" s="867"/>
      <c r="AP40" s="867"/>
      <c r="AQ40" s="867"/>
      <c r="AR40" s="867"/>
      <c r="AS40" s="867"/>
      <c r="AT40" s="867"/>
      <c r="AU40" s="868"/>
      <c r="AV40" s="866"/>
      <c r="AW40" s="867"/>
      <c r="AX40" s="867"/>
      <c r="AY40" s="867"/>
      <c r="AZ40" s="869"/>
    </row>
    <row r="41" spans="1:52" s="20" customFormat="1" ht="12.75" customHeight="1">
      <c r="A41" s="97"/>
      <c r="B41" s="84"/>
      <c r="C41" s="337"/>
      <c r="D41" s="337"/>
      <c r="E41" s="337"/>
      <c r="F41" s="337"/>
      <c r="G41" s="368"/>
      <c r="H41" s="369"/>
      <c r="I41" s="337"/>
      <c r="J41" s="337"/>
      <c r="K41" s="78"/>
      <c r="L41" s="78"/>
      <c r="M41" s="78"/>
      <c r="N41" s="78"/>
      <c r="O41" s="73"/>
      <c r="P41" s="73"/>
      <c r="Q41" s="125"/>
      <c r="R41" s="125"/>
      <c r="S41" s="125"/>
      <c r="T41" s="125"/>
      <c r="U41" s="125"/>
      <c r="AF41" s="337"/>
      <c r="AG41" s="337"/>
      <c r="AH41" s="337"/>
      <c r="AI41" s="337"/>
      <c r="AJ41" s="819" t="s">
        <v>289</v>
      </c>
      <c r="AK41" s="820"/>
      <c r="AL41" s="820"/>
      <c r="AM41" s="820"/>
      <c r="AN41" s="820"/>
      <c r="AO41" s="820"/>
      <c r="AP41" s="820"/>
      <c r="AQ41" s="820"/>
      <c r="AR41" s="820"/>
      <c r="AS41" s="820"/>
      <c r="AT41" s="820"/>
      <c r="AU41" s="820"/>
      <c r="AV41" s="820"/>
      <c r="AW41" s="820"/>
      <c r="AX41" s="820"/>
      <c r="AY41" s="820"/>
      <c r="AZ41" s="821"/>
    </row>
    <row r="42" spans="1:52" s="20" customFormat="1" ht="11.25" customHeight="1">
      <c r="A42" s="370"/>
      <c r="B42" s="932" t="s">
        <v>294</v>
      </c>
      <c r="C42" s="932"/>
      <c r="D42" s="932"/>
      <c r="E42" s="371"/>
      <c r="F42" s="372"/>
      <c r="G42" s="930" t="s">
        <v>293</v>
      </c>
      <c r="H42" s="931"/>
      <c r="I42" s="371"/>
      <c r="J42" s="371"/>
      <c r="K42" s="371"/>
      <c r="L42" s="68"/>
      <c r="M42" s="68"/>
      <c r="N42" s="68"/>
      <c r="O42" s="72"/>
      <c r="P42" s="72"/>
      <c r="Q42" s="125"/>
      <c r="R42" s="125"/>
      <c r="S42" s="125"/>
      <c r="T42" s="125"/>
      <c r="U42" s="125"/>
      <c r="V42" s="125"/>
      <c r="W42" s="125"/>
      <c r="X42" s="125"/>
      <c r="Y42" s="125"/>
      <c r="AB42" s="26"/>
      <c r="AC42" s="30"/>
      <c r="AD42" s="30"/>
      <c r="AE42" s="50"/>
      <c r="AF42" s="30"/>
      <c r="AG42" s="30"/>
      <c r="AH42" s="30"/>
      <c r="AJ42" s="822" t="s">
        <v>391</v>
      </c>
      <c r="AK42" s="823"/>
      <c r="AL42" s="823"/>
      <c r="AM42" s="823"/>
      <c r="AN42" s="823"/>
      <c r="AO42" s="823"/>
      <c r="AP42" s="823"/>
      <c r="AQ42" s="823"/>
      <c r="AR42" s="823"/>
      <c r="AS42" s="823"/>
      <c r="AT42" s="823"/>
      <c r="AU42" s="823"/>
      <c r="AV42" s="823"/>
      <c r="AW42" s="823"/>
      <c r="AX42" s="823"/>
      <c r="AY42" s="823"/>
      <c r="AZ42" s="824"/>
    </row>
    <row r="43" spans="1:52" s="20" customFormat="1" ht="12" customHeight="1" thickBot="1">
      <c r="A43" s="97"/>
      <c r="B43" s="84"/>
      <c r="C43" s="128"/>
      <c r="D43" s="128"/>
      <c r="E43" s="128"/>
      <c r="F43" s="128"/>
      <c r="G43" s="128"/>
      <c r="H43" s="373"/>
      <c r="I43" s="128"/>
      <c r="J43" s="128"/>
      <c r="K43" s="128"/>
      <c r="L43" s="128"/>
      <c r="M43" s="128"/>
      <c r="N43" s="128"/>
      <c r="O43" s="85"/>
      <c r="P43" s="85"/>
      <c r="Q43" s="129"/>
      <c r="R43" s="129"/>
      <c r="S43" s="129"/>
      <c r="T43" s="129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54"/>
      <c r="AH43" s="79"/>
      <c r="AI43" s="79"/>
      <c r="AJ43" s="863" t="s">
        <v>392</v>
      </c>
      <c r="AK43" s="864"/>
      <c r="AL43" s="864"/>
      <c r="AM43" s="864"/>
      <c r="AN43" s="864"/>
      <c r="AO43" s="864"/>
      <c r="AP43" s="864"/>
      <c r="AQ43" s="864"/>
      <c r="AR43" s="864"/>
      <c r="AS43" s="864"/>
      <c r="AT43" s="864"/>
      <c r="AU43" s="864"/>
      <c r="AV43" s="864"/>
      <c r="AW43" s="864"/>
      <c r="AX43" s="864"/>
      <c r="AY43" s="864"/>
      <c r="AZ43" s="865"/>
    </row>
    <row r="44" spans="1:52" s="20" customFormat="1" ht="12.75" customHeight="1">
      <c r="A44" s="97"/>
      <c r="B44" s="929" t="s">
        <v>393</v>
      </c>
      <c r="C44" s="929"/>
      <c r="D44" s="929"/>
      <c r="E44" s="128"/>
      <c r="F44" s="375"/>
      <c r="G44" s="928" t="s">
        <v>291</v>
      </c>
      <c r="H44" s="919"/>
      <c r="I44" s="128"/>
      <c r="J44" s="128"/>
      <c r="K44" s="128"/>
      <c r="L44" s="128"/>
      <c r="M44" s="128"/>
      <c r="N44" s="128"/>
      <c r="O44" s="85"/>
      <c r="P44" s="85"/>
      <c r="Q44" s="129"/>
      <c r="R44" s="129"/>
      <c r="S44" s="129"/>
      <c r="T44" s="129"/>
      <c r="U44" s="194"/>
      <c r="V44" s="194"/>
      <c r="W44" s="194"/>
      <c r="X44" s="194"/>
      <c r="Y44" s="194"/>
      <c r="Z44" s="194"/>
      <c r="AA44" s="195"/>
      <c r="AB44" s="195"/>
      <c r="AC44" s="195"/>
      <c r="AD44" s="195"/>
      <c r="AE44" s="195"/>
      <c r="AF44" s="195"/>
      <c r="AG44" s="54"/>
      <c r="AH44" s="195"/>
      <c r="AI44" s="195"/>
      <c r="AJ44" s="830">
        <f>AL39+BORAS!AH42</f>
        <v>1511222.46</v>
      </c>
      <c r="AK44" s="831"/>
      <c r="AL44" s="831"/>
      <c r="AM44" s="831"/>
      <c r="AN44" s="831"/>
      <c r="AO44" s="831"/>
      <c r="AP44" s="831"/>
      <c r="AQ44" s="831"/>
      <c r="AR44" s="831"/>
      <c r="AS44" s="831"/>
      <c r="AT44" s="831"/>
      <c r="AU44" s="832"/>
      <c r="AV44" s="830">
        <f>AV39+BORAS!AR42</f>
        <v>86798.71</v>
      </c>
      <c r="AW44" s="831"/>
      <c r="AX44" s="831"/>
      <c r="AY44" s="831"/>
      <c r="AZ44" s="836"/>
    </row>
    <row r="45" spans="1:52" s="20" customFormat="1" ht="13.5" customHeight="1" thickBot="1">
      <c r="A45" s="920" t="s">
        <v>394</v>
      </c>
      <c r="B45" s="921"/>
      <c r="C45" s="921"/>
      <c r="D45" s="921"/>
      <c r="E45" s="921"/>
      <c r="F45" s="918" t="s">
        <v>296</v>
      </c>
      <c r="G45" s="918"/>
      <c r="H45" s="919"/>
      <c r="I45" s="128"/>
      <c r="J45" s="128"/>
      <c r="K45" s="128"/>
      <c r="L45" s="128"/>
      <c r="M45" s="128"/>
      <c r="N45" s="128"/>
      <c r="O45" s="85"/>
      <c r="P45" s="85"/>
      <c r="Q45" s="129"/>
      <c r="R45" s="129"/>
      <c r="S45" s="129"/>
      <c r="T45" s="129"/>
      <c r="U45" s="129"/>
      <c r="V45" s="129"/>
      <c r="W45" s="129"/>
      <c r="X45" s="129"/>
      <c r="Y45" s="129"/>
      <c r="AA45" s="54"/>
      <c r="AB45" s="51"/>
      <c r="AC45" s="54"/>
      <c r="AD45" s="54"/>
      <c r="AE45" s="54"/>
      <c r="AF45" s="54"/>
      <c r="AG45" s="54"/>
      <c r="AH45" s="54"/>
      <c r="AI45" s="54"/>
      <c r="AJ45" s="833"/>
      <c r="AK45" s="834"/>
      <c r="AL45" s="834"/>
      <c r="AM45" s="834"/>
      <c r="AN45" s="834"/>
      <c r="AO45" s="834"/>
      <c r="AP45" s="834"/>
      <c r="AQ45" s="834"/>
      <c r="AR45" s="834"/>
      <c r="AS45" s="834"/>
      <c r="AT45" s="834"/>
      <c r="AU45" s="835"/>
      <c r="AV45" s="833"/>
      <c r="AW45" s="834"/>
      <c r="AX45" s="834"/>
      <c r="AY45" s="834"/>
      <c r="AZ45" s="837"/>
    </row>
    <row r="46" spans="1:52" s="20" customFormat="1" ht="3" customHeight="1">
      <c r="A46" s="97"/>
      <c r="B46" s="84"/>
      <c r="C46" s="88"/>
      <c r="D46" s="88"/>
      <c r="E46" s="88"/>
      <c r="F46" s="88"/>
      <c r="G46" s="88"/>
      <c r="H46" s="208"/>
      <c r="I46" s="88"/>
      <c r="J46" s="88"/>
      <c r="K46" s="88"/>
      <c r="L46" s="88"/>
      <c r="O46" s="73"/>
      <c r="P46" s="73"/>
      <c r="Q46" s="73"/>
      <c r="R46" s="73"/>
      <c r="S46" s="73"/>
      <c r="T46" s="73"/>
      <c r="U46" s="290"/>
      <c r="V46" s="290"/>
      <c r="W46" s="290"/>
      <c r="X46" s="130"/>
      <c r="Y46" s="130"/>
      <c r="Z46" s="130"/>
      <c r="AA46" s="54"/>
      <c r="AF46" s="376"/>
      <c r="AG46" s="376"/>
      <c r="AH46" s="376"/>
      <c r="AI46" s="54"/>
      <c r="AJ46" s="377"/>
      <c r="AK46" s="48"/>
      <c r="AL46" s="378"/>
      <c r="AM46" s="378"/>
      <c r="AN46" s="378"/>
      <c r="AO46" s="378"/>
      <c r="AP46" s="378"/>
      <c r="AQ46" s="378"/>
      <c r="AR46" s="54"/>
      <c r="AS46" s="54"/>
      <c r="AT46" s="54"/>
      <c r="AU46" s="54"/>
      <c r="AV46" s="54"/>
      <c r="AW46" s="54"/>
      <c r="AX46" s="54"/>
      <c r="AY46" s="54"/>
      <c r="AZ46" s="198"/>
    </row>
    <row r="47" spans="1:52" s="20" customFormat="1" ht="12.75" customHeight="1">
      <c r="A47" s="379"/>
      <c r="B47" s="380"/>
      <c r="C47" s="381"/>
      <c r="D47" s="381"/>
      <c r="E47" s="381"/>
      <c r="F47" s="313"/>
      <c r="G47" s="382"/>
      <c r="H47" s="383"/>
      <c r="I47" s="384"/>
      <c r="J47" s="384" t="s">
        <v>395</v>
      </c>
      <c r="K47" s="816" t="s">
        <v>198</v>
      </c>
      <c r="L47" s="816"/>
      <c r="M47" s="816"/>
      <c r="N47" s="816"/>
      <c r="O47" s="816"/>
      <c r="P47" s="816"/>
      <c r="Q47" s="816"/>
      <c r="R47" s="130"/>
      <c r="S47" s="385" t="s">
        <v>396</v>
      </c>
      <c r="T47" s="130"/>
      <c r="U47" s="290" t="s">
        <v>397</v>
      </c>
      <c r="V47" s="816">
        <f ca="1">TODAY()</f>
        <v>42039</v>
      </c>
      <c r="W47" s="816"/>
      <c r="X47" s="816"/>
      <c r="Y47" s="816"/>
      <c r="Z47" s="816"/>
      <c r="AA47" s="816"/>
      <c r="AC47" s="20" t="s">
        <v>398</v>
      </c>
      <c r="AD47" s="54"/>
      <c r="AF47" s="51"/>
      <c r="AH47" s="378"/>
      <c r="AI47" s="378"/>
      <c r="AJ47" s="378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98"/>
    </row>
    <row r="48" spans="1:52" s="20" customFormat="1" ht="12.75" customHeight="1" thickBot="1">
      <c r="A48" s="386"/>
      <c r="B48" s="387"/>
      <c r="C48" s="387"/>
      <c r="D48" s="387"/>
      <c r="E48" s="387"/>
      <c r="F48" s="315"/>
      <c r="G48" s="388"/>
      <c r="H48" s="389"/>
      <c r="I48" s="388"/>
      <c r="J48" s="388"/>
      <c r="K48" s="390"/>
      <c r="L48" s="390"/>
      <c r="M48" s="390"/>
      <c r="N48" s="390"/>
      <c r="O48" s="390"/>
      <c r="P48" s="390"/>
      <c r="Q48" s="390"/>
      <c r="R48" s="391"/>
      <c r="S48" s="391"/>
      <c r="T48" s="391"/>
      <c r="U48" s="392"/>
      <c r="V48" s="393"/>
      <c r="W48" s="393"/>
      <c r="X48" s="393"/>
      <c r="Y48" s="393"/>
      <c r="Z48" s="393"/>
      <c r="AA48" s="202"/>
      <c r="AB48" s="59"/>
      <c r="AC48" s="59"/>
      <c r="AD48" s="202"/>
      <c r="AE48" s="59"/>
      <c r="AF48" s="203"/>
      <c r="AG48" s="59"/>
      <c r="AH48" s="394"/>
      <c r="AI48" s="394"/>
      <c r="AJ48" s="394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5"/>
    </row>
    <row r="49" spans="2:52" s="20" customFormat="1" ht="15" customHeight="1">
      <c r="B49" s="395" t="s">
        <v>399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93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AA49" s="54"/>
      <c r="AB49" s="51"/>
      <c r="AC49" s="54"/>
      <c r="AD49" s="54"/>
      <c r="AE49" s="54"/>
      <c r="AF49" s="54"/>
      <c r="AH49" s="54"/>
      <c r="AI49" s="54"/>
      <c r="AJ49" s="54"/>
      <c r="AK49" s="54"/>
      <c r="AL49" s="55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396" t="s">
        <v>400</v>
      </c>
    </row>
    <row r="50" spans="2:52" s="20" customFormat="1" ht="12" customHeight="1">
      <c r="B50" s="84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93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AA50" s="54"/>
      <c r="AB50" s="51"/>
      <c r="AC50" s="54"/>
      <c r="AD50" s="54"/>
      <c r="AE50" s="54"/>
      <c r="AF50" s="54"/>
      <c r="AG50" s="54"/>
      <c r="AH50" s="54"/>
      <c r="AI50" s="54"/>
      <c r="AJ50" s="54"/>
      <c r="AK50" s="55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396"/>
      <c r="AZ50" s="54"/>
    </row>
    <row r="51" spans="1:5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1:5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1:54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</sheetData>
  <sheetProtection selectLockedCells="1"/>
  <mergeCells count="151">
    <mergeCell ref="AH15:AR15"/>
    <mergeCell ref="AY18:AZ19"/>
    <mergeCell ref="AY15:AZ15"/>
    <mergeCell ref="AY16:AZ16"/>
    <mergeCell ref="AY17:AZ17"/>
    <mergeCell ref="AS15:AX15"/>
    <mergeCell ref="AS16:AX16"/>
    <mergeCell ref="AS17:AX17"/>
    <mergeCell ref="Z11:AG11"/>
    <mergeCell ref="Z12:AG13"/>
    <mergeCell ref="AO2:AZ4"/>
    <mergeCell ref="Z5:AG5"/>
    <mergeCell ref="Z8:AG9"/>
    <mergeCell ref="Z10:AG10"/>
    <mergeCell ref="A27:I27"/>
    <mergeCell ref="A28:I28"/>
    <mergeCell ref="A29:I29"/>
    <mergeCell ref="J29:AA29"/>
    <mergeCell ref="J31:AA31"/>
    <mergeCell ref="AK34:AM34"/>
    <mergeCell ref="A32:I32"/>
    <mergeCell ref="A33:I33"/>
    <mergeCell ref="J34:AA34"/>
    <mergeCell ref="AK27:AM27"/>
    <mergeCell ref="AK28:AM28"/>
    <mergeCell ref="AB31:AJ31"/>
    <mergeCell ref="J27:AA27"/>
    <mergeCell ref="J28:AA28"/>
    <mergeCell ref="AB27:AJ27"/>
    <mergeCell ref="AB28:AJ28"/>
    <mergeCell ref="F45:H45"/>
    <mergeCell ref="A45:E45"/>
    <mergeCell ref="A39:H39"/>
    <mergeCell ref="A40:H40"/>
    <mergeCell ref="G44:H44"/>
    <mergeCell ref="B44:D44"/>
    <mergeCell ref="G42:H42"/>
    <mergeCell ref="B42:D42"/>
    <mergeCell ref="I40:AC40"/>
    <mergeCell ref="J16:AG16"/>
    <mergeCell ref="R20:T20"/>
    <mergeCell ref="AA20:AC20"/>
    <mergeCell ref="AK24:AM24"/>
    <mergeCell ref="AB24:AJ24"/>
    <mergeCell ref="J26:AA26"/>
    <mergeCell ref="AH16:AR16"/>
    <mergeCell ref="AH17:AR17"/>
    <mergeCell ref="AP18:AR19"/>
    <mergeCell ref="AJ18:AK19"/>
    <mergeCell ref="AK30:AM30"/>
    <mergeCell ref="AK33:AM33"/>
    <mergeCell ref="AK31:AM31"/>
    <mergeCell ref="AK32:AM32"/>
    <mergeCell ref="AB34:AJ34"/>
    <mergeCell ref="AN29:AU29"/>
    <mergeCell ref="AK29:AM29"/>
    <mergeCell ref="AB29:AJ29"/>
    <mergeCell ref="A30:I30"/>
    <mergeCell ref="AB30:AJ30"/>
    <mergeCell ref="A31:I31"/>
    <mergeCell ref="AB33:AJ33"/>
    <mergeCell ref="J35:AA35"/>
    <mergeCell ref="J33:AA33"/>
    <mergeCell ref="I39:AC39"/>
    <mergeCell ref="A37:I37"/>
    <mergeCell ref="A36:I36"/>
    <mergeCell ref="AB35:AJ35"/>
    <mergeCell ref="A34:I34"/>
    <mergeCell ref="A35:I35"/>
    <mergeCell ref="J37:AA37"/>
    <mergeCell ref="AD20:AF20"/>
    <mergeCell ref="AB22:AJ22"/>
    <mergeCell ref="AB23:AJ23"/>
    <mergeCell ref="J22:AA22"/>
    <mergeCell ref="AB26:AJ26"/>
    <mergeCell ref="AV22:AZ22"/>
    <mergeCell ref="AN24:AU24"/>
    <mergeCell ref="AK22:AM22"/>
    <mergeCell ref="AK23:AM23"/>
    <mergeCell ref="AK26:AM26"/>
    <mergeCell ref="AS18:AX19"/>
    <mergeCell ref="AV23:AZ23"/>
    <mergeCell ref="AG20:AI20"/>
    <mergeCell ref="AN22:AU22"/>
    <mergeCell ref="AN23:AU23"/>
    <mergeCell ref="AV24:AZ24"/>
    <mergeCell ref="AM18:AO19"/>
    <mergeCell ref="AH18:AI19"/>
    <mergeCell ref="A22:I22"/>
    <mergeCell ref="A23:I23"/>
    <mergeCell ref="A24:I24"/>
    <mergeCell ref="J23:AA23"/>
    <mergeCell ref="J24:AA24"/>
    <mergeCell ref="A26:I26"/>
    <mergeCell ref="J15:AG15"/>
    <mergeCell ref="J32:AA32"/>
    <mergeCell ref="J30:AA30"/>
    <mergeCell ref="AJ43:AZ43"/>
    <mergeCell ref="AL39:AU40"/>
    <mergeCell ref="AV37:AZ37"/>
    <mergeCell ref="AK35:AM35"/>
    <mergeCell ref="AN35:AU35"/>
    <mergeCell ref="AV39:AZ40"/>
    <mergeCell ref="AV26:AZ26"/>
    <mergeCell ref="Q14:W14"/>
    <mergeCell ref="B12:I12"/>
    <mergeCell ref="A15:I15"/>
    <mergeCell ref="V47:AA47"/>
    <mergeCell ref="A16:I16"/>
    <mergeCell ref="A18:I19"/>
    <mergeCell ref="J18:AG19"/>
    <mergeCell ref="X20:Z20"/>
    <mergeCell ref="U20:W20"/>
    <mergeCell ref="AB32:AJ32"/>
    <mergeCell ref="AB37:AJ37"/>
    <mergeCell ref="AB36:AJ36"/>
    <mergeCell ref="J36:AA36"/>
    <mergeCell ref="AN37:AU37"/>
    <mergeCell ref="AK37:AM37"/>
    <mergeCell ref="B6:Y6"/>
    <mergeCell ref="B7:Y7"/>
    <mergeCell ref="B8:Y8"/>
    <mergeCell ref="B9:Y9"/>
    <mergeCell ref="Q13:W13"/>
    <mergeCell ref="K47:Q47"/>
    <mergeCell ref="AD40:AI40"/>
    <mergeCell ref="AJ41:AZ41"/>
    <mergeCell ref="AJ42:AZ42"/>
    <mergeCell ref="AD39:AI39"/>
    <mergeCell ref="AV36:AZ36"/>
    <mergeCell ref="AN36:AU36"/>
    <mergeCell ref="AK36:AM36"/>
    <mergeCell ref="AJ44:AU45"/>
    <mergeCell ref="AV44:AZ45"/>
    <mergeCell ref="AN26:AU26"/>
    <mergeCell ref="AV34:AZ34"/>
    <mergeCell ref="AV31:AZ31"/>
    <mergeCell ref="AV33:AZ33"/>
    <mergeCell ref="AV32:AZ32"/>
    <mergeCell ref="AN32:AU32"/>
    <mergeCell ref="AN34:AU34"/>
    <mergeCell ref="AN31:AU31"/>
    <mergeCell ref="AN27:AU27"/>
    <mergeCell ref="AN28:AU28"/>
    <mergeCell ref="AV29:AZ29"/>
    <mergeCell ref="AV30:AZ30"/>
    <mergeCell ref="AN30:AU30"/>
    <mergeCell ref="AV35:AZ35"/>
    <mergeCell ref="AN33:AU33"/>
    <mergeCell ref="AV27:AZ27"/>
    <mergeCell ref="AV28:AZ28"/>
  </mergeCells>
  <dataValidations count="1">
    <dataValidation type="decimal" allowBlank="1" showInputMessage="1" showErrorMessage="1" sqref="AV26:AV37 AW26:AZ26">
      <formula1>0</formula1>
      <formula2>80000</formula2>
    </dataValidation>
  </dataValidations>
  <printOptions horizontalCentered="1"/>
  <pageMargins left="0.09" right="0.09" top="0.3" bottom="0.2" header="0.31496062992125984" footer="14316557.65"/>
  <pageSetup fitToWidth="100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AZ47"/>
  <sheetViews>
    <sheetView showZeros="0" view="pageBreakPreview" zoomScale="80" zoomScaleSheetLayoutView="80" zoomScalePageLayoutView="0" workbookViewId="0" topLeftCell="A20">
      <selection activeCell="G46" sqref="G46:L46"/>
    </sheetView>
  </sheetViews>
  <sheetFormatPr defaultColWidth="11.421875" defaultRowHeight="12.75"/>
  <cols>
    <col min="1" max="52" width="2.57421875" style="21" customWidth="1"/>
    <col min="53" max="53" width="3.00390625" style="21" customWidth="1"/>
    <col min="54" max="54" width="3.8515625" style="21" customWidth="1"/>
    <col min="55" max="16384" width="11.421875" style="21" customWidth="1"/>
  </cols>
  <sheetData>
    <row r="1" spans="1:52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20" customFormat="1" ht="21.75" customHeight="1">
      <c r="A2" s="96"/>
      <c r="B2" s="36" t="s">
        <v>214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36"/>
      <c r="AP2" s="167"/>
      <c r="AQ2" s="167"/>
      <c r="AR2" s="167"/>
      <c r="AS2" s="167"/>
      <c r="AT2" s="167"/>
      <c r="AU2" s="168"/>
      <c r="AV2" s="169"/>
      <c r="AW2" s="169"/>
      <c r="AX2" s="169"/>
      <c r="AY2" s="169" t="s">
        <v>216</v>
      </c>
      <c r="AZ2" s="166"/>
    </row>
    <row r="3" spans="1:52" s="20" customFormat="1" ht="18">
      <c r="A3" s="97"/>
      <c r="B3" s="29" t="s">
        <v>215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31"/>
      <c r="Q3" s="131"/>
      <c r="R3" s="131"/>
      <c r="AO3" s="132"/>
      <c r="AP3" s="132"/>
      <c r="AQ3" s="132"/>
      <c r="AS3" s="132"/>
      <c r="AT3" s="132"/>
      <c r="AU3" s="133"/>
      <c r="AV3" s="98"/>
      <c r="AW3" s="98"/>
      <c r="AX3" s="98"/>
      <c r="AY3" s="98" t="s">
        <v>217</v>
      </c>
      <c r="AZ3" s="170"/>
    </row>
    <row r="4" spans="1:52" s="20" customFormat="1" ht="6" customHeight="1" thickBot="1">
      <c r="A4" s="171"/>
      <c r="B4" s="161"/>
      <c r="C4" s="161"/>
      <c r="D4" s="161"/>
      <c r="E4" s="161"/>
      <c r="F4" s="161"/>
      <c r="G4" s="59"/>
      <c r="H4" s="58"/>
      <c r="I4" s="60"/>
      <c r="J4" s="60"/>
      <c r="K4" s="60"/>
      <c r="L4" s="60"/>
      <c r="M4" s="59"/>
      <c r="N4" s="59"/>
      <c r="O4" s="60"/>
      <c r="P4" s="60"/>
      <c r="Q4" s="60"/>
      <c r="R4" s="60"/>
      <c r="S4" s="60"/>
      <c r="T4" s="60"/>
      <c r="U4" s="6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40"/>
      <c r="AP4" s="40"/>
      <c r="AQ4" s="40"/>
      <c r="AR4" s="40"/>
      <c r="AS4" s="162"/>
      <c r="AT4" s="162"/>
      <c r="AU4" s="59"/>
      <c r="AV4" s="163"/>
      <c r="AW4" s="163"/>
      <c r="AX4" s="163"/>
      <c r="AY4" s="163"/>
      <c r="AZ4" s="61"/>
    </row>
    <row r="5" spans="1:52" s="20" customFormat="1" ht="15.75" customHeight="1">
      <c r="A5" s="97" t="s">
        <v>218</v>
      </c>
      <c r="K5" s="20" t="s">
        <v>19</v>
      </c>
      <c r="L5" s="225" t="s">
        <v>219</v>
      </c>
      <c r="M5" s="226"/>
      <c r="N5" s="226"/>
      <c r="O5" s="226"/>
      <c r="P5" s="226"/>
      <c r="Q5" s="226"/>
      <c r="R5" s="226"/>
      <c r="S5" s="226"/>
      <c r="T5" s="42"/>
      <c r="U5" s="42"/>
      <c r="V5" s="42"/>
      <c r="W5" s="166" t="s">
        <v>13</v>
      </c>
      <c r="Y5" s="30" t="s">
        <v>221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Z5" s="170" t="s">
        <v>220</v>
      </c>
    </row>
    <row r="6" spans="1:52" s="20" customFormat="1" ht="12.75" customHeight="1" thickBot="1">
      <c r="A6" s="1105">
        <f>Q13</f>
        <v>39656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1113" t="e">
        <f>CNSS!M8</f>
        <v>#VALUE!</v>
      </c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5"/>
      <c r="X6" s="224"/>
      <c r="Y6" s="22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992">
        <f>CNSS!M16</f>
        <v>41315</v>
      </c>
      <c r="AM6" s="992"/>
      <c r="AN6" s="992"/>
      <c r="AO6" s="992"/>
      <c r="AP6" s="992"/>
      <c r="AQ6" s="992"/>
      <c r="AR6" s="134"/>
      <c r="AS6" s="34"/>
      <c r="AT6" s="34"/>
      <c r="AU6" s="34"/>
      <c r="AV6" s="34"/>
      <c r="AW6" s="34"/>
      <c r="AX6" s="34"/>
      <c r="AY6" s="34"/>
      <c r="AZ6" s="183"/>
    </row>
    <row r="7" spans="1:52" s="20" customFormat="1" ht="15.75" customHeight="1">
      <c r="A7" s="1081" t="e">
        <f>rs</f>
        <v>#NAME?</v>
      </c>
      <c r="B7" s="1082"/>
      <c r="C7" s="1082"/>
      <c r="D7" s="1082"/>
      <c r="E7" s="1082"/>
      <c r="F7" s="1082"/>
      <c r="G7" s="1082"/>
      <c r="H7" s="1082"/>
      <c r="I7" s="1082"/>
      <c r="J7" s="1082"/>
      <c r="K7" s="1082"/>
      <c r="L7" s="1079"/>
      <c r="M7" s="1079"/>
      <c r="N7" s="1079"/>
      <c r="O7" s="1079"/>
      <c r="P7" s="1080"/>
      <c r="Q7" s="1066" t="s">
        <v>228</v>
      </c>
      <c r="R7" s="1067"/>
      <c r="S7" s="1067"/>
      <c r="T7" s="1067"/>
      <c r="U7" s="1067"/>
      <c r="V7" s="1067"/>
      <c r="W7" s="1068"/>
      <c r="X7" s="227"/>
      <c r="Y7" s="38" t="s">
        <v>222</v>
      </c>
      <c r="Z7" s="13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82"/>
      <c r="AP7" s="153" t="s">
        <v>225</v>
      </c>
      <c r="AQ7" s="153"/>
      <c r="AR7" s="153"/>
      <c r="AS7" s="153"/>
      <c r="AT7" s="153"/>
      <c r="AU7" s="153"/>
      <c r="AV7" s="153"/>
      <c r="AW7" s="38"/>
      <c r="AX7" s="38"/>
      <c r="AZ7" s="170"/>
    </row>
    <row r="8" spans="1:52" s="20" customFormat="1" ht="12.75">
      <c r="A8" s="1078" t="e">
        <f>Act</f>
        <v>#NAME?</v>
      </c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4"/>
      <c r="Q8" s="1069" t="s">
        <v>229</v>
      </c>
      <c r="R8" s="1070"/>
      <c r="S8" s="1070"/>
      <c r="T8" s="1070"/>
      <c r="U8" s="1070"/>
      <c r="V8" s="1070"/>
      <c r="W8" s="1071"/>
      <c r="X8" s="228"/>
      <c r="Y8" s="38" t="s">
        <v>224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8"/>
      <c r="AP8" s="140" t="s">
        <v>227</v>
      </c>
      <c r="AR8" s="38"/>
      <c r="AS8" s="38"/>
      <c r="AT8" s="38"/>
      <c r="AU8" s="38"/>
      <c r="AV8" s="38"/>
      <c r="AW8" s="38"/>
      <c r="AX8" s="38"/>
      <c r="AY8" s="38"/>
      <c r="AZ8" s="170"/>
    </row>
    <row r="9" spans="1:52" s="20" customFormat="1" ht="12.75" customHeight="1">
      <c r="A9" s="1078" t="e">
        <f>Adr</f>
        <v>#NAME?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80"/>
      <c r="Q9" s="1072"/>
      <c r="R9" s="1073"/>
      <c r="S9" s="1073"/>
      <c r="T9" s="1073"/>
      <c r="U9" s="1073"/>
      <c r="V9" s="1073"/>
      <c r="W9" s="1074"/>
      <c r="X9" s="229"/>
      <c r="Y9" s="135" t="s">
        <v>223</v>
      </c>
      <c r="Z9" s="136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9"/>
      <c r="AP9" s="65" t="s">
        <v>226</v>
      </c>
      <c r="AQ9" s="22"/>
      <c r="AR9" s="65"/>
      <c r="AS9" s="65"/>
      <c r="AT9" s="65"/>
      <c r="AU9" s="65"/>
      <c r="AV9" s="65"/>
      <c r="AW9" s="65"/>
      <c r="AX9" s="65"/>
      <c r="AY9" s="135"/>
      <c r="AZ9" s="181"/>
    </row>
    <row r="10" spans="1:52" s="20" customFormat="1" ht="0.75" customHeight="1">
      <c r="A10" s="1078"/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80"/>
      <c r="Q10" s="1075"/>
      <c r="R10" s="1076"/>
      <c r="S10" s="1076"/>
      <c r="T10" s="1076"/>
      <c r="U10" s="1076"/>
      <c r="V10" s="1076"/>
      <c r="W10" s="1077"/>
      <c r="X10" s="82"/>
      <c r="Z10" s="29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170"/>
    </row>
    <row r="11" spans="1:52" s="20" customFormat="1" ht="12" customHeight="1">
      <c r="A11" s="1078" t="e">
        <f>_Adr2</f>
        <v>#NAME?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80"/>
      <c r="Q11" s="1085" t="s">
        <v>231</v>
      </c>
      <c r="R11" s="975"/>
      <c r="S11" s="975"/>
      <c r="T11" s="975"/>
      <c r="U11" s="975"/>
      <c r="V11" s="975"/>
      <c r="W11" s="1086"/>
      <c r="X11" s="82"/>
      <c r="Z11" s="29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37"/>
      <c r="AZ11" s="170"/>
    </row>
    <row r="12" spans="1:52" s="20" customFormat="1" ht="11.25" customHeight="1">
      <c r="A12" s="9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83"/>
      <c r="N12" s="83"/>
      <c r="O12" s="83"/>
      <c r="P12" s="230"/>
      <c r="Q12" s="1039" t="s">
        <v>230</v>
      </c>
      <c r="R12" s="951"/>
      <c r="S12" s="951"/>
      <c r="T12" s="951"/>
      <c r="U12" s="951"/>
      <c r="V12" s="951"/>
      <c r="W12" s="1040"/>
      <c r="X12" s="83"/>
      <c r="Z12" s="29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80"/>
      <c r="AS12" s="80"/>
      <c r="AT12" s="80"/>
      <c r="AU12" s="80"/>
      <c r="AV12" s="80"/>
      <c r="AW12" s="80"/>
      <c r="AX12" s="80"/>
      <c r="AY12" s="80"/>
      <c r="AZ12" s="170"/>
    </row>
    <row r="13" spans="1:52" s="20" customFormat="1" ht="12.75" customHeight="1" thickBot="1">
      <c r="A13" s="1055" t="e">
        <f>Ville1</f>
        <v>#NAME?</v>
      </c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7"/>
      <c r="Q13" s="1123">
        <f>reference!L14</f>
        <v>39656</v>
      </c>
      <c r="R13" s="847"/>
      <c r="S13" s="847"/>
      <c r="T13" s="847"/>
      <c r="U13" s="847"/>
      <c r="V13" s="847"/>
      <c r="W13" s="1124"/>
      <c r="X13" s="83"/>
      <c r="Z13" s="29"/>
      <c r="AA13" s="38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29"/>
      <c r="AU13" s="29"/>
      <c r="AV13" s="29"/>
      <c r="AW13" s="29"/>
      <c r="AX13" s="29"/>
      <c r="AY13" s="29"/>
      <c r="AZ13" s="170"/>
    </row>
    <row r="14" spans="1:52" s="20" customFormat="1" ht="3.75" customHeight="1" hidden="1" thickBot="1">
      <c r="A14" s="172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46"/>
      <c r="O14" s="146"/>
      <c r="P14" s="147"/>
      <c r="Q14" s="1105"/>
      <c r="R14" s="758"/>
      <c r="S14" s="758"/>
      <c r="T14" s="758"/>
      <c r="U14" s="758"/>
      <c r="V14" s="758"/>
      <c r="W14" s="758"/>
      <c r="X14" s="142"/>
      <c r="Y14" s="59"/>
      <c r="Z14" s="40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40"/>
      <c r="AU14" s="40"/>
      <c r="AV14" s="40"/>
      <c r="AW14" s="40"/>
      <c r="AX14" s="40"/>
      <c r="AY14" s="40"/>
      <c r="AZ14" s="61"/>
    </row>
    <row r="15" spans="1:52" s="20" customFormat="1" ht="12.75" customHeight="1">
      <c r="A15" s="1059" t="s">
        <v>233</v>
      </c>
      <c r="B15" s="1060"/>
      <c r="C15" s="1060"/>
      <c r="D15" s="1060"/>
      <c r="E15" s="1061"/>
      <c r="F15" s="42"/>
      <c r="G15" s="42"/>
      <c r="H15" s="42"/>
      <c r="I15" s="151"/>
      <c r="J15" s="150" t="s">
        <v>234</v>
      </c>
      <c r="K15" s="151"/>
      <c r="L15" s="151"/>
      <c r="M15" s="151"/>
      <c r="N15" s="151"/>
      <c r="O15" s="152"/>
      <c r="P15" s="1116" t="s">
        <v>239</v>
      </c>
      <c r="Q15" s="1117"/>
      <c r="R15" s="1117"/>
      <c r="S15" s="1117"/>
      <c r="T15" s="1117"/>
      <c r="U15" s="1117"/>
      <c r="V15" s="1117"/>
      <c r="W15" s="1117"/>
      <c r="X15" s="1117"/>
      <c r="Y15" s="1117"/>
      <c r="Z15" s="1117"/>
      <c r="AA15" s="1117"/>
      <c r="AB15" s="1117"/>
      <c r="AC15" s="1117"/>
      <c r="AD15" s="1117"/>
      <c r="AE15" s="1117"/>
      <c r="AF15" s="1118"/>
      <c r="AG15" s="1051" t="s">
        <v>237</v>
      </c>
      <c r="AH15" s="1052"/>
      <c r="AI15" s="1052"/>
      <c r="AJ15" s="1052"/>
      <c r="AK15" s="1052"/>
      <c r="AL15" s="1052"/>
      <c r="AM15" s="1052"/>
      <c r="AN15" s="1052"/>
      <c r="AO15" s="1052"/>
      <c r="AP15" s="1052"/>
      <c r="AQ15" s="1052"/>
      <c r="AR15" s="1052"/>
      <c r="AS15" s="1052"/>
      <c r="AT15" s="1052"/>
      <c r="AU15" s="1052"/>
      <c r="AV15" s="148"/>
      <c r="AW15" s="165" t="s">
        <v>235</v>
      </c>
      <c r="AX15" s="36"/>
      <c r="AY15" s="36"/>
      <c r="AZ15" s="166" t="s">
        <v>236</v>
      </c>
    </row>
    <row r="16" spans="1:52" s="20" customFormat="1" ht="11.25" customHeight="1" thickBot="1">
      <c r="A16" s="1058" t="s">
        <v>232</v>
      </c>
      <c r="B16" s="743"/>
      <c r="C16" s="743"/>
      <c r="D16" s="743"/>
      <c r="E16" s="744"/>
      <c r="F16" s="41"/>
      <c r="G16" s="22"/>
      <c r="H16" s="211" t="s">
        <v>193</v>
      </c>
      <c r="I16" s="211"/>
      <c r="J16" s="211"/>
      <c r="K16" s="211"/>
      <c r="L16" s="211"/>
      <c r="M16" s="211"/>
      <c r="N16" s="211"/>
      <c r="O16" s="211"/>
      <c r="P16" s="1062" t="s">
        <v>240</v>
      </c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6"/>
      <c r="AF16" s="1047"/>
      <c r="AG16" s="1053" t="s">
        <v>238</v>
      </c>
      <c r="AH16" s="1054"/>
      <c r="AI16" s="1054"/>
      <c r="AJ16" s="1054"/>
      <c r="AK16" s="1054"/>
      <c r="AL16" s="1054"/>
      <c r="AM16" s="1054"/>
      <c r="AN16" s="1054"/>
      <c r="AO16" s="1054"/>
      <c r="AP16" s="1054"/>
      <c r="AQ16" s="1054"/>
      <c r="AR16" s="1054"/>
      <c r="AS16" s="1054"/>
      <c r="AT16" s="1054"/>
      <c r="AU16" s="1054"/>
      <c r="AV16" s="33"/>
      <c r="AW16" s="1093" t="s">
        <v>344</v>
      </c>
      <c r="AX16" s="1094"/>
      <c r="AY16" s="1094"/>
      <c r="AZ16" s="1095"/>
    </row>
    <row r="17" spans="1:52" s="20" customFormat="1" ht="12.75" customHeight="1" thickBot="1">
      <c r="A17" s="1110">
        <f>reference!F1</f>
        <v>55555</v>
      </c>
      <c r="B17" s="1111"/>
      <c r="C17" s="1111"/>
      <c r="D17" s="1111"/>
      <c r="E17" s="1112"/>
      <c r="F17" s="1107" t="e">
        <f>agCNSS</f>
        <v>#NAME?</v>
      </c>
      <c r="G17" s="1108"/>
      <c r="H17" s="1108"/>
      <c r="I17" s="1108"/>
      <c r="J17" s="1108"/>
      <c r="K17" s="1108"/>
      <c r="L17" s="1108"/>
      <c r="M17" s="1108"/>
      <c r="N17" s="1108"/>
      <c r="O17" s="1109"/>
      <c r="P17" s="1101">
        <f>Q13</f>
        <v>39656</v>
      </c>
      <c r="Q17" s="1102"/>
      <c r="R17" s="1102"/>
      <c r="S17" s="1102"/>
      <c r="T17" s="1102"/>
      <c r="U17" s="1102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2"/>
      <c r="AF17" s="1103"/>
      <c r="AG17" s="1101">
        <f>P17</f>
        <v>39656</v>
      </c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2"/>
      <c r="AS17" s="1102"/>
      <c r="AT17" s="1102"/>
      <c r="AU17" s="1102"/>
      <c r="AV17" s="212"/>
      <c r="AW17" s="1096" t="s">
        <v>344</v>
      </c>
      <c r="AX17" s="1097"/>
      <c r="AY17" s="1097"/>
      <c r="AZ17" s="1098"/>
    </row>
    <row r="18" spans="1:52" s="20" customFormat="1" ht="3.75" customHeight="1" thickBot="1">
      <c r="A18" s="213"/>
      <c r="B18" s="214"/>
      <c r="C18" s="214"/>
      <c r="D18" s="214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6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6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4"/>
      <c r="AW18" s="214"/>
      <c r="AX18" s="214"/>
      <c r="AY18" s="244"/>
      <c r="AZ18" s="243"/>
    </row>
    <row r="19" spans="1:52" s="20" customFormat="1" ht="12.75" customHeight="1">
      <c r="A19" s="1042" t="s">
        <v>281</v>
      </c>
      <c r="B19" s="1043"/>
      <c r="C19" s="1043"/>
      <c r="D19" s="1043"/>
      <c r="E19" s="104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48"/>
      <c r="R19" s="1119" t="s">
        <v>267</v>
      </c>
      <c r="S19" s="1119"/>
      <c r="T19" s="1119"/>
      <c r="U19" s="1106" t="s">
        <v>277</v>
      </c>
      <c r="V19" s="1106"/>
      <c r="W19" s="1106"/>
      <c r="X19" s="1050" t="s">
        <v>274</v>
      </c>
      <c r="Y19" s="1104"/>
      <c r="Z19" s="1048"/>
      <c r="AA19" s="1048" t="s">
        <v>271</v>
      </c>
      <c r="AB19" s="1049"/>
      <c r="AC19" s="1050"/>
      <c r="AD19" s="1048" t="s">
        <v>271</v>
      </c>
      <c r="AE19" s="1049"/>
      <c r="AF19" s="1050"/>
      <c r="AG19" s="1099" t="s">
        <v>269</v>
      </c>
      <c r="AH19" s="1099"/>
      <c r="AI19" s="1100"/>
      <c r="AJ19" s="42"/>
      <c r="AK19" s="42"/>
      <c r="AL19" s="42"/>
      <c r="AM19" s="42"/>
      <c r="AN19" s="42"/>
      <c r="AO19" s="42"/>
      <c r="AP19" s="42"/>
      <c r="AQ19" s="42"/>
      <c r="AR19" s="239"/>
      <c r="AS19" s="148"/>
      <c r="AT19" s="240" t="s">
        <v>245</v>
      </c>
      <c r="AU19" s="241"/>
      <c r="AV19" s="242"/>
      <c r="AW19" s="42"/>
      <c r="AX19" s="42"/>
      <c r="AY19" s="42"/>
      <c r="AZ19" s="166"/>
    </row>
    <row r="20" spans="1:52" s="20" customFormat="1" ht="12" customHeight="1">
      <c r="A20" s="97"/>
      <c r="E20" s="28"/>
      <c r="F20" s="825" t="s">
        <v>304</v>
      </c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50"/>
      <c r="U20" s="1041" t="s">
        <v>278</v>
      </c>
      <c r="V20" s="1041"/>
      <c r="W20" s="1041"/>
      <c r="X20" s="853" t="s">
        <v>275</v>
      </c>
      <c r="Y20" s="1041"/>
      <c r="Z20" s="895"/>
      <c r="AA20" s="1120" t="s">
        <v>280</v>
      </c>
      <c r="AB20" s="1121"/>
      <c r="AC20" s="1122"/>
      <c r="AD20" s="884" t="s">
        <v>272</v>
      </c>
      <c r="AE20" s="885"/>
      <c r="AF20" s="891"/>
      <c r="AI20" s="28"/>
      <c r="AT20" s="159"/>
      <c r="AU20" s="159"/>
      <c r="AV20" s="160"/>
      <c r="AY20" s="20" t="s">
        <v>285</v>
      </c>
      <c r="AZ20" s="170"/>
    </row>
    <row r="21" spans="1:52" s="20" customFormat="1" ht="11.25" customHeight="1">
      <c r="A21" s="1045" t="s">
        <v>283</v>
      </c>
      <c r="B21" s="800"/>
      <c r="C21" s="800"/>
      <c r="D21" s="800"/>
      <c r="E21" s="874"/>
      <c r="Q21" s="28"/>
      <c r="R21" s="853" t="s">
        <v>268</v>
      </c>
      <c r="S21" s="1041"/>
      <c r="T21" s="1041"/>
      <c r="U21" s="1041" t="s">
        <v>279</v>
      </c>
      <c r="V21" s="1041"/>
      <c r="W21" s="1041"/>
      <c r="X21" s="853" t="s">
        <v>276</v>
      </c>
      <c r="Y21" s="1041"/>
      <c r="Z21" s="1041"/>
      <c r="AA21" s="884" t="s">
        <v>273</v>
      </c>
      <c r="AB21" s="885"/>
      <c r="AC21" s="891"/>
      <c r="AD21" s="884" t="s">
        <v>273</v>
      </c>
      <c r="AE21" s="885"/>
      <c r="AF21" s="891"/>
      <c r="AG21" s="873" t="s">
        <v>270</v>
      </c>
      <c r="AH21" s="800"/>
      <c r="AI21" s="874"/>
      <c r="AJ21" s="22"/>
      <c r="AK21" s="22"/>
      <c r="AL21" s="22"/>
      <c r="AM21" s="22"/>
      <c r="AN21" s="157" t="s">
        <v>246</v>
      </c>
      <c r="AO21" s="157"/>
      <c r="AP21" s="157"/>
      <c r="AQ21" s="157"/>
      <c r="AR21" s="157"/>
      <c r="AS21" s="157"/>
      <c r="AT21" s="157"/>
      <c r="AU21" s="157"/>
      <c r="AV21" s="158"/>
      <c r="AZ21" s="170"/>
    </row>
    <row r="22" spans="1:52" s="20" customFormat="1" ht="11.25" customHeight="1">
      <c r="A22" s="870" t="s">
        <v>282</v>
      </c>
      <c r="B22" s="823"/>
      <c r="C22" s="823"/>
      <c r="D22" s="823"/>
      <c r="E22" s="871"/>
      <c r="Q22" s="28"/>
      <c r="R22" s="822" t="s">
        <v>254</v>
      </c>
      <c r="S22" s="823"/>
      <c r="T22" s="871"/>
      <c r="U22" s="822" t="s">
        <v>256</v>
      </c>
      <c r="V22" s="823"/>
      <c r="W22" s="871"/>
      <c r="X22" s="1088" t="s">
        <v>260</v>
      </c>
      <c r="Y22" s="1088"/>
      <c r="Z22" s="1089"/>
      <c r="AA22" s="1087" t="s">
        <v>263</v>
      </c>
      <c r="AB22" s="1088"/>
      <c r="AC22" s="1089"/>
      <c r="AD22" s="1087" t="s">
        <v>265</v>
      </c>
      <c r="AE22" s="1088"/>
      <c r="AF22" s="1089"/>
      <c r="AG22" s="20" t="s">
        <v>247</v>
      </c>
      <c r="AI22" s="28"/>
      <c r="AJ22" s="1090" t="s">
        <v>249</v>
      </c>
      <c r="AK22" s="1091"/>
      <c r="AL22" s="1091"/>
      <c r="AM22" s="1091"/>
      <c r="AN22" s="1091"/>
      <c r="AO22" s="1091"/>
      <c r="AP22" s="1091"/>
      <c r="AQ22" s="1092"/>
      <c r="AR22" s="1090" t="s">
        <v>241</v>
      </c>
      <c r="AS22" s="1091"/>
      <c r="AT22" s="1091"/>
      <c r="AU22" s="1091"/>
      <c r="AV22" s="1092"/>
      <c r="AW22" s="43"/>
      <c r="AX22" s="44"/>
      <c r="AY22" s="45"/>
      <c r="AZ22" s="173"/>
    </row>
    <row r="23" spans="1:52" s="20" customFormat="1" ht="10.5" customHeight="1">
      <c r="A23" s="97"/>
      <c r="B23" s="26"/>
      <c r="E23" s="28"/>
      <c r="F23" s="873" t="s">
        <v>305</v>
      </c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74"/>
      <c r="U23" s="822" t="s">
        <v>258</v>
      </c>
      <c r="V23" s="823"/>
      <c r="W23" s="871"/>
      <c r="X23" s="1088" t="s">
        <v>261</v>
      </c>
      <c r="Y23" s="1088"/>
      <c r="Z23" s="1089"/>
      <c r="AA23" s="1087" t="s">
        <v>257</v>
      </c>
      <c r="AB23" s="1088"/>
      <c r="AC23" s="1089"/>
      <c r="AD23" s="1087" t="s">
        <v>266</v>
      </c>
      <c r="AE23" s="1088"/>
      <c r="AF23" s="1089"/>
      <c r="AG23" s="800" t="s">
        <v>248</v>
      </c>
      <c r="AH23" s="800"/>
      <c r="AI23" s="874"/>
      <c r="AJ23" s="873" t="s">
        <v>250</v>
      </c>
      <c r="AK23" s="800"/>
      <c r="AL23" s="800"/>
      <c r="AM23" s="800"/>
      <c r="AN23" s="800"/>
      <c r="AO23" s="800"/>
      <c r="AP23" s="800"/>
      <c r="AQ23" s="874"/>
      <c r="AR23" s="155" t="s">
        <v>242</v>
      </c>
      <c r="AS23" s="125"/>
      <c r="AT23" s="125"/>
      <c r="AU23" s="125"/>
      <c r="AV23" s="156"/>
      <c r="AW23" s="884" t="s">
        <v>286</v>
      </c>
      <c r="AX23" s="885"/>
      <c r="AY23" s="885"/>
      <c r="AZ23" s="886"/>
    </row>
    <row r="24" spans="1:52" s="20" customFormat="1" ht="12" customHeight="1">
      <c r="A24" s="851" t="s">
        <v>284</v>
      </c>
      <c r="B24" s="852"/>
      <c r="C24" s="852"/>
      <c r="D24" s="852"/>
      <c r="E24" s="853"/>
      <c r="F24" s="126"/>
      <c r="G24" s="126"/>
      <c r="H24" s="73"/>
      <c r="I24" s="73"/>
      <c r="J24" s="73"/>
      <c r="K24" s="73"/>
      <c r="L24" s="73"/>
      <c r="M24" s="73"/>
      <c r="N24" s="73"/>
      <c r="O24" s="73"/>
      <c r="P24" s="73"/>
      <c r="Q24" s="127"/>
      <c r="R24" s="1038" t="s">
        <v>255</v>
      </c>
      <c r="S24" s="1038"/>
      <c r="T24" s="1038"/>
      <c r="U24" s="1037" t="s">
        <v>259</v>
      </c>
      <c r="V24" s="1037"/>
      <c r="W24" s="1037"/>
      <c r="X24" s="1089" t="s">
        <v>262</v>
      </c>
      <c r="Y24" s="1037"/>
      <c r="Z24" s="1037"/>
      <c r="AA24" s="1037" t="s">
        <v>264</v>
      </c>
      <c r="AB24" s="1037"/>
      <c r="AC24" s="1037"/>
      <c r="AD24" s="1037" t="s">
        <v>264</v>
      </c>
      <c r="AE24" s="1037"/>
      <c r="AF24" s="1037"/>
      <c r="AG24" s="35"/>
      <c r="AI24" s="28"/>
      <c r="AJ24" s="800" t="s">
        <v>243</v>
      </c>
      <c r="AK24" s="800"/>
      <c r="AL24" s="800"/>
      <c r="AM24" s="800"/>
      <c r="AN24" s="800"/>
      <c r="AO24" s="800"/>
      <c r="AP24" s="800"/>
      <c r="AQ24" s="874"/>
      <c r="AR24" s="873" t="s">
        <v>243</v>
      </c>
      <c r="AS24" s="800"/>
      <c r="AT24" s="800"/>
      <c r="AU24" s="800"/>
      <c r="AV24" s="874"/>
      <c r="AZ24" s="170"/>
    </row>
    <row r="25" spans="1:52" s="20" customFormat="1" ht="12.75" customHeight="1">
      <c r="A25" s="217"/>
      <c r="B25" s="70"/>
      <c r="C25" s="218"/>
      <c r="D25" s="218"/>
      <c r="E25" s="219"/>
      <c r="F25" s="220"/>
      <c r="G25" s="220"/>
      <c r="H25" s="220"/>
      <c r="I25" s="220"/>
      <c r="J25" s="220"/>
      <c r="K25" s="220"/>
      <c r="L25" s="220"/>
      <c r="M25" s="220"/>
      <c r="N25" s="220"/>
      <c r="O25" s="221"/>
      <c r="P25" s="221"/>
      <c r="Q25" s="222"/>
      <c r="R25" s="223"/>
      <c r="S25" s="223"/>
      <c r="T25" s="222"/>
      <c r="U25" s="223"/>
      <c r="V25" s="223"/>
      <c r="W25" s="222"/>
      <c r="X25" s="223"/>
      <c r="Y25" s="223"/>
      <c r="Z25" s="33"/>
      <c r="AA25" s="22"/>
      <c r="AB25" s="32"/>
      <c r="AC25" s="33"/>
      <c r="AD25" s="1125" t="s">
        <v>57</v>
      </c>
      <c r="AE25" s="979"/>
      <c r="AF25" s="1126"/>
      <c r="AG25" s="1125" t="s">
        <v>253</v>
      </c>
      <c r="AH25" s="979"/>
      <c r="AI25" s="1126"/>
      <c r="AJ25" s="1125" t="s">
        <v>251</v>
      </c>
      <c r="AK25" s="979"/>
      <c r="AL25" s="979"/>
      <c r="AM25" s="979"/>
      <c r="AN25" s="979"/>
      <c r="AO25" s="979"/>
      <c r="AP25" s="979"/>
      <c r="AQ25" s="1126"/>
      <c r="AR25" s="1125" t="s">
        <v>244</v>
      </c>
      <c r="AS25" s="979"/>
      <c r="AT25" s="979"/>
      <c r="AU25" s="979"/>
      <c r="AV25" s="1126"/>
      <c r="AW25" s="1125" t="s">
        <v>252</v>
      </c>
      <c r="AX25" s="979"/>
      <c r="AY25" s="979"/>
      <c r="AZ25" s="980"/>
    </row>
    <row r="26" spans="1:52" s="20" customFormat="1" ht="12.75" customHeight="1">
      <c r="A26" s="1018">
        <v>100927056</v>
      </c>
      <c r="B26" s="1019"/>
      <c r="C26" s="1019"/>
      <c r="D26" s="1019"/>
      <c r="E26" s="1020"/>
      <c r="F26" s="305" t="s">
        <v>335</v>
      </c>
      <c r="G26" s="305"/>
      <c r="H26" s="305"/>
      <c r="I26" s="305"/>
      <c r="J26" s="306"/>
      <c r="K26" s="306"/>
      <c r="L26" s="306"/>
      <c r="M26" s="288"/>
      <c r="N26" s="288"/>
      <c r="O26" s="289"/>
      <c r="P26" s="289"/>
      <c r="Q26" s="149"/>
      <c r="R26" s="993" t="s">
        <v>340</v>
      </c>
      <c r="S26" s="994"/>
      <c r="T26" s="995"/>
      <c r="U26" s="996" t="s">
        <v>341</v>
      </c>
      <c r="V26" s="997"/>
      <c r="W26" s="998"/>
      <c r="X26" s="996" t="s">
        <v>341</v>
      </c>
      <c r="Y26" s="997"/>
      <c r="Z26" s="998"/>
      <c r="AA26" s="996" t="s">
        <v>341</v>
      </c>
      <c r="AB26" s="997"/>
      <c r="AC26" s="998"/>
      <c r="AD26" s="986"/>
      <c r="AE26" s="987"/>
      <c r="AF26" s="988"/>
      <c r="AG26" s="993" t="s">
        <v>342</v>
      </c>
      <c r="AH26" s="994"/>
      <c r="AI26" s="995"/>
      <c r="AJ26" s="1011">
        <v>2507.7</v>
      </c>
      <c r="AK26" s="1012"/>
      <c r="AL26" s="1012"/>
      <c r="AM26" s="1012"/>
      <c r="AN26" s="1012"/>
      <c r="AO26" s="1012"/>
      <c r="AP26" s="1012"/>
      <c r="AQ26" s="1013"/>
      <c r="AR26" s="810">
        <f>MIN(6000,AJ26)</f>
        <v>2507.7</v>
      </c>
      <c r="AS26" s="811"/>
      <c r="AT26" s="811"/>
      <c r="AU26" s="811"/>
      <c r="AV26" s="812"/>
      <c r="AW26" s="47"/>
      <c r="AX26" s="296"/>
      <c r="AY26" s="297"/>
      <c r="AZ26" s="170"/>
    </row>
    <row r="27" spans="1:52" s="20" customFormat="1" ht="12.75" customHeight="1">
      <c r="A27" s="1018">
        <v>155751244</v>
      </c>
      <c r="B27" s="1019"/>
      <c r="C27" s="1019"/>
      <c r="D27" s="1019"/>
      <c r="E27" s="1020"/>
      <c r="F27" s="305" t="s">
        <v>336</v>
      </c>
      <c r="G27" s="305"/>
      <c r="H27" s="305"/>
      <c r="I27" s="305"/>
      <c r="J27" s="307"/>
      <c r="K27" s="307"/>
      <c r="L27" s="307"/>
      <c r="M27" s="290"/>
      <c r="N27" s="290"/>
      <c r="O27" s="289"/>
      <c r="P27" s="289"/>
      <c r="Q27" s="291"/>
      <c r="R27" s="993" t="s">
        <v>340</v>
      </c>
      <c r="S27" s="994"/>
      <c r="T27" s="995"/>
      <c r="U27" s="989" t="s">
        <v>341</v>
      </c>
      <c r="V27" s="990"/>
      <c r="W27" s="991"/>
      <c r="X27" s="989" t="s">
        <v>341</v>
      </c>
      <c r="Y27" s="990"/>
      <c r="Z27" s="991"/>
      <c r="AA27" s="989" t="s">
        <v>341</v>
      </c>
      <c r="AB27" s="990"/>
      <c r="AC27" s="991"/>
      <c r="AD27" s="986"/>
      <c r="AE27" s="987"/>
      <c r="AF27" s="988"/>
      <c r="AG27" s="993" t="s">
        <v>342</v>
      </c>
      <c r="AH27" s="994"/>
      <c r="AI27" s="995"/>
      <c r="AJ27" s="1011">
        <v>2027.53</v>
      </c>
      <c r="AK27" s="1012"/>
      <c r="AL27" s="1012"/>
      <c r="AM27" s="1012"/>
      <c r="AN27" s="1012"/>
      <c r="AO27" s="1012"/>
      <c r="AP27" s="1012"/>
      <c r="AQ27" s="1013"/>
      <c r="AR27" s="810">
        <f aca="true" t="shared" si="0" ref="AR27:AR37">MIN(6000,AJ27)</f>
        <v>2027.53</v>
      </c>
      <c r="AS27" s="811"/>
      <c r="AT27" s="811"/>
      <c r="AU27" s="811"/>
      <c r="AV27" s="812"/>
      <c r="AX27" s="298"/>
      <c r="AY27" s="299"/>
      <c r="AZ27" s="170"/>
    </row>
    <row r="28" spans="1:52" s="20" customFormat="1" ht="12.75" customHeight="1">
      <c r="A28" s="1018">
        <v>174887260</v>
      </c>
      <c r="B28" s="1019"/>
      <c r="C28" s="1019"/>
      <c r="D28" s="1019"/>
      <c r="E28" s="1020"/>
      <c r="F28" s="305" t="s">
        <v>337</v>
      </c>
      <c r="G28" s="308"/>
      <c r="H28" s="308"/>
      <c r="I28" s="308"/>
      <c r="J28" s="306"/>
      <c r="K28" s="306"/>
      <c r="L28" s="306"/>
      <c r="M28" s="288"/>
      <c r="N28" s="288"/>
      <c r="O28" s="289"/>
      <c r="P28" s="289"/>
      <c r="Q28" s="149"/>
      <c r="R28" s="993" t="s">
        <v>340</v>
      </c>
      <c r="S28" s="994"/>
      <c r="T28" s="995"/>
      <c r="U28" s="989" t="s">
        <v>341</v>
      </c>
      <c r="V28" s="990"/>
      <c r="W28" s="991"/>
      <c r="X28" s="989" t="s">
        <v>341</v>
      </c>
      <c r="Y28" s="990"/>
      <c r="Z28" s="991"/>
      <c r="AA28" s="989" t="s">
        <v>341</v>
      </c>
      <c r="AB28" s="990"/>
      <c r="AC28" s="991"/>
      <c r="AD28" s="986"/>
      <c r="AE28" s="987"/>
      <c r="AF28" s="988"/>
      <c r="AG28" s="993" t="s">
        <v>342</v>
      </c>
      <c r="AH28" s="994"/>
      <c r="AI28" s="995"/>
      <c r="AJ28" s="1011">
        <v>2235.95</v>
      </c>
      <c r="AK28" s="1012"/>
      <c r="AL28" s="1012"/>
      <c r="AM28" s="1012"/>
      <c r="AN28" s="1012"/>
      <c r="AO28" s="1012"/>
      <c r="AP28" s="1012"/>
      <c r="AQ28" s="1013"/>
      <c r="AR28" s="810">
        <f t="shared" si="0"/>
        <v>2235.95</v>
      </c>
      <c r="AS28" s="811"/>
      <c r="AT28" s="811"/>
      <c r="AU28" s="811"/>
      <c r="AV28" s="812"/>
      <c r="AX28" s="298"/>
      <c r="AY28" s="299"/>
      <c r="AZ28" s="170"/>
    </row>
    <row r="29" spans="1:52" s="20" customFormat="1" ht="12.75" customHeight="1">
      <c r="A29" s="1018">
        <v>176724361</v>
      </c>
      <c r="B29" s="1019"/>
      <c r="C29" s="1019"/>
      <c r="D29" s="1019"/>
      <c r="E29" s="1020"/>
      <c r="F29" s="305" t="s">
        <v>338</v>
      </c>
      <c r="G29" s="309"/>
      <c r="H29" s="309"/>
      <c r="I29" s="309"/>
      <c r="J29" s="306"/>
      <c r="K29" s="306"/>
      <c r="L29" s="306"/>
      <c r="M29" s="288"/>
      <c r="N29" s="288"/>
      <c r="O29" s="289"/>
      <c r="P29" s="289"/>
      <c r="Q29" s="149"/>
      <c r="R29" s="993" t="s">
        <v>340</v>
      </c>
      <c r="S29" s="994"/>
      <c r="T29" s="995"/>
      <c r="U29" s="989" t="s">
        <v>341</v>
      </c>
      <c r="V29" s="990"/>
      <c r="W29" s="990"/>
      <c r="X29" s="990" t="s">
        <v>341</v>
      </c>
      <c r="Y29" s="990"/>
      <c r="Z29" s="991"/>
      <c r="AA29" s="989" t="s">
        <v>341</v>
      </c>
      <c r="AB29" s="990"/>
      <c r="AC29" s="991"/>
      <c r="AD29" s="986"/>
      <c r="AE29" s="987"/>
      <c r="AF29" s="988"/>
      <c r="AG29" s="993" t="s">
        <v>342</v>
      </c>
      <c r="AH29" s="994"/>
      <c r="AI29" s="995"/>
      <c r="AJ29" s="1011">
        <v>6179.75</v>
      </c>
      <c r="AK29" s="1012"/>
      <c r="AL29" s="1012"/>
      <c r="AM29" s="1012"/>
      <c r="AN29" s="1012"/>
      <c r="AO29" s="1012"/>
      <c r="AP29" s="1012"/>
      <c r="AQ29" s="1013"/>
      <c r="AR29" s="810">
        <f t="shared" si="0"/>
        <v>6000</v>
      </c>
      <c r="AS29" s="811"/>
      <c r="AT29" s="811"/>
      <c r="AU29" s="811"/>
      <c r="AV29" s="812"/>
      <c r="AW29" s="64"/>
      <c r="AX29" s="298"/>
      <c r="AY29" s="299"/>
      <c r="AZ29" s="170"/>
    </row>
    <row r="30" spans="1:52" s="20" customFormat="1" ht="12.75" customHeight="1">
      <c r="A30" s="1018">
        <v>198559069</v>
      </c>
      <c r="B30" s="1019"/>
      <c r="C30" s="1019"/>
      <c r="D30" s="1019"/>
      <c r="E30" s="1020"/>
      <c r="F30" s="305" t="s">
        <v>339</v>
      </c>
      <c r="G30" s="310"/>
      <c r="H30" s="310"/>
      <c r="I30" s="310"/>
      <c r="J30" s="310"/>
      <c r="K30" s="310"/>
      <c r="L30" s="310"/>
      <c r="M30" s="293"/>
      <c r="N30" s="293"/>
      <c r="O30" s="294"/>
      <c r="P30" s="294"/>
      <c r="Q30" s="295"/>
      <c r="R30" s="993" t="s">
        <v>340</v>
      </c>
      <c r="S30" s="994"/>
      <c r="T30" s="995"/>
      <c r="U30" s="989" t="s">
        <v>341</v>
      </c>
      <c r="V30" s="990"/>
      <c r="W30" s="991"/>
      <c r="X30" s="989" t="s">
        <v>341</v>
      </c>
      <c r="Y30" s="990"/>
      <c r="Z30" s="991"/>
      <c r="AA30" s="989" t="s">
        <v>341</v>
      </c>
      <c r="AB30" s="990"/>
      <c r="AC30" s="991"/>
      <c r="AD30" s="986"/>
      <c r="AE30" s="987"/>
      <c r="AF30" s="988"/>
      <c r="AG30" s="993" t="s">
        <v>342</v>
      </c>
      <c r="AH30" s="994"/>
      <c r="AI30" s="995"/>
      <c r="AJ30" s="1011">
        <v>2027.53</v>
      </c>
      <c r="AK30" s="1012"/>
      <c r="AL30" s="1012"/>
      <c r="AM30" s="1012"/>
      <c r="AN30" s="1012"/>
      <c r="AO30" s="1012"/>
      <c r="AP30" s="1012"/>
      <c r="AQ30" s="1013"/>
      <c r="AR30" s="810">
        <f t="shared" si="0"/>
        <v>2027.53</v>
      </c>
      <c r="AS30" s="811"/>
      <c r="AT30" s="811"/>
      <c r="AU30" s="811"/>
      <c r="AV30" s="812"/>
      <c r="AW30" s="64"/>
      <c r="AX30" s="298"/>
      <c r="AY30" s="299"/>
      <c r="AZ30" s="170"/>
    </row>
    <row r="31" spans="1:52" s="20" customFormat="1" ht="12.75" customHeight="1">
      <c r="A31" s="1015" t="s">
        <v>333</v>
      </c>
      <c r="B31" s="1016"/>
      <c r="C31" s="1016"/>
      <c r="D31" s="1016"/>
      <c r="E31" s="1017"/>
      <c r="F31" s="287" t="s">
        <v>334</v>
      </c>
      <c r="G31" s="292"/>
      <c r="H31" s="292"/>
      <c r="I31" s="292"/>
      <c r="J31" s="292"/>
      <c r="K31" s="292"/>
      <c r="L31" s="292"/>
      <c r="M31" s="292"/>
      <c r="N31" s="292"/>
      <c r="O31" s="294"/>
      <c r="P31" s="294"/>
      <c r="Q31" s="295"/>
      <c r="R31" s="993" t="s">
        <v>340</v>
      </c>
      <c r="S31" s="994"/>
      <c r="T31" s="995"/>
      <c r="U31" s="989" t="s">
        <v>341</v>
      </c>
      <c r="V31" s="990"/>
      <c r="W31" s="991"/>
      <c r="X31" s="989" t="s">
        <v>341</v>
      </c>
      <c r="Y31" s="990"/>
      <c r="Z31" s="991"/>
      <c r="AA31" s="989" t="s">
        <v>341</v>
      </c>
      <c r="AB31" s="990"/>
      <c r="AC31" s="991"/>
      <c r="AD31" s="986"/>
      <c r="AE31" s="987"/>
      <c r="AF31" s="988"/>
      <c r="AG31" s="993"/>
      <c r="AH31" s="994"/>
      <c r="AI31" s="995"/>
      <c r="AJ31" s="1011">
        <v>0</v>
      </c>
      <c r="AK31" s="1012"/>
      <c r="AL31" s="1012"/>
      <c r="AM31" s="1012"/>
      <c r="AN31" s="1012"/>
      <c r="AO31" s="1012"/>
      <c r="AP31" s="1012"/>
      <c r="AQ31" s="1013"/>
      <c r="AR31" s="810">
        <f t="shared" si="0"/>
        <v>0</v>
      </c>
      <c r="AS31" s="811"/>
      <c r="AT31" s="811"/>
      <c r="AU31" s="811"/>
      <c r="AV31" s="812"/>
      <c r="AW31" s="64"/>
      <c r="AX31" s="298"/>
      <c r="AY31" s="299"/>
      <c r="AZ31" s="170"/>
    </row>
    <row r="32" spans="1:52" s="20" customFormat="1" ht="12.75" customHeight="1">
      <c r="A32" s="1015"/>
      <c r="B32" s="1016"/>
      <c r="C32" s="1016"/>
      <c r="D32" s="1016"/>
      <c r="E32" s="1017"/>
      <c r="F32" s="287"/>
      <c r="G32" s="293"/>
      <c r="H32" s="293"/>
      <c r="I32" s="293"/>
      <c r="J32" s="293"/>
      <c r="K32" s="293"/>
      <c r="L32" s="293"/>
      <c r="M32" s="293"/>
      <c r="N32" s="293"/>
      <c r="O32" s="90"/>
      <c r="P32" s="90"/>
      <c r="Q32" s="149"/>
      <c r="R32" s="993"/>
      <c r="S32" s="994"/>
      <c r="T32" s="995"/>
      <c r="U32" s="986"/>
      <c r="V32" s="987"/>
      <c r="W32" s="988"/>
      <c r="X32" s="986"/>
      <c r="Y32" s="987"/>
      <c r="Z32" s="988"/>
      <c r="AA32" s="986"/>
      <c r="AB32" s="987"/>
      <c r="AC32" s="988"/>
      <c r="AD32" s="986"/>
      <c r="AE32" s="987"/>
      <c r="AF32" s="988"/>
      <c r="AG32" s="993"/>
      <c r="AH32" s="994"/>
      <c r="AI32" s="995"/>
      <c r="AJ32" s="1011">
        <v>0</v>
      </c>
      <c r="AK32" s="1012"/>
      <c r="AL32" s="1012"/>
      <c r="AM32" s="1012"/>
      <c r="AN32" s="1012"/>
      <c r="AO32" s="1012"/>
      <c r="AP32" s="1012"/>
      <c r="AQ32" s="1013"/>
      <c r="AR32" s="810">
        <f t="shared" si="0"/>
        <v>0</v>
      </c>
      <c r="AS32" s="811"/>
      <c r="AT32" s="811"/>
      <c r="AU32" s="811"/>
      <c r="AV32" s="812"/>
      <c r="AW32" s="47"/>
      <c r="AX32" s="298"/>
      <c r="AY32" s="299"/>
      <c r="AZ32" s="170"/>
    </row>
    <row r="33" spans="1:52" s="20" customFormat="1" ht="12.75" customHeight="1">
      <c r="A33" s="1015"/>
      <c r="B33" s="1016"/>
      <c r="C33" s="1016"/>
      <c r="D33" s="1016"/>
      <c r="E33" s="1017"/>
      <c r="F33" s="287"/>
      <c r="G33" s="292"/>
      <c r="H33" s="292"/>
      <c r="I33" s="292"/>
      <c r="J33" s="292"/>
      <c r="K33" s="292"/>
      <c r="L33" s="292"/>
      <c r="M33" s="292"/>
      <c r="N33" s="292"/>
      <c r="O33" s="90"/>
      <c r="P33" s="90"/>
      <c r="Q33" s="149"/>
      <c r="R33" s="993"/>
      <c r="S33" s="994"/>
      <c r="T33" s="995"/>
      <c r="U33" s="986"/>
      <c r="V33" s="987"/>
      <c r="W33" s="988"/>
      <c r="X33" s="986"/>
      <c r="Y33" s="987"/>
      <c r="Z33" s="988"/>
      <c r="AA33" s="986"/>
      <c r="AB33" s="987"/>
      <c r="AC33" s="988"/>
      <c r="AD33" s="986"/>
      <c r="AE33" s="987"/>
      <c r="AF33" s="988"/>
      <c r="AG33" s="993"/>
      <c r="AH33" s="994"/>
      <c r="AI33" s="995"/>
      <c r="AJ33" s="1011">
        <v>0</v>
      </c>
      <c r="AK33" s="1012"/>
      <c r="AL33" s="1012"/>
      <c r="AM33" s="1012"/>
      <c r="AN33" s="1012"/>
      <c r="AO33" s="1012"/>
      <c r="AP33" s="1012"/>
      <c r="AQ33" s="1013"/>
      <c r="AR33" s="810">
        <f t="shared" si="0"/>
        <v>0</v>
      </c>
      <c r="AS33" s="811"/>
      <c r="AT33" s="811"/>
      <c r="AU33" s="811"/>
      <c r="AV33" s="812"/>
      <c r="AX33" s="298"/>
      <c r="AY33" s="299"/>
      <c r="AZ33" s="170"/>
    </row>
    <row r="34" spans="1:52" s="20" customFormat="1" ht="12.75" customHeight="1">
      <c r="A34" s="1015"/>
      <c r="B34" s="1016"/>
      <c r="C34" s="1016"/>
      <c r="D34" s="1016"/>
      <c r="E34" s="1017"/>
      <c r="F34" s="287"/>
      <c r="G34" s="293"/>
      <c r="H34" s="293"/>
      <c r="I34" s="293"/>
      <c r="J34" s="293"/>
      <c r="K34" s="293"/>
      <c r="L34" s="293"/>
      <c r="M34" s="293"/>
      <c r="N34" s="293"/>
      <c r="O34" s="90"/>
      <c r="P34" s="90"/>
      <c r="Q34" s="149"/>
      <c r="R34" s="993"/>
      <c r="S34" s="994"/>
      <c r="T34" s="995"/>
      <c r="U34" s="986"/>
      <c r="V34" s="987"/>
      <c r="W34" s="988"/>
      <c r="X34" s="986"/>
      <c r="Y34" s="987"/>
      <c r="Z34" s="988"/>
      <c r="AA34" s="986"/>
      <c r="AB34" s="987"/>
      <c r="AC34" s="988"/>
      <c r="AD34" s="986"/>
      <c r="AE34" s="987"/>
      <c r="AF34" s="988"/>
      <c r="AG34" s="993"/>
      <c r="AH34" s="994"/>
      <c r="AI34" s="995"/>
      <c r="AJ34" s="1011">
        <v>0</v>
      </c>
      <c r="AK34" s="1012"/>
      <c r="AL34" s="1012"/>
      <c r="AM34" s="1012"/>
      <c r="AN34" s="1012"/>
      <c r="AO34" s="1012"/>
      <c r="AP34" s="1012"/>
      <c r="AQ34" s="1013"/>
      <c r="AR34" s="810">
        <f t="shared" si="0"/>
        <v>0</v>
      </c>
      <c r="AS34" s="811"/>
      <c r="AT34" s="811"/>
      <c r="AU34" s="811"/>
      <c r="AV34" s="812"/>
      <c r="AW34" s="30"/>
      <c r="AX34" s="298"/>
      <c r="AY34" s="299"/>
      <c r="AZ34" s="175"/>
    </row>
    <row r="35" spans="1:52" s="20" customFormat="1" ht="12.75" customHeight="1">
      <c r="A35" s="1015"/>
      <c r="B35" s="1016"/>
      <c r="C35" s="1016"/>
      <c r="D35" s="1016"/>
      <c r="E35" s="1017"/>
      <c r="F35" s="287"/>
      <c r="G35" s="292"/>
      <c r="H35" s="292"/>
      <c r="I35" s="292"/>
      <c r="J35" s="292"/>
      <c r="K35" s="292"/>
      <c r="L35" s="292"/>
      <c r="M35" s="292"/>
      <c r="N35" s="292"/>
      <c r="O35" s="90"/>
      <c r="P35" s="90"/>
      <c r="Q35" s="149"/>
      <c r="R35" s="993"/>
      <c r="S35" s="994"/>
      <c r="T35" s="995"/>
      <c r="U35" s="986"/>
      <c r="V35" s="987"/>
      <c r="W35" s="988"/>
      <c r="X35" s="986"/>
      <c r="Y35" s="987"/>
      <c r="Z35" s="988"/>
      <c r="AA35" s="986"/>
      <c r="AB35" s="987"/>
      <c r="AC35" s="988"/>
      <c r="AD35" s="986"/>
      <c r="AE35" s="987"/>
      <c r="AF35" s="988"/>
      <c r="AG35" s="993"/>
      <c r="AH35" s="994"/>
      <c r="AI35" s="995"/>
      <c r="AJ35" s="1011">
        <v>0</v>
      </c>
      <c r="AK35" s="1012"/>
      <c r="AL35" s="1012"/>
      <c r="AM35" s="1012"/>
      <c r="AN35" s="1012"/>
      <c r="AO35" s="1012"/>
      <c r="AP35" s="1012"/>
      <c r="AQ35" s="1013"/>
      <c r="AR35" s="810">
        <f t="shared" si="0"/>
        <v>0</v>
      </c>
      <c r="AS35" s="811"/>
      <c r="AT35" s="811"/>
      <c r="AU35" s="811"/>
      <c r="AV35" s="812"/>
      <c r="AX35" s="298"/>
      <c r="AY35" s="299"/>
      <c r="AZ35" s="170"/>
    </row>
    <row r="36" spans="1:52" s="20" customFormat="1" ht="12.75" customHeight="1">
      <c r="A36" s="1015"/>
      <c r="B36" s="1016"/>
      <c r="C36" s="1016"/>
      <c r="D36" s="1016"/>
      <c r="E36" s="1017"/>
      <c r="F36" s="287"/>
      <c r="G36" s="293"/>
      <c r="H36" s="293"/>
      <c r="I36" s="293"/>
      <c r="J36" s="293"/>
      <c r="K36" s="293"/>
      <c r="L36" s="293"/>
      <c r="M36" s="293"/>
      <c r="N36" s="293"/>
      <c r="O36" s="90"/>
      <c r="P36" s="90"/>
      <c r="Q36" s="149"/>
      <c r="R36" s="993"/>
      <c r="S36" s="994"/>
      <c r="T36" s="995"/>
      <c r="U36" s="986"/>
      <c r="V36" s="987"/>
      <c r="W36" s="988"/>
      <c r="X36" s="986"/>
      <c r="Y36" s="987"/>
      <c r="Z36" s="988"/>
      <c r="AA36" s="986"/>
      <c r="AB36" s="987"/>
      <c r="AC36" s="988"/>
      <c r="AD36" s="986"/>
      <c r="AE36" s="987"/>
      <c r="AF36" s="988"/>
      <c r="AG36" s="993"/>
      <c r="AH36" s="994"/>
      <c r="AI36" s="995"/>
      <c r="AJ36" s="1011">
        <v>0</v>
      </c>
      <c r="AK36" s="1012"/>
      <c r="AL36" s="1012"/>
      <c r="AM36" s="1012"/>
      <c r="AN36" s="1012"/>
      <c r="AO36" s="1012"/>
      <c r="AP36" s="1012"/>
      <c r="AQ36" s="1013"/>
      <c r="AR36" s="810">
        <f t="shared" si="0"/>
        <v>0</v>
      </c>
      <c r="AS36" s="811"/>
      <c r="AT36" s="811"/>
      <c r="AU36" s="811"/>
      <c r="AV36" s="812"/>
      <c r="AW36" s="81"/>
      <c r="AX36" s="298"/>
      <c r="AY36" s="299"/>
      <c r="AZ36" s="170"/>
    </row>
    <row r="37" spans="1:52" s="20" customFormat="1" ht="12.75" customHeight="1">
      <c r="A37" s="1015"/>
      <c r="B37" s="1016"/>
      <c r="C37" s="1016"/>
      <c r="D37" s="1016"/>
      <c r="E37" s="1017"/>
      <c r="F37" s="287"/>
      <c r="G37" s="292"/>
      <c r="H37" s="292"/>
      <c r="I37" s="292"/>
      <c r="J37" s="292"/>
      <c r="K37" s="292"/>
      <c r="L37" s="292"/>
      <c r="M37" s="292"/>
      <c r="N37" s="292"/>
      <c r="O37" s="90"/>
      <c r="P37" s="90"/>
      <c r="Q37" s="149"/>
      <c r="R37" s="993"/>
      <c r="S37" s="994"/>
      <c r="T37" s="995"/>
      <c r="U37" s="986"/>
      <c r="V37" s="987"/>
      <c r="W37" s="988"/>
      <c r="X37" s="986"/>
      <c r="Y37" s="987"/>
      <c r="Z37" s="988"/>
      <c r="AA37" s="986"/>
      <c r="AB37" s="987"/>
      <c r="AC37" s="988"/>
      <c r="AD37" s="986"/>
      <c r="AE37" s="987"/>
      <c r="AF37" s="988"/>
      <c r="AG37" s="993"/>
      <c r="AH37" s="994"/>
      <c r="AI37" s="995"/>
      <c r="AJ37" s="1011">
        <v>0</v>
      </c>
      <c r="AK37" s="1012"/>
      <c r="AL37" s="1012"/>
      <c r="AM37" s="1012"/>
      <c r="AN37" s="1012"/>
      <c r="AO37" s="1012"/>
      <c r="AP37" s="1012"/>
      <c r="AQ37" s="1013"/>
      <c r="AR37" s="810">
        <f t="shared" si="0"/>
        <v>0</v>
      </c>
      <c r="AS37" s="811"/>
      <c r="AT37" s="811"/>
      <c r="AU37" s="811"/>
      <c r="AV37" s="812"/>
      <c r="AW37" s="81"/>
      <c r="AX37" s="298"/>
      <c r="AY37" s="299"/>
      <c r="AZ37" s="170"/>
    </row>
    <row r="38" spans="1:52" s="20" customFormat="1" ht="3.75" customHeight="1" thickBot="1">
      <c r="A38" s="174"/>
      <c r="B38" s="176"/>
      <c r="C38" s="177"/>
      <c r="D38" s="177"/>
      <c r="E38" s="179"/>
      <c r="F38" s="177"/>
      <c r="G38" s="177"/>
      <c r="H38" s="177"/>
      <c r="I38" s="177"/>
      <c r="J38" s="177"/>
      <c r="K38" s="177"/>
      <c r="L38" s="177"/>
      <c r="M38" s="177"/>
      <c r="N38" s="177"/>
      <c r="O38" s="178"/>
      <c r="P38" s="178"/>
      <c r="Q38" s="178"/>
      <c r="R38" s="178"/>
      <c r="S38" s="178"/>
      <c r="T38" s="180"/>
      <c r="U38" s="300"/>
      <c r="V38" s="300"/>
      <c r="W38" s="301"/>
      <c r="X38" s="300"/>
      <c r="Y38" s="300"/>
      <c r="Z38" s="302"/>
      <c r="AA38" s="303"/>
      <c r="AB38" s="303"/>
      <c r="AC38" s="302"/>
      <c r="AD38" s="303"/>
      <c r="AE38" s="303"/>
      <c r="AF38" s="302"/>
      <c r="AG38" s="59"/>
      <c r="AH38" s="59"/>
      <c r="AI38" s="164"/>
      <c r="AJ38" s="284"/>
      <c r="AK38" s="284"/>
      <c r="AL38" s="284"/>
      <c r="AM38" s="284"/>
      <c r="AN38" s="284"/>
      <c r="AO38" s="283"/>
      <c r="AP38" s="283"/>
      <c r="AQ38" s="286"/>
      <c r="AR38" s="283"/>
      <c r="AS38" s="284"/>
      <c r="AT38" s="284"/>
      <c r="AU38" s="284"/>
      <c r="AV38" s="285"/>
      <c r="AW38" s="59"/>
      <c r="AX38" s="59"/>
      <c r="AY38" s="59"/>
      <c r="AZ38" s="61"/>
    </row>
    <row r="39" spans="1:52" s="20" customFormat="1" ht="21" customHeight="1" thickBot="1">
      <c r="A39" s="231"/>
      <c r="B39" s="232" t="s">
        <v>288</v>
      </c>
      <c r="C39" s="233"/>
      <c r="D39" s="233"/>
      <c r="E39" s="233"/>
      <c r="F39" s="233"/>
      <c r="G39" s="233"/>
      <c r="H39" s="233"/>
      <c r="I39" s="233"/>
      <c r="J39" s="233"/>
      <c r="K39" s="234"/>
      <c r="L39" s="235"/>
      <c r="M39" s="234"/>
      <c r="N39" s="236"/>
      <c r="O39" s="235"/>
      <c r="P39" s="235"/>
      <c r="Q39" s="235"/>
      <c r="R39" s="237"/>
      <c r="S39" s="237" t="s">
        <v>287</v>
      </c>
      <c r="T39" s="238"/>
      <c r="U39" s="1002">
        <f>SUM(U26:W38)</f>
        <v>0</v>
      </c>
      <c r="V39" s="1003"/>
      <c r="W39" s="1004"/>
      <c r="X39" s="1002">
        <f>SUM(X26:Z38)</f>
        <v>0</v>
      </c>
      <c r="Y39" s="1003"/>
      <c r="Z39" s="1004"/>
      <c r="AA39" s="1002">
        <f>SUM(AA26:AC38)</f>
        <v>0</v>
      </c>
      <c r="AB39" s="1003"/>
      <c r="AC39" s="1004"/>
      <c r="AD39" s="1002">
        <f>SUM(AD26:AF38)</f>
        <v>0</v>
      </c>
      <c r="AE39" s="1003"/>
      <c r="AF39" s="1004"/>
      <c r="AG39" s="1008"/>
      <c r="AH39" s="1009"/>
      <c r="AI39" s="1010"/>
      <c r="AJ39" s="1034">
        <f>SUM(AJ26:AQ38)</f>
        <v>14978.46</v>
      </c>
      <c r="AK39" s="1035"/>
      <c r="AL39" s="1035"/>
      <c r="AM39" s="1035"/>
      <c r="AN39" s="1035"/>
      <c r="AO39" s="1035"/>
      <c r="AP39" s="1035"/>
      <c r="AQ39" s="1036"/>
      <c r="AR39" s="1063">
        <f>SUM(AR26:AV38)</f>
        <v>14798.71</v>
      </c>
      <c r="AS39" s="1064"/>
      <c r="AT39" s="1064"/>
      <c r="AU39" s="1064"/>
      <c r="AV39" s="1065"/>
      <c r="AW39" s="50"/>
      <c r="AX39" s="43"/>
      <c r="AY39" s="51"/>
      <c r="AZ39" s="207"/>
    </row>
    <row r="40" spans="1:52" s="20" customFormat="1" ht="12.75" customHeight="1">
      <c r="A40" s="97"/>
      <c r="B40" s="84"/>
      <c r="C40" s="852" t="s">
        <v>87</v>
      </c>
      <c r="D40" s="852"/>
      <c r="E40" s="852"/>
      <c r="F40" s="852"/>
      <c r="G40" s="852"/>
      <c r="H40" s="852"/>
      <c r="I40" s="852"/>
      <c r="J40" s="852"/>
      <c r="K40" s="78"/>
      <c r="L40" s="78"/>
      <c r="M40" s="78"/>
      <c r="N40" s="78"/>
      <c r="O40" s="73"/>
      <c r="P40" s="73"/>
      <c r="Q40" s="125"/>
      <c r="R40" s="125"/>
      <c r="S40" s="125"/>
      <c r="T40" s="125"/>
      <c r="U40" s="155"/>
      <c r="AF40" s="852" t="s">
        <v>289</v>
      </c>
      <c r="AG40" s="852"/>
      <c r="AH40" s="852"/>
      <c r="AI40" s="852"/>
      <c r="AJ40" s="852"/>
      <c r="AK40" s="852"/>
      <c r="AL40" s="852"/>
      <c r="AM40" s="852"/>
      <c r="AN40" s="852"/>
      <c r="AO40" s="852"/>
      <c r="AR40" s="42"/>
      <c r="AS40" s="42"/>
      <c r="AT40" s="42"/>
      <c r="AU40" s="42"/>
      <c r="AV40" s="148"/>
      <c r="AX40" s="43"/>
      <c r="AZ40" s="170"/>
    </row>
    <row r="41" spans="1:52" s="20" customFormat="1" ht="12" customHeight="1" thickBot="1">
      <c r="A41" s="206"/>
      <c r="B41" s="1014" t="s">
        <v>297</v>
      </c>
      <c r="C41" s="1014"/>
      <c r="D41" s="1014"/>
      <c r="E41" s="1014"/>
      <c r="F41" s="1014"/>
      <c r="G41" s="1014"/>
      <c r="H41" s="1014"/>
      <c r="I41" s="1014"/>
      <c r="J41" s="1014"/>
      <c r="K41" s="1014"/>
      <c r="L41" s="68"/>
      <c r="M41" s="68"/>
      <c r="N41" s="68"/>
      <c r="O41" s="72"/>
      <c r="P41" s="72"/>
      <c r="Q41" s="125"/>
      <c r="R41" s="125"/>
      <c r="S41" s="125"/>
      <c r="T41" s="125"/>
      <c r="U41" s="184"/>
      <c r="V41" s="185"/>
      <c r="W41" s="185"/>
      <c r="X41" s="185"/>
      <c r="Y41" s="185"/>
      <c r="Z41" s="22"/>
      <c r="AA41" s="22"/>
      <c r="AB41" s="31"/>
      <c r="AC41" s="32"/>
      <c r="AD41" s="32"/>
      <c r="AE41" s="186" t="s">
        <v>290</v>
      </c>
      <c r="AF41" s="32"/>
      <c r="AG41" s="32"/>
      <c r="AH41" s="32"/>
      <c r="AI41" s="22"/>
      <c r="AJ41" s="22"/>
      <c r="AK41" s="22"/>
      <c r="AL41" s="22"/>
      <c r="AM41" s="22"/>
      <c r="AN41" s="22"/>
      <c r="AO41" s="22"/>
      <c r="AP41" s="22"/>
      <c r="AQ41" s="22"/>
      <c r="AV41" s="28"/>
      <c r="AX41" s="43"/>
      <c r="AZ41" s="170"/>
    </row>
    <row r="42" spans="1:52" s="20" customFormat="1" ht="20.25" customHeight="1" thickBot="1">
      <c r="A42" s="97"/>
      <c r="B42" s="84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85"/>
      <c r="P42" s="85"/>
      <c r="Q42" s="129"/>
      <c r="R42" s="129"/>
      <c r="S42" s="129"/>
      <c r="T42" s="129"/>
      <c r="U42" s="999">
        <f>U39</f>
        <v>0</v>
      </c>
      <c r="V42" s="1000"/>
      <c r="W42" s="1001"/>
      <c r="X42" s="999">
        <f>X39</f>
        <v>0</v>
      </c>
      <c r="Y42" s="1000"/>
      <c r="Z42" s="1001"/>
      <c r="AA42" s="999">
        <f>AA39</f>
        <v>0</v>
      </c>
      <c r="AB42" s="1000"/>
      <c r="AC42" s="1001"/>
      <c r="AD42" s="999">
        <f>AD39</f>
        <v>0</v>
      </c>
      <c r="AE42" s="1000"/>
      <c r="AF42" s="1001"/>
      <c r="AG42" s="54"/>
      <c r="AH42" s="1005">
        <f>AJ39</f>
        <v>14978.46</v>
      </c>
      <c r="AI42" s="1006"/>
      <c r="AJ42" s="1006"/>
      <c r="AK42" s="1006"/>
      <c r="AL42" s="1006"/>
      <c r="AM42" s="1006"/>
      <c r="AN42" s="1006"/>
      <c r="AO42" s="1006"/>
      <c r="AP42" s="1006"/>
      <c r="AQ42" s="1007"/>
      <c r="AR42" s="1005">
        <f>AR39</f>
        <v>14798.71</v>
      </c>
      <c r="AS42" s="1006"/>
      <c r="AT42" s="1006"/>
      <c r="AU42" s="1006"/>
      <c r="AV42" s="1007"/>
      <c r="AW42" s="54"/>
      <c r="AX42" s="54"/>
      <c r="AY42" s="54"/>
      <c r="AZ42" s="198"/>
    </row>
    <row r="43" spans="1:52" s="20" customFormat="1" ht="12.75" customHeight="1">
      <c r="A43" s="97"/>
      <c r="B43" s="84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85"/>
      <c r="P43" s="85"/>
      <c r="Q43" s="129"/>
      <c r="R43" s="129"/>
      <c r="S43" s="129"/>
      <c r="T43" s="129"/>
      <c r="U43" s="194"/>
      <c r="V43" s="194"/>
      <c r="W43" s="194"/>
      <c r="X43" s="194"/>
      <c r="Y43" s="194"/>
      <c r="Z43" s="194"/>
      <c r="AA43" s="195"/>
      <c r="AB43" s="195"/>
      <c r="AC43" s="195"/>
      <c r="AD43" s="195"/>
      <c r="AE43" s="195"/>
      <c r="AF43" s="195"/>
      <c r="AG43" s="54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54"/>
      <c r="AX43" s="54"/>
      <c r="AY43" s="54"/>
      <c r="AZ43" s="198"/>
    </row>
    <row r="44" spans="1:52" s="20" customFormat="1" ht="4.5" customHeight="1">
      <c r="A44" s="97"/>
      <c r="B44" s="84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85"/>
      <c r="P44" s="85"/>
      <c r="Q44" s="129"/>
      <c r="R44" s="129"/>
      <c r="S44" s="129"/>
      <c r="T44" s="129"/>
      <c r="U44" s="187"/>
      <c r="V44" s="188"/>
      <c r="W44" s="188"/>
      <c r="X44" s="188"/>
      <c r="Y44" s="188"/>
      <c r="Z44" s="23"/>
      <c r="AA44" s="53"/>
      <c r="AB44" s="52"/>
      <c r="AC44" s="53"/>
      <c r="AD44" s="53"/>
      <c r="AE44" s="53"/>
      <c r="AF44" s="53"/>
      <c r="AG44" s="53"/>
      <c r="AH44" s="53"/>
      <c r="AI44" s="53"/>
      <c r="AJ44" s="53"/>
      <c r="AK44" s="197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198"/>
    </row>
    <row r="45" spans="1:52" s="20" customFormat="1" ht="12.75" customHeight="1">
      <c r="A45" s="97"/>
      <c r="B45" s="84"/>
      <c r="C45" s="88"/>
      <c r="D45" s="88"/>
      <c r="E45" s="88"/>
      <c r="F45" s="88"/>
      <c r="G45" s="88"/>
      <c r="H45" s="88"/>
      <c r="I45" s="88"/>
      <c r="J45" s="88"/>
      <c r="K45" s="88"/>
      <c r="L45" s="88"/>
      <c r="O45" s="823" t="s">
        <v>298</v>
      </c>
      <c r="P45" s="823"/>
      <c r="Q45" s="823"/>
      <c r="R45" s="823"/>
      <c r="S45" s="823"/>
      <c r="T45" s="871"/>
      <c r="U45" s="1031" t="s">
        <v>294</v>
      </c>
      <c r="V45" s="1032"/>
      <c r="W45" s="1033"/>
      <c r="X45" s="191"/>
      <c r="Y45" s="1030" t="s">
        <v>293</v>
      </c>
      <c r="Z45" s="1023"/>
      <c r="AA45" s="54"/>
      <c r="AF45" s="1026" t="s">
        <v>292</v>
      </c>
      <c r="AG45" s="1026"/>
      <c r="AH45" s="1027"/>
      <c r="AI45" s="190"/>
      <c r="AJ45" s="54"/>
      <c r="AK45" s="196" t="s">
        <v>291</v>
      </c>
      <c r="AL45" s="1024" t="s">
        <v>299</v>
      </c>
      <c r="AM45" s="1025"/>
      <c r="AN45" s="1025"/>
      <c r="AO45" s="1025"/>
      <c r="AP45" s="1025"/>
      <c r="AQ45" s="1025"/>
      <c r="AR45" s="54"/>
      <c r="AS45" s="54"/>
      <c r="AT45" s="54"/>
      <c r="AU45" s="54"/>
      <c r="AV45" s="54"/>
      <c r="AW45" s="54"/>
      <c r="AX45" s="54"/>
      <c r="AY45" s="54"/>
      <c r="AZ45" s="198"/>
    </row>
    <row r="46" spans="1:52" s="20" customFormat="1" ht="12.75" customHeight="1">
      <c r="A46" s="1021" t="s">
        <v>198</v>
      </c>
      <c r="B46" s="1022"/>
      <c r="C46" s="1022"/>
      <c r="D46" s="1022"/>
      <c r="E46" s="1022"/>
      <c r="F46" s="91" t="s">
        <v>303</v>
      </c>
      <c r="G46" s="816">
        <f ca="1">TODAY()</f>
        <v>42039</v>
      </c>
      <c r="H46" s="816"/>
      <c r="I46" s="816"/>
      <c r="J46" s="816"/>
      <c r="K46" s="816"/>
      <c r="L46" s="816"/>
      <c r="M46" s="73"/>
      <c r="N46" s="88" t="s">
        <v>300</v>
      </c>
      <c r="O46" s="130" t="s">
        <v>302</v>
      </c>
      <c r="P46" s="1023" t="s">
        <v>301</v>
      </c>
      <c r="Q46" s="1023"/>
      <c r="R46" s="1023"/>
      <c r="S46" s="1023"/>
      <c r="T46" s="130"/>
      <c r="U46" s="192" t="s">
        <v>295</v>
      </c>
      <c r="V46" s="189"/>
      <c r="W46" s="189"/>
      <c r="X46" s="189"/>
      <c r="Y46" s="189"/>
      <c r="Z46" s="154"/>
      <c r="AA46" s="190"/>
      <c r="AB46" s="41"/>
      <c r="AC46" s="154"/>
      <c r="AD46" s="190"/>
      <c r="AE46" s="22"/>
      <c r="AF46" s="193"/>
      <c r="AG46" s="154"/>
      <c r="AH46" s="1028" t="s">
        <v>296</v>
      </c>
      <c r="AI46" s="1029"/>
      <c r="AJ46" s="1029"/>
      <c r="AK46" s="56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198"/>
    </row>
    <row r="47" spans="1:52" s="20" customFormat="1" ht="12.75" customHeight="1" thickBot="1">
      <c r="A47" s="172"/>
      <c r="B47" s="176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200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59"/>
      <c r="AA47" s="202"/>
      <c r="AB47" s="203"/>
      <c r="AC47" s="202"/>
      <c r="AD47" s="202"/>
      <c r="AE47" s="202"/>
      <c r="AF47" s="202"/>
      <c r="AG47" s="202"/>
      <c r="AH47" s="202"/>
      <c r="AI47" s="202"/>
      <c r="AJ47" s="202"/>
      <c r="AK47" s="204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5"/>
    </row>
  </sheetData>
  <sheetProtection selectLockedCells="1"/>
  <mergeCells count="210">
    <mergeCell ref="AW23:AZ23"/>
    <mergeCell ref="AG23:AI23"/>
    <mergeCell ref="AJ23:AQ23"/>
    <mergeCell ref="AW25:AZ25"/>
    <mergeCell ref="AD24:AF24"/>
    <mergeCell ref="AD25:AF25"/>
    <mergeCell ref="AG25:AI25"/>
    <mergeCell ref="AR25:AV25"/>
    <mergeCell ref="AJ25:AQ25"/>
    <mergeCell ref="AR24:AV24"/>
    <mergeCell ref="AJ24:AQ24"/>
    <mergeCell ref="AA20:AC20"/>
    <mergeCell ref="AA22:AC22"/>
    <mergeCell ref="AA21:AC21"/>
    <mergeCell ref="AD20:AF20"/>
    <mergeCell ref="AD23:AF23"/>
    <mergeCell ref="AD21:AF21"/>
    <mergeCell ref="A6:K6"/>
    <mergeCell ref="R21:T21"/>
    <mergeCell ref="U19:W19"/>
    <mergeCell ref="U20:W20"/>
    <mergeCell ref="U21:W21"/>
    <mergeCell ref="F17:O17"/>
    <mergeCell ref="A17:E17"/>
    <mergeCell ref="L6:W6"/>
    <mergeCell ref="P15:AF15"/>
    <mergeCell ref="R19:T19"/>
    <mergeCell ref="U22:W22"/>
    <mergeCell ref="U24:W24"/>
    <mergeCell ref="X24:Z24"/>
    <mergeCell ref="X22:Z22"/>
    <mergeCell ref="AA23:AC23"/>
    <mergeCell ref="X23:Z23"/>
    <mergeCell ref="U23:W23"/>
    <mergeCell ref="AR22:AV22"/>
    <mergeCell ref="AJ22:AQ22"/>
    <mergeCell ref="AW16:AZ16"/>
    <mergeCell ref="AW17:AZ17"/>
    <mergeCell ref="AG19:AI19"/>
    <mergeCell ref="P17:AF17"/>
    <mergeCell ref="X19:Z19"/>
    <mergeCell ref="AA19:AC19"/>
    <mergeCell ref="AG17:AU17"/>
    <mergeCell ref="AG21:AI21"/>
    <mergeCell ref="AR39:AV39"/>
    <mergeCell ref="Q7:W7"/>
    <mergeCell ref="Q8:W8"/>
    <mergeCell ref="Q9:W10"/>
    <mergeCell ref="A11:P11"/>
    <mergeCell ref="A7:P7"/>
    <mergeCell ref="A8:P8"/>
    <mergeCell ref="A9:P9"/>
    <mergeCell ref="A10:P10"/>
    <mergeCell ref="Q11:W11"/>
    <mergeCell ref="AG15:AU15"/>
    <mergeCell ref="AG16:AU16"/>
    <mergeCell ref="A13:P13"/>
    <mergeCell ref="A16:E16"/>
    <mergeCell ref="A15:E15"/>
    <mergeCell ref="P16:AD16"/>
    <mergeCell ref="Q13:W13"/>
    <mergeCell ref="Q14:W14"/>
    <mergeCell ref="A19:E19"/>
    <mergeCell ref="A21:E21"/>
    <mergeCell ref="A26:E26"/>
    <mergeCell ref="U26:W26"/>
    <mergeCell ref="X26:Z26"/>
    <mergeCell ref="AE16:AF16"/>
    <mergeCell ref="AD19:AF19"/>
    <mergeCell ref="AD22:AF22"/>
    <mergeCell ref="R22:T22"/>
    <mergeCell ref="F20:Q20"/>
    <mergeCell ref="Q12:W12"/>
    <mergeCell ref="A22:E22"/>
    <mergeCell ref="AR42:AV42"/>
    <mergeCell ref="AD42:AF42"/>
    <mergeCell ref="AR36:AV36"/>
    <mergeCell ref="AR37:AV37"/>
    <mergeCell ref="AG36:AI36"/>
    <mergeCell ref="X20:Z20"/>
    <mergeCell ref="F23:Q23"/>
    <mergeCell ref="X21:Z21"/>
    <mergeCell ref="AD35:AF35"/>
    <mergeCell ref="AD34:AF34"/>
    <mergeCell ref="R31:T31"/>
    <mergeCell ref="R32:T32"/>
    <mergeCell ref="R29:T29"/>
    <mergeCell ref="R30:T30"/>
    <mergeCell ref="U34:W34"/>
    <mergeCell ref="X34:Z34"/>
    <mergeCell ref="A27:E27"/>
    <mergeCell ref="A24:E24"/>
    <mergeCell ref="AA24:AC24"/>
    <mergeCell ref="R24:T24"/>
    <mergeCell ref="X36:Z36"/>
    <mergeCell ref="AA36:AC36"/>
    <mergeCell ref="AA32:AC32"/>
    <mergeCell ref="AA33:AC33"/>
    <mergeCell ref="AA34:AC34"/>
    <mergeCell ref="X35:Z35"/>
    <mergeCell ref="U45:W45"/>
    <mergeCell ref="AD37:AF37"/>
    <mergeCell ref="R36:T36"/>
    <mergeCell ref="U36:W36"/>
    <mergeCell ref="AJ39:AQ39"/>
    <mergeCell ref="AA37:AC37"/>
    <mergeCell ref="AD36:AF36"/>
    <mergeCell ref="X37:Z37"/>
    <mergeCell ref="A36:E36"/>
    <mergeCell ref="A46:E46"/>
    <mergeCell ref="G46:L46"/>
    <mergeCell ref="P46:S46"/>
    <mergeCell ref="AL45:AQ45"/>
    <mergeCell ref="O45:T45"/>
    <mergeCell ref="AF45:AH45"/>
    <mergeCell ref="AH46:AJ46"/>
    <mergeCell ref="Y45:Z45"/>
    <mergeCell ref="A30:E30"/>
    <mergeCell ref="A31:E31"/>
    <mergeCell ref="A34:E34"/>
    <mergeCell ref="A35:E35"/>
    <mergeCell ref="A33:E33"/>
    <mergeCell ref="A32:E32"/>
    <mergeCell ref="AR26:AV26"/>
    <mergeCell ref="AR27:AV27"/>
    <mergeCell ref="A28:E28"/>
    <mergeCell ref="A29:E29"/>
    <mergeCell ref="AJ26:AQ26"/>
    <mergeCell ref="U28:W28"/>
    <mergeCell ref="U29:W29"/>
    <mergeCell ref="AG26:AI26"/>
    <mergeCell ref="AG27:AI27"/>
    <mergeCell ref="AG28:AI28"/>
    <mergeCell ref="B41:K41"/>
    <mergeCell ref="U39:W39"/>
    <mergeCell ref="R37:T37"/>
    <mergeCell ref="U37:W37"/>
    <mergeCell ref="C40:J40"/>
    <mergeCell ref="A37:E37"/>
    <mergeCell ref="AG29:AI29"/>
    <mergeCell ref="AD31:AF31"/>
    <mergeCell ref="AA31:AC31"/>
    <mergeCell ref="X30:Z30"/>
    <mergeCell ref="AD30:AF30"/>
    <mergeCell ref="X27:Z27"/>
    <mergeCell ref="X28:Z28"/>
    <mergeCell ref="X29:Z29"/>
    <mergeCell ref="AR28:AV28"/>
    <mergeCell ref="AR29:AV29"/>
    <mergeCell ref="AR30:AV30"/>
    <mergeCell ref="AR31:AV31"/>
    <mergeCell ref="AJ30:AQ30"/>
    <mergeCell ref="AJ27:AQ27"/>
    <mergeCell ref="AJ28:AQ28"/>
    <mergeCell ref="AJ29:AQ29"/>
    <mergeCell ref="AJ31:AQ31"/>
    <mergeCell ref="AJ34:AQ34"/>
    <mergeCell ref="AJ32:AQ32"/>
    <mergeCell ref="AJ33:AQ33"/>
    <mergeCell ref="AG33:AI33"/>
    <mergeCell ref="AD33:AF33"/>
    <mergeCell ref="AD32:AF32"/>
    <mergeCell ref="AR32:AV32"/>
    <mergeCell ref="AR33:AV33"/>
    <mergeCell ref="AR34:AV34"/>
    <mergeCell ref="AG39:AI39"/>
    <mergeCell ref="AG35:AI35"/>
    <mergeCell ref="AR35:AV35"/>
    <mergeCell ref="AJ35:AQ35"/>
    <mergeCell ref="AG37:AI37"/>
    <mergeCell ref="AJ36:AQ36"/>
    <mergeCell ref="AJ37:AQ37"/>
    <mergeCell ref="U42:W42"/>
    <mergeCell ref="AD39:AF39"/>
    <mergeCell ref="AA39:AC39"/>
    <mergeCell ref="AF40:AO40"/>
    <mergeCell ref="AA42:AC42"/>
    <mergeCell ref="X42:Z42"/>
    <mergeCell ref="AH42:AQ42"/>
    <mergeCell ref="X39:Z39"/>
    <mergeCell ref="AG30:AI30"/>
    <mergeCell ref="AG31:AI31"/>
    <mergeCell ref="AG32:AI32"/>
    <mergeCell ref="AG34:AI34"/>
    <mergeCell ref="U30:W30"/>
    <mergeCell ref="X32:Z32"/>
    <mergeCell ref="U31:W31"/>
    <mergeCell ref="AA28:AC28"/>
    <mergeCell ref="AA29:AC29"/>
    <mergeCell ref="AA26:AC26"/>
    <mergeCell ref="AA27:AC27"/>
    <mergeCell ref="AA30:AC30"/>
    <mergeCell ref="AA35:AC35"/>
    <mergeCell ref="R34:T34"/>
    <mergeCell ref="R35:T35"/>
    <mergeCell ref="U35:W35"/>
    <mergeCell ref="R26:T26"/>
    <mergeCell ref="R27:T27"/>
    <mergeCell ref="R28:T28"/>
    <mergeCell ref="U27:W27"/>
    <mergeCell ref="U32:W32"/>
    <mergeCell ref="X33:Z33"/>
    <mergeCell ref="U33:W33"/>
    <mergeCell ref="X31:Z31"/>
    <mergeCell ref="AL6:AQ6"/>
    <mergeCell ref="R33:T33"/>
    <mergeCell ref="AD26:AF26"/>
    <mergeCell ref="AD27:AF27"/>
    <mergeCell ref="AD28:AF28"/>
    <mergeCell ref="AD29:AF29"/>
  </mergeCells>
  <dataValidations count="1">
    <dataValidation type="decimal" allowBlank="1" showInputMessage="1" showErrorMessage="1" sqref="AJ26:AV37">
      <formula1>0</formula1>
      <formula2>80000</formula2>
    </dataValidation>
  </dataValidations>
  <printOptions horizontalCentered="1"/>
  <pageMargins left="0.09" right="0.09" top="0.3" bottom="0.2" header="0.31496062992125984" footer="0.19"/>
  <pageSetup fitToWidth="100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B2:J10"/>
  <sheetViews>
    <sheetView zoomScale="130" zoomScaleNormal="130" zoomScalePageLayoutView="0" workbookViewId="0" topLeftCell="A1">
      <selection activeCell="C5" sqref="C5"/>
    </sheetView>
  </sheetViews>
  <sheetFormatPr defaultColWidth="11.421875" defaultRowHeight="12.75"/>
  <cols>
    <col min="1" max="1" width="4.28125" style="0" customWidth="1"/>
    <col min="2" max="2" width="10.140625" style="0" customWidth="1"/>
    <col min="3" max="3" width="6.00390625" style="0" bestFit="1" customWidth="1"/>
    <col min="4" max="4" width="5.00390625" style="0" bestFit="1" customWidth="1"/>
    <col min="5" max="5" width="5.140625" style="0" bestFit="1" customWidth="1"/>
    <col min="6" max="6" width="17.8515625" style="0" customWidth="1"/>
    <col min="7" max="7" width="18.8515625" style="0" hidden="1" customWidth="1"/>
    <col min="8" max="8" width="0" style="0" hidden="1" customWidth="1"/>
    <col min="9" max="9" width="4.28125" style="0" customWidth="1"/>
    <col min="10" max="10" width="4.7109375" style="0" customWidth="1"/>
  </cols>
  <sheetData>
    <row r="2" spans="2:9" ht="13.5" thickBot="1">
      <c r="B2" s="551"/>
      <c r="C2" s="551"/>
      <c r="D2" s="551"/>
      <c r="E2" s="551"/>
      <c r="F2" s="551"/>
      <c r="G2" s="551"/>
      <c r="H2" s="551"/>
      <c r="I2" s="551"/>
    </row>
    <row r="3" spans="2:9" ht="12.75">
      <c r="B3" s="1130" t="s">
        <v>135</v>
      </c>
      <c r="C3" s="1131"/>
      <c r="D3" s="1131"/>
      <c r="E3" s="1131"/>
      <c r="F3" s="1131"/>
      <c r="G3" s="1131"/>
      <c r="H3" s="1131"/>
      <c r="I3" s="1132"/>
    </row>
    <row r="4" spans="2:9" ht="12.75">
      <c r="B4" s="552" t="s">
        <v>136</v>
      </c>
      <c r="C4" s="553" t="s">
        <v>137</v>
      </c>
      <c r="D4" s="553" t="s">
        <v>138</v>
      </c>
      <c r="E4" s="553" t="s">
        <v>139</v>
      </c>
      <c r="F4" s="1127" t="s">
        <v>140</v>
      </c>
      <c r="G4" s="1128"/>
      <c r="H4" s="1128"/>
      <c r="I4" s="1129"/>
    </row>
    <row r="5" spans="2:9" ht="21" customHeight="1">
      <c r="B5" s="554" t="s">
        <v>514</v>
      </c>
      <c r="C5" s="555">
        <v>15</v>
      </c>
      <c r="D5" s="555">
        <v>1</v>
      </c>
      <c r="E5" s="556">
        <v>1</v>
      </c>
      <c r="F5" s="557" t="e">
        <f>E5+D5*100+C5*10000+B5*1000000</f>
        <v>#VALUE!</v>
      </c>
      <c r="G5" s="558" t="e">
        <f>(F5/97)</f>
        <v>#VALUE!</v>
      </c>
      <c r="H5" s="559" t="e">
        <f>INT(G5)</f>
        <v>#VALUE!</v>
      </c>
      <c r="I5" s="560" t="e">
        <f>F5-H5*97</f>
        <v>#VALUE!</v>
      </c>
    </row>
    <row r="6" spans="2:9" ht="12.75">
      <c r="B6" s="561"/>
      <c r="C6" s="562"/>
      <c r="D6" s="562"/>
      <c r="E6" s="562"/>
      <c r="F6" s="562"/>
      <c r="G6" s="562"/>
      <c r="H6" s="562"/>
      <c r="I6" s="563"/>
    </row>
    <row r="7" spans="2:10" ht="12.75">
      <c r="B7" s="561"/>
      <c r="C7" s="562"/>
      <c r="D7" s="562"/>
      <c r="E7" s="562"/>
      <c r="F7" s="562"/>
      <c r="G7" s="562"/>
      <c r="H7" s="562"/>
      <c r="I7" s="563"/>
      <c r="J7" t="s">
        <v>509</v>
      </c>
    </row>
    <row r="8" spans="2:9" ht="12.75">
      <c r="B8" s="1133" t="s">
        <v>141</v>
      </c>
      <c r="C8" s="1134"/>
      <c r="D8" s="1134"/>
      <c r="E8" s="1134"/>
      <c r="F8" s="1134"/>
      <c r="G8" s="1134"/>
      <c r="H8" s="1134"/>
      <c r="I8" s="1135"/>
    </row>
    <row r="9" spans="2:9" ht="12.75">
      <c r="B9" s="552" t="s">
        <v>136</v>
      </c>
      <c r="C9" s="553" t="s">
        <v>137</v>
      </c>
      <c r="D9" s="553" t="s">
        <v>138</v>
      </c>
      <c r="E9" s="553" t="s">
        <v>139</v>
      </c>
      <c r="F9" s="1127" t="str">
        <f>+F4</f>
        <v>référence</v>
      </c>
      <c r="G9" s="1128"/>
      <c r="H9" s="1128"/>
      <c r="I9" s="1129"/>
    </row>
    <row r="10" spans="2:9" ht="23.25" customHeight="1" thickBot="1">
      <c r="B10" s="564" t="str">
        <f>+B5</f>
        <v>xxxxxxxx</v>
      </c>
      <c r="C10" s="565">
        <f>+C5</f>
        <v>15</v>
      </c>
      <c r="D10" s="565">
        <f>+D5</f>
        <v>1</v>
      </c>
      <c r="E10" s="565">
        <v>2</v>
      </c>
      <c r="F10" s="557" t="e">
        <f>E10+D10*100+C10*10000+B10*1000000</f>
        <v>#VALUE!</v>
      </c>
      <c r="G10" s="566" t="e">
        <f>(F10/97)</f>
        <v>#VALUE!</v>
      </c>
      <c r="H10" s="566" t="e">
        <f>INT(G10)</f>
        <v>#VALUE!</v>
      </c>
      <c r="I10" s="567" t="e">
        <f>F10-H10*97</f>
        <v>#VALUE!</v>
      </c>
    </row>
  </sheetData>
  <sheetProtection password="C43A" sheet="1" objects="1" scenarios="1" selectLockedCells="1"/>
  <mergeCells count="4">
    <mergeCell ref="F9:I9"/>
    <mergeCell ref="B3:I3"/>
    <mergeCell ref="B8:I8"/>
    <mergeCell ref="F4:I4"/>
  </mergeCells>
  <dataValidations count="3">
    <dataValidation type="whole" allowBlank="1" showInputMessage="1" showErrorMessage="1" sqref="C10 C5">
      <formula1>0</formula1>
      <formula2>30</formula2>
    </dataValidation>
    <dataValidation type="whole" allowBlank="1" showInputMessage="1" showErrorMessage="1" sqref="D10 D5">
      <formula1>1</formula1>
      <formula2>12</formula2>
    </dataValidation>
    <dataValidation type="whole" allowBlank="1" showInputMessage="1" showErrorMessage="1" sqref="E10 E5">
      <formula1>1</formula1>
      <formula2>2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BC79"/>
  <sheetViews>
    <sheetView showZeros="0" view="pageBreakPreview" zoomScale="80" zoomScaleSheetLayoutView="80" zoomScalePageLayoutView="0" workbookViewId="0" topLeftCell="A10">
      <selection activeCell="J27" sqref="J27:N28"/>
    </sheetView>
  </sheetViews>
  <sheetFormatPr defaultColWidth="11.421875" defaultRowHeight="12.75"/>
  <cols>
    <col min="1" max="1" width="1.7109375" style="593" customWidth="1"/>
    <col min="2" max="15" width="2.28125" style="593" customWidth="1"/>
    <col min="16" max="16" width="3.421875" style="593" customWidth="1"/>
    <col min="17" max="52" width="2.28125" style="593" customWidth="1"/>
    <col min="53" max="53" width="6.28125" style="593" customWidth="1"/>
    <col min="54" max="54" width="11.421875" style="593" customWidth="1"/>
    <col min="55" max="55" width="45.140625" style="593" customWidth="1"/>
    <col min="56" max="16384" width="11.421875" style="593" customWidth="1"/>
  </cols>
  <sheetData>
    <row r="1" spans="1:53" ht="2.25" customHeight="1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  <c r="AS1" s="603"/>
      <c r="AT1" s="603"/>
      <c r="AU1" s="603"/>
      <c r="AV1" s="603"/>
      <c r="AW1" s="603"/>
      <c r="AX1" s="603"/>
      <c r="AY1" s="603"/>
      <c r="AZ1" s="603"/>
      <c r="BA1" s="602"/>
    </row>
    <row r="2" spans="1:53" ht="5.25" customHeight="1">
      <c r="A2" s="609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2"/>
    </row>
    <row r="3" spans="1:53" ht="21.75" customHeight="1">
      <c r="A3" s="1218" t="s">
        <v>511</v>
      </c>
      <c r="B3" s="1177"/>
      <c r="C3" s="1177"/>
      <c r="D3" s="1177"/>
      <c r="E3" s="1177"/>
      <c r="F3" s="1177"/>
      <c r="G3" s="599" t="s">
        <v>6</v>
      </c>
      <c r="H3" s="540" t="s">
        <v>2</v>
      </c>
      <c r="I3" s="541"/>
      <c r="J3" s="541"/>
      <c r="K3" s="541"/>
      <c r="L3" s="541"/>
      <c r="M3" s="541"/>
      <c r="N3" s="541"/>
      <c r="O3" s="599"/>
      <c r="P3" s="599"/>
      <c r="Q3" s="599"/>
      <c r="R3" s="599"/>
      <c r="S3" s="599"/>
      <c r="T3" s="599"/>
      <c r="U3" s="599"/>
      <c r="V3" s="599"/>
      <c r="W3" s="600"/>
      <c r="X3" s="599"/>
      <c r="Y3" s="599"/>
      <c r="Z3" s="599"/>
      <c r="AA3" s="599"/>
      <c r="AB3" s="599"/>
      <c r="AC3" s="599"/>
      <c r="AD3" s="599"/>
      <c r="AE3" s="599"/>
      <c r="AF3" s="599"/>
      <c r="AG3" s="600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40" t="s">
        <v>8</v>
      </c>
      <c r="AU3" s="599" t="s">
        <v>12</v>
      </c>
      <c r="AV3" s="1222" t="s">
        <v>7</v>
      </c>
      <c r="AW3" s="1222"/>
      <c r="AX3" s="1222"/>
      <c r="AY3" s="1222"/>
      <c r="AZ3" s="600"/>
      <c r="BA3" s="602"/>
    </row>
    <row r="4" spans="1:53" ht="15.75" customHeight="1">
      <c r="A4" s="1219"/>
      <c r="B4" s="1220"/>
      <c r="C4" s="1220"/>
      <c r="D4" s="1220"/>
      <c r="E4" s="1220"/>
      <c r="F4" s="1220"/>
      <c r="G4" s="603" t="s">
        <v>6</v>
      </c>
      <c r="H4" s="491" t="s">
        <v>3</v>
      </c>
      <c r="I4" s="514"/>
      <c r="J4" s="514"/>
      <c r="K4" s="514"/>
      <c r="L4" s="514"/>
      <c r="M4" s="514"/>
      <c r="N4" s="514"/>
      <c r="O4" s="514"/>
      <c r="P4" s="514"/>
      <c r="Q4" s="514"/>
      <c r="R4" s="603"/>
      <c r="S4" s="603"/>
      <c r="T4" s="603"/>
      <c r="U4" s="603"/>
      <c r="V4" s="603"/>
      <c r="W4" s="604"/>
      <c r="X4" s="603"/>
      <c r="Y4" s="603"/>
      <c r="Z4" s="603"/>
      <c r="AA4" s="603"/>
      <c r="AB4" s="603"/>
      <c r="AC4" s="603"/>
      <c r="AD4" s="603"/>
      <c r="AE4" s="603"/>
      <c r="AF4" s="603"/>
      <c r="AG4" s="604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491" t="s">
        <v>9</v>
      </c>
      <c r="AU4" s="603" t="s">
        <v>12</v>
      </c>
      <c r="AV4" s="1223"/>
      <c r="AW4" s="1223"/>
      <c r="AX4" s="1223"/>
      <c r="AY4" s="1223"/>
      <c r="AZ4" s="604"/>
      <c r="BA4" s="602"/>
    </row>
    <row r="5" spans="1:53" ht="12.75">
      <c r="A5" s="1219"/>
      <c r="B5" s="1220"/>
      <c r="C5" s="1220"/>
      <c r="D5" s="1220"/>
      <c r="E5" s="1220"/>
      <c r="F5" s="1220"/>
      <c r="G5" s="603" t="s">
        <v>6</v>
      </c>
      <c r="H5" s="491" t="s">
        <v>4</v>
      </c>
      <c r="I5" s="503"/>
      <c r="J5" s="503"/>
      <c r="K5" s="503"/>
      <c r="L5" s="503"/>
      <c r="M5" s="603"/>
      <c r="N5" s="603"/>
      <c r="O5" s="503"/>
      <c r="P5" s="503"/>
      <c r="Q5" s="503"/>
      <c r="R5" s="503"/>
      <c r="S5" s="603"/>
      <c r="T5" s="603"/>
      <c r="U5" s="603"/>
      <c r="V5" s="603"/>
      <c r="W5" s="604"/>
      <c r="X5" s="603"/>
      <c r="Y5" s="603"/>
      <c r="Z5" s="603"/>
      <c r="AA5" s="603"/>
      <c r="AB5" s="603"/>
      <c r="AC5" s="603"/>
      <c r="AD5" s="603"/>
      <c r="AE5" s="603"/>
      <c r="AF5" s="603"/>
      <c r="AG5" s="604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491" t="s">
        <v>10</v>
      </c>
      <c r="AU5" s="603" t="s">
        <v>12</v>
      </c>
      <c r="AV5" s="1223"/>
      <c r="AW5" s="1223"/>
      <c r="AX5" s="1223"/>
      <c r="AY5" s="1223"/>
      <c r="AZ5" s="604"/>
      <c r="BA5" s="602"/>
    </row>
    <row r="6" spans="1:53" ht="12.75">
      <c r="A6" s="1221"/>
      <c r="B6" s="1179"/>
      <c r="C6" s="1179"/>
      <c r="D6" s="1179"/>
      <c r="E6" s="1179"/>
      <c r="F6" s="1179"/>
      <c r="G6" s="608" t="s">
        <v>6</v>
      </c>
      <c r="H6" s="542" t="s">
        <v>5</v>
      </c>
      <c r="I6" s="507"/>
      <c r="J6" s="507"/>
      <c r="K6" s="507"/>
      <c r="L6" s="507"/>
      <c r="M6" s="608"/>
      <c r="N6" s="608"/>
      <c r="O6" s="507"/>
      <c r="P6" s="507"/>
      <c r="Q6" s="507"/>
      <c r="R6" s="507"/>
      <c r="S6" s="507"/>
      <c r="T6" s="507"/>
      <c r="U6" s="507"/>
      <c r="V6" s="608"/>
      <c r="W6" s="607"/>
      <c r="X6" s="608"/>
      <c r="Y6" s="608"/>
      <c r="Z6" s="608"/>
      <c r="AA6" s="608"/>
      <c r="AB6" s="608"/>
      <c r="AC6" s="608"/>
      <c r="AD6" s="608"/>
      <c r="AE6" s="608"/>
      <c r="AF6" s="608"/>
      <c r="AG6" s="607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542"/>
      <c r="AT6" s="542" t="s">
        <v>11</v>
      </c>
      <c r="AU6" s="608" t="s">
        <v>12</v>
      </c>
      <c r="AV6" s="1224"/>
      <c r="AW6" s="1224"/>
      <c r="AX6" s="1224"/>
      <c r="AY6" s="1224"/>
      <c r="AZ6" s="607"/>
      <c r="BA6" s="602"/>
    </row>
    <row r="7" spans="1:53" ht="3.75" customHeight="1" thickBot="1">
      <c r="A7" s="605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4"/>
      <c r="BA7" s="602"/>
    </row>
    <row r="8" spans="1:53" ht="15" customHeight="1">
      <c r="A8" s="605"/>
      <c r="B8" s="1250" t="s">
        <v>13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2"/>
      <c r="M8" s="1242" t="e">
        <f>'Réf St CNSS'!F5</f>
        <v>#VALUE!</v>
      </c>
      <c r="N8" s="1243"/>
      <c r="O8" s="1243"/>
      <c r="P8" s="1243"/>
      <c r="Q8" s="1243"/>
      <c r="R8" s="1243"/>
      <c r="S8" s="1243"/>
      <c r="T8" s="1243"/>
      <c r="U8" s="1246" t="e">
        <f>'Réf St CNSS'!I5</f>
        <v>#VALUE!</v>
      </c>
      <c r="V8" s="1246"/>
      <c r="W8" s="1246"/>
      <c r="X8" s="1247"/>
      <c r="Y8" s="603"/>
      <c r="Z8" s="614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6"/>
      <c r="AZ8" s="604"/>
      <c r="BA8" s="602"/>
    </row>
    <row r="9" spans="1:53" ht="15">
      <c r="A9" s="605"/>
      <c r="B9" s="1253" t="s">
        <v>26</v>
      </c>
      <c r="C9" s="1254"/>
      <c r="D9" s="1254"/>
      <c r="E9" s="1254"/>
      <c r="F9" s="1254"/>
      <c r="G9" s="1254"/>
      <c r="H9" s="1254"/>
      <c r="I9" s="1254"/>
      <c r="J9" s="1254"/>
      <c r="K9" s="1254"/>
      <c r="L9" s="1255"/>
      <c r="M9" s="1244"/>
      <c r="N9" s="1245"/>
      <c r="O9" s="1245"/>
      <c r="P9" s="1245"/>
      <c r="Q9" s="1245"/>
      <c r="R9" s="1245"/>
      <c r="S9" s="1245"/>
      <c r="T9" s="1245"/>
      <c r="U9" s="1248"/>
      <c r="V9" s="1248"/>
      <c r="W9" s="1248"/>
      <c r="X9" s="1249"/>
      <c r="Y9" s="603"/>
      <c r="Z9" s="617"/>
      <c r="AA9" s="1225" t="s">
        <v>515</v>
      </c>
      <c r="AB9" s="1226"/>
      <c r="AC9" s="1226"/>
      <c r="AD9" s="1226"/>
      <c r="AE9" s="1226"/>
      <c r="AF9" s="1226"/>
      <c r="AG9" s="1226"/>
      <c r="AH9" s="1226"/>
      <c r="AI9" s="1226"/>
      <c r="AJ9" s="1226"/>
      <c r="AK9" s="1226"/>
      <c r="AL9" s="1226"/>
      <c r="AM9" s="1226"/>
      <c r="AN9" s="1226"/>
      <c r="AO9" s="1226"/>
      <c r="AP9" s="1226"/>
      <c r="AQ9" s="1226"/>
      <c r="AR9" s="1226"/>
      <c r="AS9" s="1226"/>
      <c r="AT9" s="1226"/>
      <c r="AU9" s="1226"/>
      <c r="AV9" s="1226"/>
      <c r="AW9" s="1226"/>
      <c r="AX9" s="1226"/>
      <c r="AY9" s="618"/>
      <c r="AZ9" s="604"/>
      <c r="BA9" s="602"/>
    </row>
    <row r="10" spans="1:53" ht="15" customHeight="1">
      <c r="A10" s="605"/>
      <c r="B10" s="1228" t="s">
        <v>18</v>
      </c>
      <c r="C10" s="1229"/>
      <c r="D10" s="1229"/>
      <c r="E10" s="1229"/>
      <c r="F10" s="1229"/>
      <c r="G10" s="1229"/>
      <c r="H10" s="1229"/>
      <c r="I10" s="1229"/>
      <c r="J10" s="1229"/>
      <c r="K10" s="1229"/>
      <c r="L10" s="1230"/>
      <c r="M10" s="1284" t="str">
        <f>'Réf St CNSS'!B5</f>
        <v>xxxxxxxx</v>
      </c>
      <c r="N10" s="1285"/>
      <c r="O10" s="1285"/>
      <c r="P10" s="1285"/>
      <c r="Q10" s="1285"/>
      <c r="R10" s="1285"/>
      <c r="S10" s="1285"/>
      <c r="T10" s="1285"/>
      <c r="U10" s="1285"/>
      <c r="V10" s="1285"/>
      <c r="W10" s="1285"/>
      <c r="X10" s="1286"/>
      <c r="Y10" s="603"/>
      <c r="Z10" s="617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618"/>
      <c r="AZ10" s="604"/>
      <c r="BA10" s="602"/>
    </row>
    <row r="11" spans="1:53" ht="15">
      <c r="A11" s="605"/>
      <c r="B11" s="1237" t="s">
        <v>14</v>
      </c>
      <c r="C11" s="1238"/>
      <c r="D11" s="1238"/>
      <c r="E11" s="1238"/>
      <c r="F11" s="1238"/>
      <c r="G11" s="1238"/>
      <c r="H11" s="1238"/>
      <c r="I11" s="1238"/>
      <c r="J11" s="1238"/>
      <c r="K11" s="1238"/>
      <c r="L11" s="1239"/>
      <c r="M11" s="1287"/>
      <c r="N11" s="1288"/>
      <c r="O11" s="1288"/>
      <c r="P11" s="1288"/>
      <c r="Q11" s="1288"/>
      <c r="R11" s="1288"/>
      <c r="S11" s="1288"/>
      <c r="T11" s="1288"/>
      <c r="U11" s="1288"/>
      <c r="V11" s="1288"/>
      <c r="W11" s="1288"/>
      <c r="X11" s="1289"/>
      <c r="Y11" s="603"/>
      <c r="Z11" s="617"/>
      <c r="AA11" s="1240" t="s">
        <v>516</v>
      </c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/>
      <c r="AS11" s="1211"/>
      <c r="AT11" s="1211"/>
      <c r="AU11" s="1211"/>
      <c r="AV11" s="1211"/>
      <c r="AW11" s="1211"/>
      <c r="AX11" s="1211"/>
      <c r="AY11" s="618"/>
      <c r="AZ11" s="604"/>
      <c r="BA11" s="602"/>
    </row>
    <row r="12" spans="1:53" ht="15">
      <c r="A12" s="605"/>
      <c r="B12" s="1228" t="s">
        <v>19</v>
      </c>
      <c r="C12" s="1229"/>
      <c r="D12" s="1229"/>
      <c r="E12" s="1229"/>
      <c r="F12" s="1229"/>
      <c r="G12" s="1229"/>
      <c r="H12" s="1229"/>
      <c r="I12" s="1229"/>
      <c r="J12" s="1229"/>
      <c r="K12" s="1229"/>
      <c r="L12" s="1230"/>
      <c r="M12" s="1231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3"/>
      <c r="Y12" s="603"/>
      <c r="Z12" s="617"/>
      <c r="AA12" s="1210"/>
      <c r="AB12" s="1210"/>
      <c r="AC12" s="1210"/>
      <c r="AD12" s="1210"/>
      <c r="AE12" s="1210"/>
      <c r="AF12" s="1210"/>
      <c r="AG12" s="1210"/>
      <c r="AH12" s="1210"/>
      <c r="AI12" s="1210"/>
      <c r="AJ12" s="1210"/>
      <c r="AK12" s="1210"/>
      <c r="AL12" s="1210"/>
      <c r="AM12" s="1210"/>
      <c r="AN12" s="1210"/>
      <c r="AO12" s="1210"/>
      <c r="AP12" s="1210"/>
      <c r="AQ12" s="1210"/>
      <c r="AR12" s="1210"/>
      <c r="AS12" s="1210"/>
      <c r="AT12" s="1210"/>
      <c r="AU12" s="1210"/>
      <c r="AV12" s="1210"/>
      <c r="AW12" s="1210"/>
      <c r="AX12" s="1210"/>
      <c r="AY12" s="1256"/>
      <c r="AZ12" s="604"/>
      <c r="BA12" s="602"/>
    </row>
    <row r="13" spans="1:53" ht="15">
      <c r="A13" s="605"/>
      <c r="B13" s="1237" t="s">
        <v>15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9"/>
      <c r="M13" s="1234"/>
      <c r="N13" s="1235"/>
      <c r="O13" s="1235"/>
      <c r="P13" s="1235"/>
      <c r="Q13" s="1235"/>
      <c r="R13" s="1235"/>
      <c r="S13" s="1235"/>
      <c r="T13" s="1235"/>
      <c r="U13" s="1235"/>
      <c r="V13" s="1235"/>
      <c r="W13" s="1235"/>
      <c r="X13" s="1236"/>
      <c r="Y13" s="603"/>
      <c r="Z13" s="617"/>
      <c r="AA13" s="1227" t="s">
        <v>517</v>
      </c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/>
      <c r="AS13" s="1211"/>
      <c r="AT13" s="1211"/>
      <c r="AU13" s="1211"/>
      <c r="AV13" s="1211"/>
      <c r="AW13" s="1211"/>
      <c r="AX13" s="1211"/>
      <c r="AY13" s="618"/>
      <c r="AZ13" s="604"/>
      <c r="BA13" s="602"/>
    </row>
    <row r="14" spans="1:53" ht="15">
      <c r="A14" s="605"/>
      <c r="B14" s="1228" t="s">
        <v>20</v>
      </c>
      <c r="C14" s="1229"/>
      <c r="D14" s="1229"/>
      <c r="E14" s="1229"/>
      <c r="F14" s="1229"/>
      <c r="G14" s="1229"/>
      <c r="H14" s="1229"/>
      <c r="I14" s="1229"/>
      <c r="J14" s="1229"/>
      <c r="K14" s="1229"/>
      <c r="L14" s="1230"/>
      <c r="M14" s="1290">
        <v>42005</v>
      </c>
      <c r="N14" s="1291"/>
      <c r="O14" s="1291"/>
      <c r="P14" s="1291"/>
      <c r="Q14" s="1291"/>
      <c r="R14" s="1291"/>
      <c r="S14" s="1291"/>
      <c r="T14" s="1291"/>
      <c r="U14" s="1291"/>
      <c r="V14" s="1291"/>
      <c r="W14" s="1291"/>
      <c r="X14" s="1292"/>
      <c r="Y14" s="596"/>
      <c r="Z14" s="619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1211"/>
      <c r="AS14" s="1211"/>
      <c r="AT14" s="1211"/>
      <c r="AU14" s="1211"/>
      <c r="AV14" s="1211"/>
      <c r="AW14" s="1211"/>
      <c r="AX14" s="1211"/>
      <c r="AY14" s="1212"/>
      <c r="AZ14" s="604"/>
      <c r="BA14" s="602"/>
    </row>
    <row r="15" spans="1:53" ht="12.75">
      <c r="A15" s="605"/>
      <c r="B15" s="1237" t="s">
        <v>16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9"/>
      <c r="M15" s="1293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5"/>
      <c r="Y15" s="596"/>
      <c r="Z15" s="619"/>
      <c r="AA15" s="503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603"/>
      <c r="AU15" s="603"/>
      <c r="AV15" s="603"/>
      <c r="AW15" s="603"/>
      <c r="AX15" s="603"/>
      <c r="AY15" s="620"/>
      <c r="AZ15" s="604"/>
      <c r="BA15" s="602"/>
    </row>
    <row r="16" spans="1:53" ht="15">
      <c r="A16" s="605"/>
      <c r="B16" s="1228" t="s">
        <v>21</v>
      </c>
      <c r="C16" s="1229"/>
      <c r="D16" s="1229"/>
      <c r="E16" s="1229"/>
      <c r="F16" s="1229"/>
      <c r="G16" s="1229"/>
      <c r="H16" s="1229"/>
      <c r="I16" s="1229"/>
      <c r="J16" s="1229"/>
      <c r="K16" s="1229"/>
      <c r="L16" s="1230"/>
      <c r="M16" s="1231">
        <v>41315</v>
      </c>
      <c r="N16" s="1232"/>
      <c r="O16" s="1232"/>
      <c r="P16" s="1232"/>
      <c r="Q16" s="1232"/>
      <c r="R16" s="1232"/>
      <c r="S16" s="1232"/>
      <c r="T16" s="1232"/>
      <c r="U16" s="1232"/>
      <c r="V16" s="1232"/>
      <c r="W16" s="1232"/>
      <c r="X16" s="1233"/>
      <c r="Y16" s="603"/>
      <c r="Z16" s="617"/>
      <c r="AA16" s="503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603"/>
      <c r="AU16" s="603"/>
      <c r="AV16" s="603"/>
      <c r="AW16" s="603"/>
      <c r="AX16" s="603"/>
      <c r="AY16" s="620"/>
      <c r="AZ16" s="604"/>
      <c r="BA16" s="602"/>
    </row>
    <row r="17" spans="1:53" ht="13.5" thickBot="1">
      <c r="A17" s="605"/>
      <c r="B17" s="1304" t="s">
        <v>17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6"/>
      <c r="M17" s="1301"/>
      <c r="N17" s="1302"/>
      <c r="O17" s="1302"/>
      <c r="P17" s="1302"/>
      <c r="Q17" s="1302"/>
      <c r="R17" s="1302"/>
      <c r="S17" s="1302"/>
      <c r="T17" s="1302"/>
      <c r="U17" s="1302"/>
      <c r="V17" s="1302"/>
      <c r="W17" s="1302"/>
      <c r="X17" s="1303"/>
      <c r="Y17" s="603"/>
      <c r="Z17" s="617"/>
      <c r="AA17" s="503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603"/>
      <c r="AU17" s="603"/>
      <c r="AV17" s="603"/>
      <c r="AW17" s="603"/>
      <c r="AX17" s="603"/>
      <c r="AY17" s="620"/>
      <c r="AZ17" s="604"/>
      <c r="BA17" s="602"/>
    </row>
    <row r="18" spans="1:53" ht="9" customHeight="1" thickBot="1">
      <c r="A18" s="605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51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3"/>
      <c r="AZ18" s="604"/>
      <c r="BA18" s="602"/>
    </row>
    <row r="19" spans="1:53" ht="3.75" customHeight="1">
      <c r="A19" s="609"/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8"/>
      <c r="AZ19" s="607"/>
      <c r="BA19" s="602"/>
    </row>
    <row r="20" spans="1:53" ht="7.5" customHeight="1" thickBot="1">
      <c r="A20" s="605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600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3"/>
      <c r="AW20" s="603"/>
      <c r="AX20" s="603"/>
      <c r="AY20" s="603"/>
      <c r="AZ20" s="604"/>
      <c r="BA20" s="602"/>
    </row>
    <row r="21" spans="1:53" ht="15.75" thickBot="1">
      <c r="A21" s="605"/>
      <c r="B21" s="496" t="s">
        <v>22</v>
      </c>
      <c r="C21" s="497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498"/>
      <c r="V21" s="498"/>
      <c r="W21" s="498"/>
      <c r="X21" s="498"/>
      <c r="Y21" s="499" t="s">
        <v>24</v>
      </c>
      <c r="Z21" s="604"/>
      <c r="AA21" s="603"/>
      <c r="AB21" s="590" t="s">
        <v>55</v>
      </c>
      <c r="AC21" s="628"/>
      <c r="AD21" s="628"/>
      <c r="AE21" s="628"/>
      <c r="AF21" s="628"/>
      <c r="AG21" s="628"/>
      <c r="AH21" s="628"/>
      <c r="AI21" s="629"/>
      <c r="AJ21" s="603"/>
      <c r="AK21" s="603"/>
      <c r="AL21" s="603"/>
      <c r="AM21" s="603"/>
      <c r="AN21" s="603"/>
      <c r="AO21" s="603"/>
      <c r="AP21" s="603"/>
      <c r="AQ21" s="603"/>
      <c r="AR21" s="603"/>
      <c r="AS21" s="492"/>
      <c r="AT21" s="492"/>
      <c r="AU21" s="492"/>
      <c r="AV21" s="492"/>
      <c r="AW21" s="492"/>
      <c r="AX21" s="493" t="s">
        <v>58</v>
      </c>
      <c r="AY21" s="494" t="s">
        <v>57</v>
      </c>
      <c r="AZ21" s="495"/>
      <c r="BA21" s="602"/>
    </row>
    <row r="22" spans="1:53" ht="14.25">
      <c r="A22" s="605"/>
      <c r="B22" s="500" t="s">
        <v>23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501" t="s">
        <v>25</v>
      </c>
      <c r="Z22" s="604"/>
      <c r="AA22" s="603"/>
      <c r="AB22" s="491" t="s">
        <v>56</v>
      </c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492"/>
      <c r="AT22" s="492"/>
      <c r="AU22" s="492"/>
      <c r="AV22" s="492"/>
      <c r="AW22" s="492"/>
      <c r="AX22" s="493" t="s">
        <v>60</v>
      </c>
      <c r="AY22" s="494" t="s">
        <v>59</v>
      </c>
      <c r="AZ22" s="495"/>
      <c r="BA22" s="602"/>
    </row>
    <row r="23" spans="1:53" ht="9.75" customHeight="1">
      <c r="A23" s="502"/>
      <c r="B23" s="1307" t="s">
        <v>0</v>
      </c>
      <c r="C23" s="1280" t="s">
        <v>40</v>
      </c>
      <c r="D23" s="1281"/>
      <c r="E23" s="1281"/>
      <c r="F23" s="1299" t="s">
        <v>42</v>
      </c>
      <c r="G23" s="1300"/>
      <c r="H23" s="1166" t="s">
        <v>44</v>
      </c>
      <c r="I23" s="1259"/>
      <c r="J23" s="1259"/>
      <c r="K23" s="1259"/>
      <c r="L23" s="1259"/>
      <c r="M23" s="1259"/>
      <c r="N23" s="1167"/>
      <c r="O23" s="1166" t="s">
        <v>38</v>
      </c>
      <c r="P23" s="1167"/>
      <c r="Q23" s="1313" t="s">
        <v>1</v>
      </c>
      <c r="R23" s="1314"/>
      <c r="S23" s="1314"/>
      <c r="T23" s="1314"/>
      <c r="U23" s="1309" t="s">
        <v>46</v>
      </c>
      <c r="V23" s="1309"/>
      <c r="W23" s="1309"/>
      <c r="X23" s="1309"/>
      <c r="Y23" s="1310"/>
      <c r="Z23" s="604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4"/>
      <c r="BA23" s="602"/>
    </row>
    <row r="24" spans="1:53" ht="15">
      <c r="A24" s="502"/>
      <c r="B24" s="1308"/>
      <c r="C24" s="1282" t="s">
        <v>41</v>
      </c>
      <c r="D24" s="1283"/>
      <c r="E24" s="1283"/>
      <c r="F24" s="1278" t="s">
        <v>43</v>
      </c>
      <c r="G24" s="1279"/>
      <c r="H24" s="1277" t="s">
        <v>45</v>
      </c>
      <c r="I24" s="1278"/>
      <c r="J24" s="1278"/>
      <c r="K24" s="1278"/>
      <c r="L24" s="1278"/>
      <c r="M24" s="1278"/>
      <c r="N24" s="1279"/>
      <c r="O24" s="1317" t="s">
        <v>39</v>
      </c>
      <c r="P24" s="1239"/>
      <c r="Q24" s="1315"/>
      <c r="R24" s="1316"/>
      <c r="S24" s="1316"/>
      <c r="T24" s="1316"/>
      <c r="U24" s="1311"/>
      <c r="V24" s="1311"/>
      <c r="W24" s="1311"/>
      <c r="X24" s="1311"/>
      <c r="Y24" s="1312"/>
      <c r="Z24" s="603"/>
      <c r="AA24" s="605"/>
      <c r="AB24" s="503" t="s">
        <v>61</v>
      </c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504"/>
      <c r="AR24" s="504"/>
      <c r="AS24" s="504"/>
      <c r="AT24" s="504"/>
      <c r="AU24" s="504"/>
      <c r="AV24" s="504"/>
      <c r="AW24" s="504"/>
      <c r="AX24" s="504"/>
      <c r="AY24" s="493" t="s">
        <v>109</v>
      </c>
      <c r="AZ24" s="604"/>
      <c r="BA24" s="602"/>
    </row>
    <row r="25" spans="1:53" ht="12.75" customHeight="1">
      <c r="A25" s="502"/>
      <c r="B25" s="1257">
        <v>1</v>
      </c>
      <c r="C25" s="1296" t="s">
        <v>47</v>
      </c>
      <c r="D25" s="1297"/>
      <c r="E25" s="1297"/>
      <c r="F25" s="1297"/>
      <c r="G25" s="1297"/>
      <c r="H25" s="1297"/>
      <c r="I25" s="1298"/>
      <c r="J25" s="1263">
        <v>60000</v>
      </c>
      <c r="K25" s="1263"/>
      <c r="L25" s="1263"/>
      <c r="M25" s="1263"/>
      <c r="N25" s="1264"/>
      <c r="O25" s="1325">
        <v>0.064</v>
      </c>
      <c r="P25" s="1326"/>
      <c r="Q25" s="1318">
        <f>J25*O25</f>
        <v>3840</v>
      </c>
      <c r="R25" s="1319"/>
      <c r="S25" s="1319"/>
      <c r="T25" s="1319"/>
      <c r="U25" s="1319"/>
      <c r="V25" s="1319"/>
      <c r="W25" s="1319"/>
      <c r="X25" s="1319"/>
      <c r="Y25" s="1320"/>
      <c r="Z25" s="596"/>
      <c r="AA25" s="612"/>
      <c r="AB25" s="503" t="s">
        <v>62</v>
      </c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504"/>
      <c r="AR25" s="504"/>
      <c r="AS25" s="504"/>
      <c r="AT25" s="504"/>
      <c r="AU25" s="504"/>
      <c r="AV25" s="504"/>
      <c r="AW25" s="504"/>
      <c r="AX25" s="504"/>
      <c r="AY25" s="493" t="s">
        <v>110</v>
      </c>
      <c r="AZ25" s="604"/>
      <c r="BA25" s="602"/>
    </row>
    <row r="26" spans="1:53" ht="12.75" customHeight="1">
      <c r="A26" s="502"/>
      <c r="B26" s="1258"/>
      <c r="C26" s="1260" t="s">
        <v>48</v>
      </c>
      <c r="D26" s="1261"/>
      <c r="E26" s="1261"/>
      <c r="F26" s="1261"/>
      <c r="G26" s="1261"/>
      <c r="H26" s="1261"/>
      <c r="I26" s="1262"/>
      <c r="J26" s="1265"/>
      <c r="K26" s="1265"/>
      <c r="L26" s="1265"/>
      <c r="M26" s="1265"/>
      <c r="N26" s="1266"/>
      <c r="O26" s="1325"/>
      <c r="P26" s="1326"/>
      <c r="Q26" s="1318"/>
      <c r="R26" s="1319"/>
      <c r="S26" s="1319"/>
      <c r="T26" s="1319"/>
      <c r="U26" s="1319"/>
      <c r="V26" s="1319"/>
      <c r="W26" s="1319"/>
      <c r="X26" s="1319"/>
      <c r="Y26" s="1320"/>
      <c r="Z26" s="596"/>
      <c r="AA26" s="612"/>
      <c r="AB26" s="503" t="s">
        <v>63</v>
      </c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4"/>
      <c r="BA26" s="602"/>
    </row>
    <row r="27" spans="1:53" s="594" customFormat="1" ht="12.75" customHeight="1">
      <c r="A27" s="502"/>
      <c r="B27" s="1275">
        <v>2</v>
      </c>
      <c r="C27" s="1267" t="s">
        <v>49</v>
      </c>
      <c r="D27" s="1268"/>
      <c r="E27" s="1268"/>
      <c r="F27" s="1268"/>
      <c r="G27" s="1268"/>
      <c r="H27" s="1268"/>
      <c r="I27" s="1269"/>
      <c r="J27" s="1263">
        <f>J25</f>
        <v>60000</v>
      </c>
      <c r="K27" s="1263"/>
      <c r="L27" s="1263"/>
      <c r="M27" s="1263"/>
      <c r="N27" s="1264"/>
      <c r="O27" s="1325">
        <v>0.1346</v>
      </c>
      <c r="P27" s="1326"/>
      <c r="Q27" s="1318">
        <f>J27*O27</f>
        <v>8076</v>
      </c>
      <c r="R27" s="1319"/>
      <c r="S27" s="1319"/>
      <c r="T27" s="1319"/>
      <c r="U27" s="1319"/>
      <c r="V27" s="1319"/>
      <c r="W27" s="1319"/>
      <c r="X27" s="1319"/>
      <c r="Y27" s="1320"/>
      <c r="Z27" s="596"/>
      <c r="AA27" s="612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613"/>
      <c r="BA27" s="597"/>
    </row>
    <row r="28" spans="1:53" s="594" customFormat="1" ht="12.75" customHeight="1">
      <c r="A28" s="502"/>
      <c r="B28" s="1258"/>
      <c r="C28" s="1260" t="s">
        <v>50</v>
      </c>
      <c r="D28" s="1261"/>
      <c r="E28" s="1261"/>
      <c r="F28" s="1261"/>
      <c r="G28" s="1261"/>
      <c r="H28" s="1261"/>
      <c r="I28" s="1262"/>
      <c r="J28" s="1265"/>
      <c r="K28" s="1265"/>
      <c r="L28" s="1265"/>
      <c r="M28" s="1265"/>
      <c r="N28" s="1266"/>
      <c r="O28" s="1325"/>
      <c r="P28" s="1326"/>
      <c r="Q28" s="1318"/>
      <c r="R28" s="1319"/>
      <c r="S28" s="1319"/>
      <c r="T28" s="1319"/>
      <c r="U28" s="1319"/>
      <c r="V28" s="1319"/>
      <c r="W28" s="1319"/>
      <c r="X28" s="1319"/>
      <c r="Y28" s="1320"/>
      <c r="Z28" s="596"/>
      <c r="AA28" s="612"/>
      <c r="AB28" s="596"/>
      <c r="AC28" s="1213"/>
      <c r="AD28" s="1214"/>
      <c r="AE28" s="1214"/>
      <c r="AF28" s="1214"/>
      <c r="AG28" s="1214"/>
      <c r="AH28" s="1214"/>
      <c r="AI28" s="1214"/>
      <c r="AJ28" s="1214"/>
      <c r="AK28" s="1214"/>
      <c r="AL28" s="1214"/>
      <c r="AM28" s="1214"/>
      <c r="AN28" s="1214"/>
      <c r="AO28" s="1214"/>
      <c r="AP28" s="1214"/>
      <c r="AQ28" s="1214"/>
      <c r="AR28" s="1214"/>
      <c r="AS28" s="1214"/>
      <c r="AT28" s="1214"/>
      <c r="AU28" s="1214"/>
      <c r="AV28" s="1214"/>
      <c r="AW28" s="1214"/>
      <c r="AX28" s="1215"/>
      <c r="AY28" s="596"/>
      <c r="AZ28" s="613"/>
      <c r="BA28" s="597"/>
    </row>
    <row r="29" spans="1:53" s="594" customFormat="1" ht="12.75" customHeight="1">
      <c r="A29" s="502"/>
      <c r="B29" s="1257">
        <v>3</v>
      </c>
      <c r="C29" s="1137" t="s">
        <v>27</v>
      </c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9"/>
      <c r="O29" s="1318">
        <f>Q27+Q25</f>
        <v>11916</v>
      </c>
      <c r="P29" s="1319"/>
      <c r="Q29" s="1319"/>
      <c r="R29" s="1319"/>
      <c r="S29" s="1319"/>
      <c r="T29" s="1319"/>
      <c r="U29" s="1319"/>
      <c r="V29" s="1319"/>
      <c r="W29" s="1319"/>
      <c r="X29" s="1319"/>
      <c r="Y29" s="1320"/>
      <c r="Z29" s="596"/>
      <c r="AA29" s="612"/>
      <c r="AB29" s="596"/>
      <c r="AC29" s="1393" t="s">
        <v>517</v>
      </c>
      <c r="AD29" s="1216"/>
      <c r="AE29" s="1216"/>
      <c r="AF29" s="1216"/>
      <c r="AG29" s="1216"/>
      <c r="AH29" s="1216"/>
      <c r="AI29" s="1216"/>
      <c r="AJ29" s="1216"/>
      <c r="AK29" s="1216"/>
      <c r="AL29" s="1216"/>
      <c r="AM29" s="1216"/>
      <c r="AN29" s="1216"/>
      <c r="AO29" s="1216"/>
      <c r="AP29" s="1216"/>
      <c r="AQ29" s="1216"/>
      <c r="AR29" s="1216"/>
      <c r="AS29" s="1216"/>
      <c r="AT29" s="1216"/>
      <c r="AU29" s="1216"/>
      <c r="AV29" s="1216"/>
      <c r="AW29" s="1216"/>
      <c r="AX29" s="1217"/>
      <c r="AY29" s="596"/>
      <c r="AZ29" s="613"/>
      <c r="BA29" s="597"/>
    </row>
    <row r="30" spans="1:53" s="594" customFormat="1" ht="12.75" customHeight="1">
      <c r="A30" s="502"/>
      <c r="B30" s="1258"/>
      <c r="C30" s="1260" t="s">
        <v>28</v>
      </c>
      <c r="D30" s="1261"/>
      <c r="E30" s="1261"/>
      <c r="F30" s="1261"/>
      <c r="G30" s="1261"/>
      <c r="H30" s="1261"/>
      <c r="I30" s="1261"/>
      <c r="J30" s="1261"/>
      <c r="K30" s="1261"/>
      <c r="L30" s="1261"/>
      <c r="M30" s="1261"/>
      <c r="N30" s="1262"/>
      <c r="O30" s="1318"/>
      <c r="P30" s="1319"/>
      <c r="Q30" s="1319"/>
      <c r="R30" s="1319"/>
      <c r="S30" s="1319"/>
      <c r="T30" s="1319"/>
      <c r="U30" s="1319"/>
      <c r="V30" s="1319"/>
      <c r="W30" s="1319"/>
      <c r="X30" s="1319"/>
      <c r="Y30" s="1320"/>
      <c r="Z30" s="596"/>
      <c r="AA30" s="612"/>
      <c r="AB30" s="596"/>
      <c r="AC30" s="1387" t="s">
        <v>517</v>
      </c>
      <c r="AD30" s="1208"/>
      <c r="AE30" s="1208"/>
      <c r="AF30" s="1208"/>
      <c r="AG30" s="1208"/>
      <c r="AH30" s="1208"/>
      <c r="AI30" s="1208"/>
      <c r="AJ30" s="1208"/>
      <c r="AK30" s="1208"/>
      <c r="AL30" s="1208"/>
      <c r="AM30" s="1208"/>
      <c r="AN30" s="1208"/>
      <c r="AO30" s="1208"/>
      <c r="AP30" s="1208"/>
      <c r="AQ30" s="1208"/>
      <c r="AR30" s="1208"/>
      <c r="AS30" s="1208"/>
      <c r="AT30" s="1208"/>
      <c r="AU30" s="1208"/>
      <c r="AV30" s="1208"/>
      <c r="AW30" s="1208"/>
      <c r="AX30" s="1209"/>
      <c r="AY30" s="596"/>
      <c r="AZ30" s="613"/>
      <c r="BA30" s="597"/>
    </row>
    <row r="31" spans="1:53" ht="12.75" customHeight="1">
      <c r="A31" s="502"/>
      <c r="B31" s="1257">
        <v>4</v>
      </c>
      <c r="C31" s="1137" t="s">
        <v>29</v>
      </c>
      <c r="D31" s="1138"/>
      <c r="E31" s="1138"/>
      <c r="F31" s="1138"/>
      <c r="G31" s="1138"/>
      <c r="H31" s="1138"/>
      <c r="I31" s="1138"/>
      <c r="J31" s="1138"/>
      <c r="K31" s="1138"/>
      <c r="L31" s="1138"/>
      <c r="M31" s="1138"/>
      <c r="N31" s="1139"/>
      <c r="O31" s="1318">
        <f>+O29*12%</f>
        <v>1429.92</v>
      </c>
      <c r="P31" s="1319"/>
      <c r="Q31" s="1319"/>
      <c r="R31" s="1319"/>
      <c r="S31" s="1319"/>
      <c r="T31" s="1319"/>
      <c r="U31" s="1319"/>
      <c r="V31" s="1319"/>
      <c r="W31" s="1319"/>
      <c r="X31" s="1319"/>
      <c r="Y31" s="1320"/>
      <c r="Z31" s="596"/>
      <c r="AA31" s="612"/>
      <c r="AB31" s="503" t="s">
        <v>64</v>
      </c>
      <c r="AC31" s="603"/>
      <c r="AD31" s="603"/>
      <c r="AE31" s="603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504"/>
      <c r="AV31" s="504"/>
      <c r="AW31" s="504"/>
      <c r="AX31" s="504"/>
      <c r="AY31" s="493" t="s">
        <v>111</v>
      </c>
      <c r="AZ31" s="604"/>
      <c r="BA31" s="602"/>
    </row>
    <row r="32" spans="1:53" s="594" customFormat="1" ht="12.75" customHeight="1">
      <c r="A32" s="502"/>
      <c r="B32" s="1258"/>
      <c r="C32" s="1260" t="s">
        <v>30</v>
      </c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2"/>
      <c r="O32" s="1318"/>
      <c r="P32" s="1319"/>
      <c r="Q32" s="1319"/>
      <c r="R32" s="1319"/>
      <c r="S32" s="1319"/>
      <c r="T32" s="1319"/>
      <c r="U32" s="1319"/>
      <c r="V32" s="1319"/>
      <c r="W32" s="1319"/>
      <c r="X32" s="1319"/>
      <c r="Y32" s="1320"/>
      <c r="Z32" s="596"/>
      <c r="AA32" s="612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613"/>
      <c r="BA32" s="597"/>
    </row>
    <row r="33" spans="1:53" ht="12.75" customHeight="1">
      <c r="A33" s="502"/>
      <c r="B33" s="1257">
        <v>5</v>
      </c>
      <c r="C33" s="1137" t="s">
        <v>32</v>
      </c>
      <c r="D33" s="1138"/>
      <c r="E33" s="1138"/>
      <c r="F33" s="1138"/>
      <c r="G33" s="1138"/>
      <c r="H33" s="1138"/>
      <c r="I33" s="1138"/>
      <c r="J33" s="1138"/>
      <c r="K33" s="1138"/>
      <c r="L33" s="1138"/>
      <c r="M33" s="1138"/>
      <c r="N33" s="1139"/>
      <c r="O33" s="1318"/>
      <c r="P33" s="1319"/>
      <c r="Q33" s="1319"/>
      <c r="R33" s="1319"/>
      <c r="S33" s="1319"/>
      <c r="T33" s="1319"/>
      <c r="U33" s="1319"/>
      <c r="V33" s="1319"/>
      <c r="W33" s="1319"/>
      <c r="X33" s="1319"/>
      <c r="Y33" s="1320"/>
      <c r="Z33" s="596"/>
      <c r="AA33" s="612"/>
      <c r="AB33" s="503" t="s">
        <v>65</v>
      </c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492" t="s">
        <v>112</v>
      </c>
      <c r="AY33" s="505" t="s">
        <v>57</v>
      </c>
      <c r="AZ33" s="506"/>
      <c r="BA33" s="602"/>
    </row>
    <row r="34" spans="1:55" s="594" customFormat="1" ht="12.75" customHeight="1">
      <c r="A34" s="502"/>
      <c r="B34" s="1258"/>
      <c r="C34" s="1260" t="s">
        <v>31</v>
      </c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2"/>
      <c r="O34" s="1318"/>
      <c r="P34" s="1319"/>
      <c r="Q34" s="1319"/>
      <c r="R34" s="1319"/>
      <c r="S34" s="1319"/>
      <c r="T34" s="1319"/>
      <c r="U34" s="1319"/>
      <c r="V34" s="1319"/>
      <c r="W34" s="1319"/>
      <c r="X34" s="1319"/>
      <c r="Y34" s="1320"/>
      <c r="Z34" s="596"/>
      <c r="AA34" s="612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613"/>
      <c r="BA34" s="597"/>
      <c r="BC34" s="665"/>
    </row>
    <row r="35" spans="1:53" ht="12.75" customHeight="1">
      <c r="A35" s="502"/>
      <c r="B35" s="1257">
        <v>6</v>
      </c>
      <c r="C35" s="1137" t="s">
        <v>33</v>
      </c>
      <c r="D35" s="1138"/>
      <c r="E35" s="1138"/>
      <c r="F35" s="1138"/>
      <c r="G35" s="1138"/>
      <c r="H35" s="1138"/>
      <c r="I35" s="1138"/>
      <c r="J35" s="1138"/>
      <c r="K35" s="1138"/>
      <c r="L35" s="1138"/>
      <c r="M35" s="1138"/>
      <c r="N35" s="1139"/>
      <c r="O35" s="1318"/>
      <c r="P35" s="1319"/>
      <c r="Q35" s="1319"/>
      <c r="R35" s="1319"/>
      <c r="S35" s="1319"/>
      <c r="T35" s="1319"/>
      <c r="U35" s="1319"/>
      <c r="V35" s="1319"/>
      <c r="W35" s="1319"/>
      <c r="X35" s="1319"/>
      <c r="Y35" s="1320"/>
      <c r="Z35" s="596"/>
      <c r="AA35" s="612"/>
      <c r="AB35" s="596"/>
      <c r="AC35" s="1168" t="s">
        <v>512</v>
      </c>
      <c r="AD35" s="1169"/>
      <c r="AE35" s="1169"/>
      <c r="AF35" s="1169"/>
      <c r="AG35" s="1169"/>
      <c r="AH35" s="1169"/>
      <c r="AI35" s="1169"/>
      <c r="AJ35" s="1169"/>
      <c r="AK35" s="1169"/>
      <c r="AL35" s="1169"/>
      <c r="AM35" s="1169"/>
      <c r="AN35" s="1169"/>
      <c r="AO35" s="1169"/>
      <c r="AP35" s="1169"/>
      <c r="AQ35" s="1169"/>
      <c r="AR35" s="1169"/>
      <c r="AS35" s="1169"/>
      <c r="AT35" s="1169"/>
      <c r="AU35" s="1169"/>
      <c r="AV35" s="1169"/>
      <c r="AW35" s="1169"/>
      <c r="AX35" s="1170"/>
      <c r="AY35" s="603"/>
      <c r="AZ35" s="604"/>
      <c r="BA35" s="602"/>
    </row>
    <row r="36" spans="1:54" ht="12.75" customHeight="1">
      <c r="A36" s="502"/>
      <c r="B36" s="1258"/>
      <c r="C36" s="1260" t="s">
        <v>34</v>
      </c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2"/>
      <c r="O36" s="1318"/>
      <c r="P36" s="1319"/>
      <c r="Q36" s="1319"/>
      <c r="R36" s="1319"/>
      <c r="S36" s="1319"/>
      <c r="T36" s="1319"/>
      <c r="U36" s="1319"/>
      <c r="V36" s="1319"/>
      <c r="W36" s="1319"/>
      <c r="X36" s="1319"/>
      <c r="Y36" s="1320"/>
      <c r="Z36" s="596"/>
      <c r="AA36" s="612"/>
      <c r="AB36" s="596"/>
      <c r="AC36" s="1171"/>
      <c r="AD36" s="1172"/>
      <c r="AE36" s="1172"/>
      <c r="AF36" s="1172"/>
      <c r="AG36" s="1172"/>
      <c r="AH36" s="1172"/>
      <c r="AI36" s="1172"/>
      <c r="AJ36" s="1172"/>
      <c r="AK36" s="1172"/>
      <c r="AL36" s="1172"/>
      <c r="AM36" s="1172"/>
      <c r="AN36" s="1172"/>
      <c r="AO36" s="1172"/>
      <c r="AP36" s="1172"/>
      <c r="AQ36" s="1172"/>
      <c r="AR36" s="1172"/>
      <c r="AS36" s="1172"/>
      <c r="AT36" s="1172"/>
      <c r="AU36" s="1172"/>
      <c r="AV36" s="1172"/>
      <c r="AW36" s="1172"/>
      <c r="AX36" s="1173"/>
      <c r="AY36" s="603"/>
      <c r="AZ36" s="604"/>
      <c r="BA36" s="602"/>
      <c r="BB36" s="666">
        <f>3+7+2</f>
        <v>12</v>
      </c>
    </row>
    <row r="37" spans="1:53" ht="12.75" customHeight="1">
      <c r="A37" s="502"/>
      <c r="B37" s="1275">
        <v>8</v>
      </c>
      <c r="C37" s="1273" t="s">
        <v>35</v>
      </c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321" t="s">
        <v>37</v>
      </c>
      <c r="P37" s="1321"/>
      <c r="Q37" s="1321"/>
      <c r="R37" s="1321"/>
      <c r="S37" s="1321"/>
      <c r="T37" s="1321"/>
      <c r="U37" s="1321"/>
      <c r="V37" s="1321"/>
      <c r="W37" s="1321"/>
      <c r="X37" s="1321"/>
      <c r="Y37" s="1322"/>
      <c r="Z37" s="654"/>
      <c r="AA37" s="609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507"/>
      <c r="AP37" s="507"/>
      <c r="AQ37" s="507"/>
      <c r="AR37" s="507"/>
      <c r="AS37" s="608"/>
      <c r="AT37" s="608"/>
      <c r="AU37" s="608"/>
      <c r="AV37" s="608"/>
      <c r="AW37" s="608"/>
      <c r="AX37" s="608"/>
      <c r="AY37" s="608"/>
      <c r="AZ37" s="607"/>
      <c r="BA37" s="602"/>
    </row>
    <row r="38" spans="1:54" ht="12.75" customHeight="1">
      <c r="A38" s="502"/>
      <c r="B38" s="1258"/>
      <c r="C38" s="1260" t="s">
        <v>36</v>
      </c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323"/>
      <c r="P38" s="1323"/>
      <c r="Q38" s="1323"/>
      <c r="R38" s="1323"/>
      <c r="S38" s="1323"/>
      <c r="T38" s="1323"/>
      <c r="U38" s="1323"/>
      <c r="V38" s="1323"/>
      <c r="W38" s="1323"/>
      <c r="X38" s="1323"/>
      <c r="Y38" s="1324"/>
      <c r="Z38" s="654"/>
      <c r="AA38" s="603"/>
      <c r="AB38" s="491" t="s">
        <v>66</v>
      </c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3"/>
      <c r="AO38" s="503"/>
      <c r="AP38" s="603"/>
      <c r="AQ38" s="510"/>
      <c r="AR38" s="510"/>
      <c r="AS38" s="510"/>
      <c r="AT38" s="510"/>
      <c r="AU38" s="510"/>
      <c r="AV38" s="510"/>
      <c r="AW38" s="510"/>
      <c r="AX38" s="492" t="s">
        <v>113</v>
      </c>
      <c r="AY38" s="511" t="s">
        <v>59</v>
      </c>
      <c r="AZ38" s="543"/>
      <c r="BA38" s="602"/>
      <c r="BB38" s="593">
        <f>+O29*BB36%</f>
        <v>1429.92</v>
      </c>
    </row>
    <row r="39" spans="1:53" ht="15">
      <c r="A39" s="605"/>
      <c r="B39" s="1257"/>
      <c r="C39" s="1270" t="s">
        <v>44</v>
      </c>
      <c r="D39" s="1271"/>
      <c r="E39" s="1271"/>
      <c r="F39" s="1271"/>
      <c r="G39" s="1271"/>
      <c r="H39" s="1271"/>
      <c r="I39" s="1271"/>
      <c r="J39" s="1271"/>
      <c r="K39" s="1271"/>
      <c r="L39" s="1271"/>
      <c r="M39" s="1271"/>
      <c r="N39" s="1272"/>
      <c r="O39" s="1166" t="s">
        <v>38</v>
      </c>
      <c r="P39" s="1167"/>
      <c r="Q39" s="1200" t="s">
        <v>1</v>
      </c>
      <c r="R39" s="1201"/>
      <c r="S39" s="1201"/>
      <c r="T39" s="1201"/>
      <c r="U39" s="1204" t="s">
        <v>46</v>
      </c>
      <c r="V39" s="1204"/>
      <c r="W39" s="1204"/>
      <c r="X39" s="1204"/>
      <c r="Y39" s="1205"/>
      <c r="Z39" s="603"/>
      <c r="AA39" s="605"/>
      <c r="AB39" s="491" t="s">
        <v>67</v>
      </c>
      <c r="AC39" s="50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603"/>
      <c r="AP39" s="603"/>
      <c r="AQ39" s="603"/>
      <c r="AR39" s="603"/>
      <c r="AS39" s="603"/>
      <c r="AT39" s="603"/>
      <c r="AU39" s="603"/>
      <c r="AV39" s="603"/>
      <c r="AW39" s="603"/>
      <c r="AX39" s="492" t="s">
        <v>121</v>
      </c>
      <c r="AY39" s="603"/>
      <c r="AZ39" s="604"/>
      <c r="BA39" s="602"/>
    </row>
    <row r="40" spans="1:53" ht="12.75">
      <c r="A40" s="605"/>
      <c r="B40" s="1258"/>
      <c r="C40" s="1197" t="s">
        <v>45</v>
      </c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9"/>
      <c r="O40" s="1195" t="s">
        <v>39</v>
      </c>
      <c r="P40" s="1196"/>
      <c r="Q40" s="1202"/>
      <c r="R40" s="1203"/>
      <c r="S40" s="1203"/>
      <c r="T40" s="1203"/>
      <c r="U40" s="1206"/>
      <c r="V40" s="1206"/>
      <c r="W40" s="1206"/>
      <c r="X40" s="1206"/>
      <c r="Y40" s="1207"/>
      <c r="Z40" s="603"/>
      <c r="AA40" s="605"/>
      <c r="AB40" s="491" t="s">
        <v>68</v>
      </c>
      <c r="AC40" s="503"/>
      <c r="AD40" s="503"/>
      <c r="AE40" s="503"/>
      <c r="AF40" s="503"/>
      <c r="AG40" s="503"/>
      <c r="AH40" s="503"/>
      <c r="AI40" s="603"/>
      <c r="AJ40" s="603"/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3"/>
      <c r="AV40" s="603"/>
      <c r="AW40" s="603"/>
      <c r="AX40" s="492" t="s">
        <v>122</v>
      </c>
      <c r="AY40" s="603"/>
      <c r="AZ40" s="604"/>
      <c r="BA40" s="602"/>
    </row>
    <row r="41" spans="1:53" ht="12.75">
      <c r="A41" s="605"/>
      <c r="B41" s="1257"/>
      <c r="C41" s="1187">
        <f>J25</f>
        <v>60000</v>
      </c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9"/>
      <c r="O41" s="1140">
        <v>0.016</v>
      </c>
      <c r="P41" s="1141"/>
      <c r="Q41" s="1160">
        <f>C41*O41</f>
        <v>960</v>
      </c>
      <c r="R41" s="1161"/>
      <c r="S41" s="1161"/>
      <c r="T41" s="1161"/>
      <c r="U41" s="1161"/>
      <c r="V41" s="1161"/>
      <c r="W41" s="1161"/>
      <c r="X41" s="1161"/>
      <c r="Y41" s="1162"/>
      <c r="Z41" s="603"/>
      <c r="AA41" s="544" t="s">
        <v>57</v>
      </c>
      <c r="AB41" s="545" t="s">
        <v>123</v>
      </c>
      <c r="AC41" s="546"/>
      <c r="AD41" s="546"/>
      <c r="AE41" s="546"/>
      <c r="AF41" s="546"/>
      <c r="AG41" s="546"/>
      <c r="AH41" s="546"/>
      <c r="AI41" s="546"/>
      <c r="AJ41" s="546"/>
      <c r="AK41" s="547" t="s">
        <v>124</v>
      </c>
      <c r="AL41" s="546"/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6"/>
      <c r="AX41" s="546"/>
      <c r="AY41" s="546" t="s">
        <v>114</v>
      </c>
      <c r="AZ41" s="548"/>
      <c r="BA41" s="602"/>
    </row>
    <row r="42" spans="1:53" ht="9.75" customHeight="1">
      <c r="A42" s="605"/>
      <c r="B42" s="1258"/>
      <c r="C42" s="1190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2"/>
      <c r="O42" s="1142"/>
      <c r="P42" s="1143"/>
      <c r="Q42" s="1163"/>
      <c r="R42" s="1164"/>
      <c r="S42" s="1164"/>
      <c r="T42" s="1164"/>
      <c r="U42" s="1164"/>
      <c r="V42" s="1164"/>
      <c r="W42" s="1164"/>
      <c r="X42" s="1164"/>
      <c r="Y42" s="1165"/>
      <c r="Z42" s="603"/>
      <c r="AA42" s="549" t="s">
        <v>57</v>
      </c>
      <c r="AB42" s="511" t="s">
        <v>125</v>
      </c>
      <c r="AC42" s="513"/>
      <c r="AD42" s="513"/>
      <c r="AE42" s="513"/>
      <c r="AF42" s="513"/>
      <c r="AG42" s="513"/>
      <c r="AH42" s="513"/>
      <c r="AI42" s="513"/>
      <c r="AJ42" s="513"/>
      <c r="AK42" s="512" t="s">
        <v>126</v>
      </c>
      <c r="AL42" s="513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3"/>
      <c r="AX42" s="513"/>
      <c r="AY42" s="513" t="s">
        <v>115</v>
      </c>
      <c r="AZ42" s="550"/>
      <c r="BA42" s="602"/>
    </row>
    <row r="43" spans="1:52" s="602" customFormat="1" ht="12.75">
      <c r="A43" s="605"/>
      <c r="B43" s="1257">
        <v>9</v>
      </c>
      <c r="C43" s="1137" t="s">
        <v>51</v>
      </c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9"/>
      <c r="O43" s="1148">
        <f>+Q41*12%</f>
        <v>115.2</v>
      </c>
      <c r="P43" s="1149"/>
      <c r="Q43" s="1149"/>
      <c r="R43" s="1149"/>
      <c r="S43" s="1149"/>
      <c r="T43" s="1149"/>
      <c r="U43" s="1149"/>
      <c r="V43" s="1149"/>
      <c r="W43" s="1149"/>
      <c r="X43" s="1149"/>
      <c r="Y43" s="1150"/>
      <c r="Z43" s="603"/>
      <c r="AA43" s="549" t="s">
        <v>57</v>
      </c>
      <c r="AB43" s="511" t="s">
        <v>127</v>
      </c>
      <c r="AC43" s="513"/>
      <c r="AD43" s="513"/>
      <c r="AE43" s="513"/>
      <c r="AF43" s="513"/>
      <c r="AG43" s="513"/>
      <c r="AH43" s="513"/>
      <c r="AI43" s="513"/>
      <c r="AJ43" s="513"/>
      <c r="AK43" s="512" t="s">
        <v>128</v>
      </c>
      <c r="AL43" s="513"/>
      <c r="AM43" s="513"/>
      <c r="AN43" s="513"/>
      <c r="AO43" s="513"/>
      <c r="AP43" s="513"/>
      <c r="AQ43" s="513"/>
      <c r="AR43" s="513"/>
      <c r="AS43" s="513"/>
      <c r="AT43" s="513"/>
      <c r="AU43" s="513"/>
      <c r="AV43" s="513"/>
      <c r="AW43" s="513"/>
      <c r="AX43" s="513"/>
      <c r="AY43" s="513" t="s">
        <v>116</v>
      </c>
      <c r="AZ43" s="550"/>
    </row>
    <row r="44" spans="1:52" ht="12.75">
      <c r="A44" s="605"/>
      <c r="B44" s="1258"/>
      <c r="C44" s="1144" t="s">
        <v>52</v>
      </c>
      <c r="D44" s="1145"/>
      <c r="E44" s="1145"/>
      <c r="F44" s="1145"/>
      <c r="G44" s="1145"/>
      <c r="H44" s="1145"/>
      <c r="I44" s="1145"/>
      <c r="J44" s="1145"/>
      <c r="K44" s="1145"/>
      <c r="L44" s="1145"/>
      <c r="M44" s="1145"/>
      <c r="N44" s="1146"/>
      <c r="O44" s="1151"/>
      <c r="P44" s="1152"/>
      <c r="Q44" s="1152"/>
      <c r="R44" s="1152"/>
      <c r="S44" s="1152"/>
      <c r="T44" s="1152"/>
      <c r="U44" s="1152"/>
      <c r="V44" s="1152"/>
      <c r="W44" s="1152"/>
      <c r="X44" s="1152"/>
      <c r="Y44" s="1153"/>
      <c r="Z44" s="592"/>
      <c r="AA44" s="483" t="s">
        <v>57</v>
      </c>
      <c r="AB44" s="480" t="s">
        <v>129</v>
      </c>
      <c r="AC44" s="482"/>
      <c r="AD44" s="482"/>
      <c r="AE44" s="482"/>
      <c r="AF44" s="482"/>
      <c r="AG44" s="482"/>
      <c r="AH44" s="482"/>
      <c r="AI44" s="482"/>
      <c r="AJ44" s="482"/>
      <c r="AK44" s="481" t="s">
        <v>130</v>
      </c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 t="s">
        <v>117</v>
      </c>
      <c r="AZ44" s="484"/>
    </row>
    <row r="45" spans="1:52" s="602" customFormat="1" ht="12.75" customHeight="1">
      <c r="A45" s="605"/>
      <c r="B45" s="1275">
        <v>10</v>
      </c>
      <c r="C45" s="1193" t="s">
        <v>53</v>
      </c>
      <c r="D45" s="1194"/>
      <c r="E45" s="1194"/>
      <c r="F45" s="1194"/>
      <c r="G45" s="1194"/>
      <c r="H45" s="1194"/>
      <c r="I45" s="1194"/>
      <c r="J45" s="1194"/>
      <c r="K45" s="1194"/>
      <c r="L45" s="1194"/>
      <c r="M45" s="656">
        <v>5000000.56</v>
      </c>
      <c r="N45" s="1154">
        <f>SUM(O29:Y36)+SUM(Q41,O43)</f>
        <v>14421.12</v>
      </c>
      <c r="O45" s="1155"/>
      <c r="P45" s="1155"/>
      <c r="Q45" s="1155"/>
      <c r="R45" s="1155"/>
      <c r="S45" s="1155"/>
      <c r="T45" s="1155"/>
      <c r="U45" s="1155"/>
      <c r="V45" s="1155"/>
      <c r="W45" s="1155"/>
      <c r="X45" s="1155"/>
      <c r="Y45" s="1156"/>
      <c r="Z45" s="596"/>
      <c r="AA45" s="549" t="s">
        <v>57</v>
      </c>
      <c r="AB45" s="511" t="s">
        <v>131</v>
      </c>
      <c r="AC45" s="513"/>
      <c r="AD45" s="513"/>
      <c r="AE45" s="513"/>
      <c r="AF45" s="513"/>
      <c r="AG45" s="513"/>
      <c r="AH45" s="513"/>
      <c r="AI45" s="513"/>
      <c r="AJ45" s="513"/>
      <c r="AK45" s="512" t="s">
        <v>134</v>
      </c>
      <c r="AL45" s="513"/>
      <c r="AM45" s="513"/>
      <c r="AN45" s="513"/>
      <c r="AO45" s="513"/>
      <c r="AP45" s="513"/>
      <c r="AQ45" s="513"/>
      <c r="AR45" s="513"/>
      <c r="AS45" s="513"/>
      <c r="AT45" s="513"/>
      <c r="AU45" s="513"/>
      <c r="AV45" s="513"/>
      <c r="AW45" s="513"/>
      <c r="AX45" s="513"/>
      <c r="AY45" s="513" t="s">
        <v>118</v>
      </c>
      <c r="AZ45" s="550"/>
    </row>
    <row r="46" spans="1:52" s="602" customFormat="1" ht="13.5" customHeight="1" thickBot="1">
      <c r="A46" s="605"/>
      <c r="B46" s="1276"/>
      <c r="C46" s="585" t="s">
        <v>54</v>
      </c>
      <c r="D46" s="586"/>
      <c r="E46" s="586"/>
      <c r="F46" s="586"/>
      <c r="G46" s="586"/>
      <c r="H46" s="586"/>
      <c r="I46" s="586"/>
      <c r="J46" s="586"/>
      <c r="K46" s="586"/>
      <c r="L46" s="586"/>
      <c r="M46" s="657"/>
      <c r="N46" s="1157"/>
      <c r="O46" s="1158"/>
      <c r="P46" s="1158"/>
      <c r="Q46" s="1158"/>
      <c r="R46" s="1158"/>
      <c r="S46" s="1158"/>
      <c r="T46" s="1158"/>
      <c r="U46" s="1158"/>
      <c r="V46" s="1158"/>
      <c r="W46" s="1158"/>
      <c r="X46" s="1158"/>
      <c r="Y46" s="1159"/>
      <c r="Z46" s="596"/>
      <c r="AA46" s="549" t="s">
        <v>57</v>
      </c>
      <c r="AB46" s="511" t="s">
        <v>132</v>
      </c>
      <c r="AC46" s="513"/>
      <c r="AD46" s="513"/>
      <c r="AE46" s="513"/>
      <c r="AF46" s="513"/>
      <c r="AG46" s="513"/>
      <c r="AH46" s="513"/>
      <c r="AI46" s="513"/>
      <c r="AJ46" s="513"/>
      <c r="AK46" s="512" t="s">
        <v>133</v>
      </c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3"/>
      <c r="AW46" s="513"/>
      <c r="AX46" s="513"/>
      <c r="AY46" s="513" t="s">
        <v>119</v>
      </c>
      <c r="AZ46" s="550"/>
    </row>
    <row r="47" spans="1:52" s="602" customFormat="1" ht="14.25" customHeight="1">
      <c r="A47" s="609"/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570" t="s">
        <v>57</v>
      </c>
      <c r="AB47" s="571" t="s">
        <v>69</v>
      </c>
      <c r="AC47" s="572"/>
      <c r="AD47" s="572"/>
      <c r="AE47" s="572"/>
      <c r="AF47" s="572"/>
      <c r="AG47" s="572"/>
      <c r="AH47" s="572"/>
      <c r="AI47" s="572"/>
      <c r="AJ47" s="572"/>
      <c r="AK47" s="573" t="s">
        <v>70</v>
      </c>
      <c r="AL47" s="572"/>
      <c r="AM47" s="572"/>
      <c r="AN47" s="572"/>
      <c r="AO47" s="572"/>
      <c r="AP47" s="572"/>
      <c r="AQ47" s="572"/>
      <c r="AR47" s="574"/>
      <c r="AS47" s="574"/>
      <c r="AT47" s="574"/>
      <c r="AU47" s="574"/>
      <c r="AV47" s="574"/>
      <c r="AW47" s="574"/>
      <c r="AX47" s="574"/>
      <c r="AY47" s="574" t="s">
        <v>120</v>
      </c>
      <c r="AZ47" s="575"/>
    </row>
    <row r="48" spans="1:52" s="602" customFormat="1" ht="3" customHeight="1" thickBot="1">
      <c r="A48" s="650"/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599"/>
      <c r="Z48" s="599"/>
      <c r="AA48" s="541"/>
      <c r="AB48" s="541"/>
      <c r="AC48" s="541"/>
      <c r="AD48" s="541"/>
      <c r="AE48" s="541"/>
      <c r="AF48" s="541"/>
      <c r="AG48" s="541"/>
      <c r="AH48" s="541"/>
      <c r="AI48" s="541"/>
      <c r="AJ48" s="541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41"/>
      <c r="AW48" s="541"/>
      <c r="AX48" s="541"/>
      <c r="AY48" s="541"/>
      <c r="AZ48" s="576"/>
    </row>
    <row r="49" spans="1:52" s="602" customFormat="1" ht="12.75">
      <c r="A49" s="605"/>
      <c r="B49" s="603"/>
      <c r="C49" s="603"/>
      <c r="D49" s="603"/>
      <c r="E49" s="603"/>
      <c r="F49" s="603"/>
      <c r="G49" s="1181" t="str">
        <f>ConvNumberLetter(N45,3,0)</f>
        <v>QUATORZE MILLE QUATRE CENT VINGT ET UN DIRHAMS  ET DOUZE CENTIMES</v>
      </c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1182"/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2"/>
      <c r="AI49" s="1182"/>
      <c r="AJ49" s="1182"/>
      <c r="AK49" s="1182"/>
      <c r="AL49" s="1182"/>
      <c r="AM49" s="1182"/>
      <c r="AN49" s="1182"/>
      <c r="AO49" s="1182"/>
      <c r="AP49" s="1182"/>
      <c r="AQ49" s="1182"/>
      <c r="AR49" s="1182"/>
      <c r="AS49" s="1183"/>
      <c r="AT49" s="603"/>
      <c r="AU49" s="603"/>
      <c r="AV49" s="603"/>
      <c r="AW49" s="603"/>
      <c r="AX49" s="603"/>
      <c r="AY49" s="603"/>
      <c r="AZ49" s="604"/>
    </row>
    <row r="50" spans="1:52" s="602" customFormat="1" ht="12.75">
      <c r="A50" s="605"/>
      <c r="B50" s="491" t="s">
        <v>71</v>
      </c>
      <c r="C50" s="603"/>
      <c r="D50" s="603"/>
      <c r="E50" s="603"/>
      <c r="F50" s="603"/>
      <c r="G50" s="1184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5"/>
      <c r="AK50" s="1185"/>
      <c r="AL50" s="1185"/>
      <c r="AM50" s="1185"/>
      <c r="AN50" s="1185"/>
      <c r="AO50" s="1185"/>
      <c r="AP50" s="1185"/>
      <c r="AQ50" s="1185"/>
      <c r="AR50" s="1185"/>
      <c r="AS50" s="1186"/>
      <c r="AT50" s="603"/>
      <c r="AU50" s="603"/>
      <c r="AV50" s="603"/>
      <c r="AW50" s="603"/>
      <c r="AX50" s="603"/>
      <c r="AY50" s="492" t="s">
        <v>72</v>
      </c>
      <c r="AZ50" s="604"/>
    </row>
    <row r="51" spans="1:52" s="602" customFormat="1" ht="13.5" thickBot="1">
      <c r="A51" s="605"/>
      <c r="B51" s="603"/>
      <c r="C51" s="603"/>
      <c r="D51" s="603"/>
      <c r="E51" s="603"/>
      <c r="F51" s="603"/>
      <c r="G51" s="658"/>
      <c r="H51" s="568" t="s">
        <v>73</v>
      </c>
      <c r="I51" s="568"/>
      <c r="J51" s="568"/>
      <c r="K51" s="568"/>
      <c r="L51" s="568"/>
      <c r="M51" s="568"/>
      <c r="N51" s="568"/>
      <c r="O51" s="652"/>
      <c r="P51" s="652"/>
      <c r="Q51" s="652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652"/>
      <c r="AJ51" s="652"/>
      <c r="AK51" s="652"/>
      <c r="AL51" s="652"/>
      <c r="AM51" s="652"/>
      <c r="AN51" s="652"/>
      <c r="AO51" s="652"/>
      <c r="AP51" s="652"/>
      <c r="AQ51" s="652"/>
      <c r="AR51" s="569" t="s">
        <v>74</v>
      </c>
      <c r="AS51" s="653"/>
      <c r="AT51" s="603"/>
      <c r="AU51" s="603"/>
      <c r="AV51" s="603"/>
      <c r="AW51" s="603"/>
      <c r="AX51" s="603"/>
      <c r="AY51" s="603"/>
      <c r="AZ51" s="604"/>
    </row>
    <row r="52" spans="1:52" s="602" customFormat="1" ht="5.25" customHeight="1">
      <c r="A52" s="650"/>
      <c r="B52" s="599"/>
      <c r="C52" s="600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4"/>
    </row>
    <row r="53" spans="1:52" s="602" customFormat="1" ht="12.75">
      <c r="A53" s="605"/>
      <c r="B53" s="603"/>
      <c r="C53" s="604"/>
      <c r="D53" s="503" t="s">
        <v>143</v>
      </c>
      <c r="E53" s="503"/>
      <c r="F53" s="491"/>
      <c r="G53" s="491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503"/>
      <c r="AW53" s="503" t="s">
        <v>75</v>
      </c>
      <c r="AX53" s="603"/>
      <c r="AY53" s="603"/>
      <c r="AZ53" s="604"/>
    </row>
    <row r="54" spans="1:52" s="602" customFormat="1" ht="12.75">
      <c r="A54" s="605"/>
      <c r="B54" s="603"/>
      <c r="C54" s="604"/>
      <c r="D54" s="503" t="s">
        <v>144</v>
      </c>
      <c r="E54" s="503"/>
      <c r="F54" s="491"/>
      <c r="G54" s="491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503"/>
      <c r="AW54" s="503" t="s">
        <v>76</v>
      </c>
      <c r="AX54" s="603"/>
      <c r="AY54" s="603"/>
      <c r="AZ54" s="604"/>
    </row>
    <row r="55" spans="1:52" s="602" customFormat="1" ht="5.25" customHeight="1">
      <c r="A55" s="605"/>
      <c r="B55" s="603"/>
      <c r="C55" s="604"/>
      <c r="D55" s="503"/>
      <c r="E55" s="503"/>
      <c r="F55" s="491"/>
      <c r="G55" s="491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4"/>
    </row>
    <row r="56" spans="1:52" s="602" customFormat="1" ht="12.75">
      <c r="A56" s="605"/>
      <c r="B56" s="603"/>
      <c r="C56" s="604"/>
      <c r="D56" s="503"/>
      <c r="E56" s="503" t="s">
        <v>81</v>
      </c>
      <c r="F56" s="491"/>
      <c r="G56" s="491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503"/>
      <c r="AW56" s="503" t="s">
        <v>77</v>
      </c>
      <c r="AX56" s="603"/>
      <c r="AY56" s="603"/>
      <c r="AZ56" s="604"/>
    </row>
    <row r="57" spans="1:52" s="602" customFormat="1" ht="12.75">
      <c r="A57" s="605"/>
      <c r="B57" s="603"/>
      <c r="C57" s="604"/>
      <c r="D57" s="503" t="s">
        <v>82</v>
      </c>
      <c r="E57" s="503"/>
      <c r="F57" s="491"/>
      <c r="G57" s="491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603"/>
      <c r="AP57" s="603"/>
      <c r="AQ57" s="603"/>
      <c r="AR57" s="603"/>
      <c r="AS57" s="603"/>
      <c r="AT57" s="603"/>
      <c r="AU57" s="603"/>
      <c r="AV57" s="503"/>
      <c r="AW57" s="503" t="s">
        <v>78</v>
      </c>
      <c r="AX57" s="603"/>
      <c r="AY57" s="603"/>
      <c r="AZ57" s="604"/>
    </row>
    <row r="58" spans="1:52" s="602" customFormat="1" ht="12.75">
      <c r="A58" s="605"/>
      <c r="B58" s="603"/>
      <c r="C58" s="604"/>
      <c r="D58" s="503" t="s">
        <v>83</v>
      </c>
      <c r="E58" s="503"/>
      <c r="F58" s="491"/>
      <c r="G58" s="491"/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3"/>
      <c r="AH58" s="603"/>
      <c r="AI58" s="603"/>
      <c r="AJ58" s="603"/>
      <c r="AK58" s="603"/>
      <c r="AL58" s="603"/>
      <c r="AM58" s="603"/>
      <c r="AN58" s="603"/>
      <c r="AO58" s="603"/>
      <c r="AP58" s="603"/>
      <c r="AQ58" s="603"/>
      <c r="AR58" s="603"/>
      <c r="AS58" s="603"/>
      <c r="AT58" s="603"/>
      <c r="AU58" s="603"/>
      <c r="AV58" s="503"/>
      <c r="AW58" s="503" t="s">
        <v>79</v>
      </c>
      <c r="AX58" s="603"/>
      <c r="AY58" s="603"/>
      <c r="AZ58" s="604"/>
    </row>
    <row r="59" spans="1:52" s="602" customFormat="1" ht="12.75">
      <c r="A59" s="605"/>
      <c r="B59" s="603"/>
      <c r="C59" s="604"/>
      <c r="D59" s="503"/>
      <c r="E59" s="503" t="s">
        <v>84</v>
      </c>
      <c r="F59" s="491"/>
      <c r="G59" s="491"/>
      <c r="H59" s="603"/>
      <c r="I59" s="603"/>
      <c r="J59" s="603"/>
      <c r="K59" s="603"/>
      <c r="L59" s="603"/>
      <c r="M59" s="603"/>
      <c r="N59" s="603"/>
      <c r="O59" s="603"/>
      <c r="P59" s="603"/>
      <c r="Q59" s="603"/>
      <c r="R59" s="603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  <c r="AP59" s="603"/>
      <c r="AQ59" s="603"/>
      <c r="AR59" s="603"/>
      <c r="AS59" s="603"/>
      <c r="AT59" s="603"/>
      <c r="AU59" s="603"/>
      <c r="AV59" s="503" t="s">
        <v>80</v>
      </c>
      <c r="AW59" s="503"/>
      <c r="AX59" s="603"/>
      <c r="AY59" s="603"/>
      <c r="AZ59" s="604"/>
    </row>
    <row r="60" spans="1:52" s="602" customFormat="1" ht="12.75">
      <c r="A60" s="605"/>
      <c r="B60" s="603"/>
      <c r="C60" s="604"/>
      <c r="D60" s="503" t="s">
        <v>85</v>
      </c>
      <c r="E60" s="503"/>
      <c r="F60" s="491"/>
      <c r="G60" s="491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  <c r="AP60" s="603"/>
      <c r="AQ60" s="603"/>
      <c r="AR60" s="603"/>
      <c r="AS60" s="603"/>
      <c r="AT60" s="603"/>
      <c r="AU60" s="603"/>
      <c r="AV60" s="603"/>
      <c r="AW60" s="603"/>
      <c r="AX60" s="603"/>
      <c r="AY60" s="603"/>
      <c r="AZ60" s="604"/>
    </row>
    <row r="61" spans="1:52" s="602" customFormat="1" ht="3" customHeight="1">
      <c r="A61" s="605"/>
      <c r="B61" s="603"/>
      <c r="C61" s="604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608"/>
      <c r="V61" s="608"/>
      <c r="W61" s="608"/>
      <c r="X61" s="608"/>
      <c r="Y61" s="608"/>
      <c r="Z61" s="608"/>
      <c r="AA61" s="608"/>
      <c r="AB61" s="608"/>
      <c r="AC61" s="608"/>
      <c r="AD61" s="608"/>
      <c r="AE61" s="608"/>
      <c r="AF61" s="608"/>
      <c r="AG61" s="608"/>
      <c r="AH61" s="608"/>
      <c r="AI61" s="608"/>
      <c r="AJ61" s="608"/>
      <c r="AK61" s="608"/>
      <c r="AL61" s="608"/>
      <c r="AM61" s="608"/>
      <c r="AN61" s="608"/>
      <c r="AO61" s="608"/>
      <c r="AP61" s="608"/>
      <c r="AQ61" s="608"/>
      <c r="AR61" s="608"/>
      <c r="AS61" s="608"/>
      <c r="AT61" s="608"/>
      <c r="AU61" s="608"/>
      <c r="AV61" s="608"/>
      <c r="AW61" s="608"/>
      <c r="AX61" s="608"/>
      <c r="AY61" s="608"/>
      <c r="AZ61" s="607"/>
    </row>
    <row r="62" spans="1:52" s="602" customFormat="1" ht="18" customHeight="1">
      <c r="A62" s="605"/>
      <c r="B62" s="603"/>
      <c r="C62" s="604"/>
      <c r="D62" s="1174" t="s">
        <v>86</v>
      </c>
      <c r="E62" s="1175"/>
      <c r="F62" s="1175"/>
      <c r="G62" s="1175"/>
      <c r="H62" s="1175"/>
      <c r="I62" s="1175"/>
      <c r="J62" s="1175"/>
      <c r="K62" s="1175"/>
      <c r="L62" s="1175"/>
      <c r="M62" s="1175"/>
      <c r="N62" s="1175"/>
      <c r="O62" s="1175"/>
      <c r="P62" s="1175"/>
      <c r="Q62" s="1175"/>
      <c r="R62" s="1177" t="s">
        <v>87</v>
      </c>
      <c r="S62" s="1177"/>
      <c r="T62" s="1177"/>
      <c r="U62" s="1177"/>
      <c r="V62" s="1177"/>
      <c r="W62" s="1177"/>
      <c r="X62" s="1177"/>
      <c r="Y62" s="1177"/>
      <c r="Z62" s="1178"/>
      <c r="AA62" s="603"/>
      <c r="AB62" s="528" t="s">
        <v>88</v>
      </c>
      <c r="AC62" s="522"/>
      <c r="AD62" s="522"/>
      <c r="AE62" s="522"/>
      <c r="AF62" s="522"/>
      <c r="AG62" s="522"/>
      <c r="AH62" s="522"/>
      <c r="AI62" s="522"/>
      <c r="AJ62" s="522"/>
      <c r="AK62" s="522"/>
      <c r="AL62" s="603"/>
      <c r="AM62" s="603"/>
      <c r="AN62" s="603"/>
      <c r="AO62" s="603"/>
      <c r="AP62" s="522"/>
      <c r="AQ62" s="603"/>
      <c r="AR62" s="650"/>
      <c r="AS62" s="603"/>
      <c r="AT62" s="588" t="s">
        <v>94</v>
      </c>
      <c r="AU62" s="588"/>
      <c r="AV62" s="588"/>
      <c r="AW62" s="588"/>
      <c r="AX62" s="588"/>
      <c r="AY62" s="588"/>
      <c r="AZ62" s="600"/>
    </row>
    <row r="63" spans="1:52" s="602" customFormat="1" ht="18" customHeight="1">
      <c r="A63" s="605"/>
      <c r="B63" s="603"/>
      <c r="C63" s="604"/>
      <c r="D63" s="1142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9"/>
      <c r="S63" s="1179"/>
      <c r="T63" s="1179"/>
      <c r="U63" s="1179"/>
      <c r="V63" s="1179"/>
      <c r="W63" s="1179"/>
      <c r="X63" s="1179"/>
      <c r="Y63" s="1179"/>
      <c r="Z63" s="1180"/>
      <c r="AA63" s="603"/>
      <c r="AB63" s="503" t="s">
        <v>89</v>
      </c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577"/>
      <c r="AN63" s="605"/>
      <c r="AO63" s="603"/>
      <c r="AP63" s="603"/>
      <c r="AQ63" s="603"/>
      <c r="AR63" s="603"/>
      <c r="AS63" s="492"/>
      <c r="AT63" s="492"/>
      <c r="AU63" s="492"/>
      <c r="AV63" s="587" t="s">
        <v>95</v>
      </c>
      <c r="AW63" s="587"/>
      <c r="AX63" s="587"/>
      <c r="AY63" s="587"/>
      <c r="AZ63" s="604"/>
    </row>
    <row r="64" spans="1:52" s="602" customFormat="1" ht="8.25" customHeight="1">
      <c r="A64" s="605"/>
      <c r="B64" s="603"/>
      <c r="C64" s="603"/>
      <c r="D64" s="646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8"/>
      <c r="T64" s="648"/>
      <c r="U64" s="648"/>
      <c r="V64" s="648"/>
      <c r="W64" s="648"/>
      <c r="X64" s="648"/>
      <c r="Y64" s="648"/>
      <c r="Z64" s="649"/>
      <c r="AA64" s="603"/>
      <c r="AB64" s="603"/>
      <c r="AC64" s="603"/>
      <c r="AD64" s="603"/>
      <c r="AE64" s="603"/>
      <c r="AF64" s="603"/>
      <c r="AG64" s="603"/>
      <c r="AH64" s="603"/>
      <c r="AI64" s="603"/>
      <c r="AJ64" s="603"/>
      <c r="AK64" s="603"/>
      <c r="AL64" s="603"/>
      <c r="AM64" s="603"/>
      <c r="AN64" s="605"/>
      <c r="AO64" s="603"/>
      <c r="AP64" s="603"/>
      <c r="AQ64" s="603"/>
      <c r="AR64" s="603"/>
      <c r="AS64" s="603"/>
      <c r="AT64" s="603"/>
      <c r="AU64" s="603"/>
      <c r="AV64" s="603"/>
      <c r="AW64" s="603"/>
      <c r="AX64" s="603"/>
      <c r="AY64" s="603"/>
      <c r="AZ64" s="604"/>
    </row>
    <row r="65" spans="1:52" s="602" customFormat="1" ht="12.75">
      <c r="A65" s="605"/>
      <c r="B65" s="603"/>
      <c r="C65" s="604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4"/>
      <c r="AA65" s="603"/>
      <c r="AB65" s="603"/>
      <c r="AC65" s="603"/>
      <c r="AD65" s="603"/>
      <c r="AE65" s="587" t="s">
        <v>90</v>
      </c>
      <c r="AF65" s="588"/>
      <c r="AG65" s="588"/>
      <c r="AH65" s="603"/>
      <c r="AI65" s="603"/>
      <c r="AJ65" s="659"/>
      <c r="AK65" s="660"/>
      <c r="AL65" s="661"/>
      <c r="AM65" s="603"/>
      <c r="AN65" s="605"/>
      <c r="AO65" s="1147" t="s">
        <v>96</v>
      </c>
      <c r="AP65" s="1147"/>
      <c r="AQ65" s="1147"/>
      <c r="AR65" s="1147"/>
      <c r="AS65" s="1147"/>
      <c r="AT65" s="1147"/>
      <c r="AU65" s="1147"/>
      <c r="AV65" s="1147"/>
      <c r="AW65" s="1147"/>
      <c r="AX65" s="1147"/>
      <c r="AY65" s="1147"/>
      <c r="AZ65" s="604"/>
    </row>
    <row r="66" spans="1:52" s="602" customFormat="1" ht="12.75">
      <c r="A66" s="605"/>
      <c r="B66" s="603"/>
      <c r="C66" s="604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4"/>
      <c r="AA66" s="603"/>
      <c r="AB66" s="603"/>
      <c r="AC66" s="603"/>
      <c r="AD66" s="588" t="s">
        <v>91</v>
      </c>
      <c r="AE66" s="515"/>
      <c r="AF66" s="515"/>
      <c r="AG66" s="515"/>
      <c r="AH66" s="515"/>
      <c r="AI66" s="603"/>
      <c r="AJ66" s="655"/>
      <c r="AK66" s="662"/>
      <c r="AL66" s="663"/>
      <c r="AM66" s="603"/>
      <c r="AN66" s="605"/>
      <c r="AO66" s="1136" t="s">
        <v>97</v>
      </c>
      <c r="AP66" s="1136"/>
      <c r="AQ66" s="1136"/>
      <c r="AR66" s="1136"/>
      <c r="AS66" s="1136"/>
      <c r="AT66" s="1136"/>
      <c r="AU66" s="1136"/>
      <c r="AV66" s="1136"/>
      <c r="AW66" s="1136"/>
      <c r="AX66" s="1136"/>
      <c r="AY66" s="1136"/>
      <c r="AZ66" s="604"/>
    </row>
    <row r="67" spans="1:52" s="602" customFormat="1" ht="12.75" customHeight="1">
      <c r="A67" s="605"/>
      <c r="B67" s="603"/>
      <c r="C67" s="604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4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5"/>
      <c r="AO67" s="603"/>
      <c r="AP67" s="603"/>
      <c r="AQ67" s="603"/>
      <c r="AR67" s="603"/>
      <c r="AS67" s="603"/>
      <c r="AT67" s="603"/>
      <c r="AU67" s="603"/>
      <c r="AV67" s="603"/>
      <c r="AW67" s="603"/>
      <c r="AX67" s="603"/>
      <c r="AY67" s="603"/>
      <c r="AZ67" s="604"/>
    </row>
    <row r="68" spans="1:52" s="602" customFormat="1" ht="12.75">
      <c r="A68" s="605"/>
      <c r="B68" s="603"/>
      <c r="C68" s="604"/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4"/>
      <c r="AA68" s="605"/>
      <c r="AB68" s="603"/>
      <c r="AC68" s="604"/>
      <c r="AD68" s="578" t="s">
        <v>92</v>
      </c>
      <c r="AE68" s="515"/>
      <c r="AF68" s="588"/>
      <c r="AG68" s="515"/>
      <c r="AH68" s="603"/>
      <c r="AI68" s="659"/>
      <c r="AJ68" s="660"/>
      <c r="AK68" s="660"/>
      <c r="AL68" s="661"/>
      <c r="AM68" s="603"/>
      <c r="AN68" s="605"/>
      <c r="AO68" s="603"/>
      <c r="AP68" s="603"/>
      <c r="AQ68" s="603"/>
      <c r="AR68" s="603"/>
      <c r="AS68" s="603"/>
      <c r="AT68" s="603"/>
      <c r="AU68" s="603"/>
      <c r="AV68" s="603"/>
      <c r="AW68" s="603"/>
      <c r="AX68" s="603"/>
      <c r="AY68" s="603"/>
      <c r="AZ68" s="604"/>
    </row>
    <row r="69" spans="1:52" s="602" customFormat="1" ht="12.75">
      <c r="A69" s="605"/>
      <c r="B69" s="603"/>
      <c r="C69" s="604"/>
      <c r="D69" s="603"/>
      <c r="E69" s="603"/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5"/>
      <c r="AB69" s="603"/>
      <c r="AC69" s="604"/>
      <c r="AD69" s="578" t="s">
        <v>93</v>
      </c>
      <c r="AE69" s="533"/>
      <c r="AF69" s="533"/>
      <c r="AG69" s="533"/>
      <c r="AH69" s="603"/>
      <c r="AI69" s="655"/>
      <c r="AJ69" s="662"/>
      <c r="AK69" s="662"/>
      <c r="AL69" s="663"/>
      <c r="AM69" s="603"/>
      <c r="AN69" s="605"/>
      <c r="AO69" s="603"/>
      <c r="AP69" s="603"/>
      <c r="AQ69" s="603"/>
      <c r="AR69" s="603"/>
      <c r="AS69" s="603"/>
      <c r="AT69" s="603"/>
      <c r="AU69" s="603"/>
      <c r="AV69" s="603"/>
      <c r="AW69" s="603"/>
      <c r="AX69" s="603"/>
      <c r="AY69" s="603"/>
      <c r="AZ69" s="604"/>
    </row>
    <row r="70" spans="1:52" s="602" customFormat="1" ht="16.5" customHeight="1">
      <c r="A70" s="605"/>
      <c r="B70" s="603"/>
      <c r="C70" s="604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4"/>
      <c r="AA70" s="609"/>
      <c r="AB70" s="608"/>
      <c r="AC70" s="608"/>
      <c r="AD70" s="608"/>
      <c r="AE70" s="608"/>
      <c r="AF70" s="608"/>
      <c r="AG70" s="608"/>
      <c r="AH70" s="608"/>
      <c r="AI70" s="608"/>
      <c r="AJ70" s="608"/>
      <c r="AK70" s="608"/>
      <c r="AL70" s="608"/>
      <c r="AM70" s="608"/>
      <c r="AN70" s="609"/>
      <c r="AO70" s="608"/>
      <c r="AP70" s="608"/>
      <c r="AQ70" s="608"/>
      <c r="AR70" s="608"/>
      <c r="AS70" s="608"/>
      <c r="AT70" s="608"/>
      <c r="AU70" s="608"/>
      <c r="AV70" s="608"/>
      <c r="AW70" s="608"/>
      <c r="AX70" s="608"/>
      <c r="AY70" s="608"/>
      <c r="AZ70" s="607"/>
    </row>
    <row r="71" spans="1:52" s="602" customFormat="1" ht="12.75">
      <c r="A71" s="605"/>
      <c r="B71" s="603"/>
      <c r="C71" s="604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4"/>
      <c r="AA71" s="589" t="s">
        <v>102</v>
      </c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605"/>
      <c r="AO71" s="603"/>
      <c r="AP71" s="603"/>
      <c r="AQ71" s="603"/>
      <c r="AR71" s="603"/>
      <c r="AS71" s="603"/>
      <c r="AT71" s="603"/>
      <c r="AU71" s="603"/>
      <c r="AV71" s="603"/>
      <c r="AW71" s="603"/>
      <c r="AX71" s="603"/>
      <c r="AY71" s="503" t="s">
        <v>98</v>
      </c>
      <c r="AZ71" s="600"/>
    </row>
    <row r="72" spans="1:52" s="602" customFormat="1" ht="12.75">
      <c r="A72" s="605"/>
      <c r="B72" s="603"/>
      <c r="C72" s="604"/>
      <c r="D72" s="603"/>
      <c r="E72" s="603"/>
      <c r="F72" s="603"/>
      <c r="G72" s="603"/>
      <c r="H72" s="603"/>
      <c r="I72" s="603"/>
      <c r="J72" s="603"/>
      <c r="K72" s="603"/>
      <c r="L72" s="603"/>
      <c r="M72" s="603"/>
      <c r="N72" s="603"/>
      <c r="O72" s="603"/>
      <c r="P72" s="603"/>
      <c r="Q72" s="603"/>
      <c r="R72" s="603"/>
      <c r="S72" s="603"/>
      <c r="T72" s="603"/>
      <c r="U72" s="603"/>
      <c r="V72" s="603"/>
      <c r="W72" s="603"/>
      <c r="X72" s="603"/>
      <c r="Y72" s="603"/>
      <c r="Z72" s="604"/>
      <c r="AA72" s="589" t="s">
        <v>103</v>
      </c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605"/>
      <c r="AO72" s="603"/>
      <c r="AP72" s="603"/>
      <c r="AQ72" s="603"/>
      <c r="AR72" s="603"/>
      <c r="AS72" s="603"/>
      <c r="AT72" s="603"/>
      <c r="AU72" s="603"/>
      <c r="AV72" s="603"/>
      <c r="AW72" s="603"/>
      <c r="AX72" s="603"/>
      <c r="AY72" s="503" t="s">
        <v>99</v>
      </c>
      <c r="AZ72" s="604"/>
    </row>
    <row r="73" spans="1:52" s="602" customFormat="1" ht="12.75">
      <c r="A73" s="605"/>
      <c r="B73" s="603"/>
      <c r="C73" s="604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04"/>
      <c r="AA73" s="579" t="s">
        <v>104</v>
      </c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5"/>
      <c r="AN73" s="603"/>
      <c r="AO73" s="603"/>
      <c r="AP73" s="603"/>
      <c r="AQ73" s="603"/>
      <c r="AR73" s="603"/>
      <c r="AS73" s="603"/>
      <c r="AT73" s="603"/>
      <c r="AU73" s="603"/>
      <c r="AV73" s="603"/>
      <c r="AW73" s="603"/>
      <c r="AX73" s="603"/>
      <c r="AY73" s="503" t="s">
        <v>100</v>
      </c>
      <c r="AZ73" s="604"/>
    </row>
    <row r="74" spans="1:52" s="602" customFormat="1" ht="12.75">
      <c r="A74" s="605"/>
      <c r="B74" s="603"/>
      <c r="C74" s="604"/>
      <c r="D74" s="603"/>
      <c r="E74" s="603"/>
      <c r="F74" s="603"/>
      <c r="G74" s="603"/>
      <c r="H74" s="603"/>
      <c r="I74" s="603"/>
      <c r="J74" s="603"/>
      <c r="K74" s="603"/>
      <c r="L74" s="603"/>
      <c r="M74" s="603"/>
      <c r="N74" s="603"/>
      <c r="O74" s="603"/>
      <c r="P74" s="603"/>
      <c r="Q74" s="603"/>
      <c r="R74" s="603"/>
      <c r="S74" s="603"/>
      <c r="T74" s="603"/>
      <c r="U74" s="603"/>
      <c r="V74" s="603"/>
      <c r="W74" s="603"/>
      <c r="X74" s="603"/>
      <c r="Y74" s="603"/>
      <c r="Z74" s="604"/>
      <c r="AA74" s="579" t="s">
        <v>105</v>
      </c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5"/>
      <c r="AN74" s="603"/>
      <c r="AO74" s="603"/>
      <c r="AP74" s="603"/>
      <c r="AQ74" s="603"/>
      <c r="AR74" s="603"/>
      <c r="AS74" s="603"/>
      <c r="AT74" s="603"/>
      <c r="AU74" s="603"/>
      <c r="AV74" s="603"/>
      <c r="AW74" s="603"/>
      <c r="AX74" s="603"/>
      <c r="AY74" s="503" t="s">
        <v>101</v>
      </c>
      <c r="AZ74" s="604"/>
    </row>
    <row r="75" spans="1:52" s="602" customFormat="1" ht="3" customHeight="1">
      <c r="A75" s="605"/>
      <c r="B75" s="603"/>
      <c r="C75" s="604"/>
      <c r="D75" s="605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04"/>
      <c r="AA75" s="580"/>
      <c r="AB75" s="520"/>
      <c r="AC75" s="520"/>
      <c r="AD75" s="520"/>
      <c r="AE75" s="520"/>
      <c r="AF75" s="520"/>
      <c r="AG75" s="520"/>
      <c r="AH75" s="520"/>
      <c r="AI75" s="520"/>
      <c r="AJ75" s="520"/>
      <c r="AK75" s="520"/>
      <c r="AL75" s="520"/>
      <c r="AM75" s="581"/>
      <c r="AN75" s="609"/>
      <c r="AO75" s="608"/>
      <c r="AP75" s="608"/>
      <c r="AQ75" s="608"/>
      <c r="AR75" s="608"/>
      <c r="AS75" s="608"/>
      <c r="AT75" s="608"/>
      <c r="AU75" s="608"/>
      <c r="AV75" s="608"/>
      <c r="AW75" s="608"/>
      <c r="AX75" s="608"/>
      <c r="AY75" s="608"/>
      <c r="AZ75" s="607"/>
    </row>
    <row r="76" spans="1:52" s="602" customFormat="1" ht="15">
      <c r="A76" s="605"/>
      <c r="B76" s="603"/>
      <c r="C76" s="604"/>
      <c r="D76" s="605"/>
      <c r="E76" s="603"/>
      <c r="F76" s="603"/>
      <c r="G76" s="603"/>
      <c r="H76" s="603"/>
      <c r="I76" s="603"/>
      <c r="J76" s="603"/>
      <c r="K76" s="603"/>
      <c r="L76" s="603"/>
      <c r="M76" s="603"/>
      <c r="N76" s="603"/>
      <c r="O76" s="603"/>
      <c r="P76" s="603"/>
      <c r="Q76" s="603"/>
      <c r="R76" s="603"/>
      <c r="S76" s="603"/>
      <c r="T76" s="603"/>
      <c r="U76" s="603"/>
      <c r="V76" s="603"/>
      <c r="W76" s="603"/>
      <c r="X76" s="603"/>
      <c r="Y76" s="603"/>
      <c r="Z76" s="604"/>
      <c r="AA76" s="582" t="s">
        <v>107</v>
      </c>
      <c r="AB76" s="599"/>
      <c r="AC76" s="599"/>
      <c r="AD76" s="599"/>
      <c r="AE76" s="599"/>
      <c r="AF76" s="599"/>
      <c r="AG76" s="599"/>
      <c r="AH76" s="599"/>
      <c r="AI76" s="583"/>
      <c r="AJ76" s="583"/>
      <c r="AK76" s="583"/>
      <c r="AL76" s="583"/>
      <c r="AM76" s="584" t="s">
        <v>108</v>
      </c>
      <c r="AN76" s="517" t="s">
        <v>97</v>
      </c>
      <c r="AO76" s="599"/>
      <c r="AP76" s="599"/>
      <c r="AQ76" s="599"/>
      <c r="AR76" s="599"/>
      <c r="AS76" s="599"/>
      <c r="AT76" s="599"/>
      <c r="AU76" s="599"/>
      <c r="AV76" s="599"/>
      <c r="AW76" s="599"/>
      <c r="AX76" s="599"/>
      <c r="AY76" s="599"/>
      <c r="AZ76" s="584" t="s">
        <v>106</v>
      </c>
    </row>
    <row r="77" spans="1:52" s="602" customFormat="1" ht="15" customHeight="1">
      <c r="A77" s="605"/>
      <c r="B77" s="603"/>
      <c r="C77" s="604"/>
      <c r="D77" s="605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S77" s="603"/>
      <c r="T77" s="603"/>
      <c r="U77" s="603"/>
      <c r="V77" s="603"/>
      <c r="W77" s="603"/>
      <c r="X77" s="603"/>
      <c r="Y77" s="603"/>
      <c r="Z77" s="604"/>
      <c r="AA77" s="605"/>
      <c r="AB77" s="603"/>
      <c r="AC77" s="603"/>
      <c r="AD77" s="603"/>
      <c r="AE77" s="603"/>
      <c r="AF77" s="603"/>
      <c r="AG77" s="603"/>
      <c r="AH77" s="603"/>
      <c r="AI77" s="603"/>
      <c r="AJ77" s="603"/>
      <c r="AK77" s="603"/>
      <c r="AL77" s="603"/>
      <c r="AM77" s="604"/>
      <c r="AN77" s="603"/>
      <c r="AO77" s="603"/>
      <c r="AP77" s="603"/>
      <c r="AQ77" s="603"/>
      <c r="AR77" s="603"/>
      <c r="AS77" s="603"/>
      <c r="AT77" s="603"/>
      <c r="AU77" s="603"/>
      <c r="AV77" s="603"/>
      <c r="AW77" s="603"/>
      <c r="AX77" s="603"/>
      <c r="AY77" s="603"/>
      <c r="AZ77" s="604"/>
    </row>
    <row r="78" spans="1:52" s="602" customFormat="1" ht="21" customHeight="1">
      <c r="A78" s="609"/>
      <c r="B78" s="608"/>
      <c r="C78" s="607"/>
      <c r="D78" s="609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7"/>
      <c r="AA78" s="609"/>
      <c r="AB78" s="608"/>
      <c r="AC78" s="608"/>
      <c r="AD78" s="608"/>
      <c r="AE78" s="608"/>
      <c r="AF78" s="608"/>
      <c r="AG78" s="608"/>
      <c r="AH78" s="608"/>
      <c r="AI78" s="608"/>
      <c r="AJ78" s="608"/>
      <c r="AK78" s="608"/>
      <c r="AL78" s="608"/>
      <c r="AM78" s="607"/>
      <c r="AN78" s="608"/>
      <c r="AO78" s="608"/>
      <c r="AP78" s="608"/>
      <c r="AQ78" s="608"/>
      <c r="AR78" s="608"/>
      <c r="AS78" s="608"/>
      <c r="AT78" s="608"/>
      <c r="AU78" s="608"/>
      <c r="AV78" s="608"/>
      <c r="AW78" s="608"/>
      <c r="AX78" s="608"/>
      <c r="AY78" s="608"/>
      <c r="AZ78" s="607"/>
    </row>
    <row r="79" ht="12.75">
      <c r="A79" s="593" t="s">
        <v>142</v>
      </c>
    </row>
  </sheetData>
  <sheetProtection selectLockedCells="1"/>
  <mergeCells count="98">
    <mergeCell ref="O31:Y32"/>
    <mergeCell ref="O35:Y36"/>
    <mergeCell ref="B23:B24"/>
    <mergeCell ref="U23:Y24"/>
    <mergeCell ref="Q23:T24"/>
    <mergeCell ref="O23:P23"/>
    <mergeCell ref="O24:P24"/>
    <mergeCell ref="O33:Y34"/>
    <mergeCell ref="O25:P26"/>
    <mergeCell ref="O27:P28"/>
    <mergeCell ref="Q25:Y26"/>
    <mergeCell ref="Q27:Y28"/>
    <mergeCell ref="B15:L15"/>
    <mergeCell ref="B25:B26"/>
    <mergeCell ref="B27:B28"/>
    <mergeCell ref="C26:I26"/>
    <mergeCell ref="M10:X11"/>
    <mergeCell ref="B11:L11"/>
    <mergeCell ref="M14:X15"/>
    <mergeCell ref="C25:I25"/>
    <mergeCell ref="B14:L14"/>
    <mergeCell ref="F23:G23"/>
    <mergeCell ref="B16:L16"/>
    <mergeCell ref="H24:N24"/>
    <mergeCell ref="C23:E23"/>
    <mergeCell ref="C24:E24"/>
    <mergeCell ref="C29:N29"/>
    <mergeCell ref="B29:B30"/>
    <mergeCell ref="C28:I28"/>
    <mergeCell ref="F24:G24"/>
    <mergeCell ref="M16:X17"/>
    <mergeCell ref="B17:L17"/>
    <mergeCell ref="B45:B46"/>
    <mergeCell ref="B43:B44"/>
    <mergeCell ref="B33:B34"/>
    <mergeCell ref="B35:B36"/>
    <mergeCell ref="B37:B38"/>
    <mergeCell ref="B39:B40"/>
    <mergeCell ref="C38:N38"/>
    <mergeCell ref="C34:N34"/>
    <mergeCell ref="C33:N33"/>
    <mergeCell ref="C30:N30"/>
    <mergeCell ref="C31:N31"/>
    <mergeCell ref="C32:N32"/>
    <mergeCell ref="B31:B32"/>
    <mergeCell ref="H23:N23"/>
    <mergeCell ref="B41:B42"/>
    <mergeCell ref="C36:N36"/>
    <mergeCell ref="J25:N26"/>
    <mergeCell ref="J27:N28"/>
    <mergeCell ref="C27:I27"/>
    <mergeCell ref="C39:N39"/>
    <mergeCell ref="C37:N37"/>
    <mergeCell ref="C35:N35"/>
    <mergeCell ref="M8:T9"/>
    <mergeCell ref="U8:X9"/>
    <mergeCell ref="B8:L8"/>
    <mergeCell ref="B9:L9"/>
    <mergeCell ref="B10:L10"/>
    <mergeCell ref="AU12:AY12"/>
    <mergeCell ref="A3:F6"/>
    <mergeCell ref="AV3:AY6"/>
    <mergeCell ref="AA9:AX9"/>
    <mergeCell ref="AA13:AX13"/>
    <mergeCell ref="B12:L12"/>
    <mergeCell ref="M12:X13"/>
    <mergeCell ref="B13:L13"/>
    <mergeCell ref="AA11:AX11"/>
    <mergeCell ref="AA12:AE12"/>
    <mergeCell ref="AA10:AX10"/>
    <mergeCell ref="U39:Y40"/>
    <mergeCell ref="AC30:AX30"/>
    <mergeCell ref="AF12:AJ12"/>
    <mergeCell ref="AK12:AO12"/>
    <mergeCell ref="AP12:AT12"/>
    <mergeCell ref="AR14:AY14"/>
    <mergeCell ref="AC28:AX28"/>
    <mergeCell ref="AC29:AX29"/>
    <mergeCell ref="O37:Y38"/>
    <mergeCell ref="O29:Y30"/>
    <mergeCell ref="O39:P39"/>
    <mergeCell ref="AC35:AX36"/>
    <mergeCell ref="D62:Q63"/>
    <mergeCell ref="R62:Z63"/>
    <mergeCell ref="G49:AS50"/>
    <mergeCell ref="C41:N42"/>
    <mergeCell ref="C45:L45"/>
    <mergeCell ref="O40:P40"/>
    <mergeCell ref="C40:N40"/>
    <mergeCell ref="Q39:T40"/>
    <mergeCell ref="AO66:AY66"/>
    <mergeCell ref="C43:N43"/>
    <mergeCell ref="O41:P42"/>
    <mergeCell ref="C44:N44"/>
    <mergeCell ref="AO65:AY65"/>
    <mergeCell ref="O43:Y44"/>
    <mergeCell ref="N45:Y46"/>
    <mergeCell ref="Q41:Y42"/>
  </mergeCells>
  <printOptions horizontalCentered="1"/>
  <pageMargins left="0.2755905511811024" right="0.2362204724409449" top="0.35433070866141736" bottom="0.24" header="0.31496062992125984" footer="0.19"/>
  <pageSetup fitToWidth="100"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BF145"/>
  <sheetViews>
    <sheetView showZeros="0" tabSelected="1" zoomScaleSheetLayoutView="80" zoomScalePageLayoutView="0" workbookViewId="0" topLeftCell="A1">
      <selection activeCell="AC28" sqref="AC28:AX28"/>
    </sheetView>
  </sheetViews>
  <sheetFormatPr defaultColWidth="11.421875" defaultRowHeight="12.75"/>
  <cols>
    <col min="1" max="15" width="2.28125" style="594" customWidth="1"/>
    <col min="16" max="16" width="3.421875" style="594" customWidth="1"/>
    <col min="17" max="52" width="2.28125" style="594" customWidth="1"/>
    <col min="53" max="53" width="36.421875" style="594" customWidth="1"/>
    <col min="54" max="54" width="4.57421875" style="594" customWidth="1"/>
    <col min="55" max="55" width="9.421875" style="478" hidden="1" customWidth="1"/>
    <col min="56" max="56" width="7.8515625" style="478" customWidth="1"/>
    <col min="57" max="57" width="10.8515625" style="478" customWidth="1"/>
    <col min="58" max="16384" width="11.421875" style="594" customWidth="1"/>
  </cols>
  <sheetData>
    <row r="1" spans="1:58" ht="6" customHeight="1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3"/>
      <c r="BB1" s="593"/>
      <c r="BF1" s="479"/>
    </row>
    <row r="2" spans="1:58" s="597" customFormat="1" ht="5.25" customHeight="1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5"/>
      <c r="BC2" s="485"/>
      <c r="BD2" s="486"/>
      <c r="BE2" s="486"/>
      <c r="BF2" s="487"/>
    </row>
    <row r="3" spans="1:58" s="597" customFormat="1" ht="21.75" customHeight="1">
      <c r="A3" s="598"/>
      <c r="B3" s="1404" t="s">
        <v>185</v>
      </c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1404"/>
      <c r="R3" s="1404"/>
      <c r="S3" s="1404"/>
      <c r="T3" s="1404"/>
      <c r="U3" s="1404"/>
      <c r="V3" s="1404"/>
      <c r="W3" s="1405"/>
      <c r="X3" s="599"/>
      <c r="Y3" s="599"/>
      <c r="Z3" s="599"/>
      <c r="AA3" s="599"/>
      <c r="AB3" s="599"/>
      <c r="AC3" s="599"/>
      <c r="AD3" s="599"/>
      <c r="AE3" s="599"/>
      <c r="AF3" s="599"/>
      <c r="AG3" s="600"/>
      <c r="AH3" s="1407" t="s">
        <v>182</v>
      </c>
      <c r="AI3" s="1408"/>
      <c r="AJ3" s="1408"/>
      <c r="AK3" s="1408"/>
      <c r="AL3" s="1408"/>
      <c r="AM3" s="1408"/>
      <c r="AN3" s="1408"/>
      <c r="AO3" s="1408"/>
      <c r="AP3" s="1408"/>
      <c r="AQ3" s="1408"/>
      <c r="AR3" s="1408"/>
      <c r="AS3" s="1408"/>
      <c r="AT3" s="1408"/>
      <c r="AU3" s="1408"/>
      <c r="AV3" s="1408"/>
      <c r="AW3" s="1408"/>
      <c r="AX3" s="1408"/>
      <c r="AY3" s="1408"/>
      <c r="AZ3" s="601"/>
      <c r="BA3" s="602"/>
      <c r="BB3" s="602"/>
      <c r="BC3" s="488"/>
      <c r="BD3" s="486"/>
      <c r="BE3" s="486"/>
      <c r="BF3" s="487"/>
    </row>
    <row r="4" spans="1:58" s="597" customFormat="1" ht="15.75" customHeight="1">
      <c r="A4" s="1399" t="s">
        <v>511</v>
      </c>
      <c r="B4" s="1400"/>
      <c r="C4" s="1400"/>
      <c r="D4" s="1400"/>
      <c r="E4" s="1400"/>
      <c r="F4" s="1400"/>
      <c r="G4" s="1400"/>
      <c r="H4" s="603"/>
      <c r="I4" s="603" t="s">
        <v>6</v>
      </c>
      <c r="J4" s="1406" t="s">
        <v>187</v>
      </c>
      <c r="K4" s="1406"/>
      <c r="L4" s="1406"/>
      <c r="M4" s="1406"/>
      <c r="N4" s="1406"/>
      <c r="O4" s="1406"/>
      <c r="P4" s="1406"/>
      <c r="Q4" s="1406"/>
      <c r="R4" s="1406"/>
      <c r="S4" s="603"/>
      <c r="T4" s="603"/>
      <c r="U4" s="603"/>
      <c r="V4" s="603"/>
      <c r="W4" s="604"/>
      <c r="X4" s="603"/>
      <c r="Y4" s="603"/>
      <c r="Z4" s="603"/>
      <c r="AA4" s="603"/>
      <c r="AB4" s="603"/>
      <c r="AC4" s="603"/>
      <c r="AD4" s="603"/>
      <c r="AE4" s="603"/>
      <c r="AF4" s="603"/>
      <c r="AG4" s="604"/>
      <c r="AH4" s="605"/>
      <c r="AI4" s="603"/>
      <c r="AJ4" s="603"/>
      <c r="AK4" s="606"/>
      <c r="AL4" s="1403" t="s">
        <v>8</v>
      </c>
      <c r="AM4" s="1403"/>
      <c r="AN4" s="1403"/>
      <c r="AO4" s="1403"/>
      <c r="AP4" s="1403"/>
      <c r="AQ4" s="603" t="s">
        <v>12</v>
      </c>
      <c r="AR4" s="603"/>
      <c r="AS4" s="603"/>
      <c r="AT4" s="1409" t="s">
        <v>7</v>
      </c>
      <c r="AU4" s="1409"/>
      <c r="AV4" s="1409"/>
      <c r="AW4" s="1409"/>
      <c r="AX4" s="1409"/>
      <c r="AY4" s="1409"/>
      <c r="AZ4" s="1410"/>
      <c r="BA4" s="602"/>
      <c r="BB4" s="602"/>
      <c r="BC4" s="489"/>
      <c r="BD4" s="486"/>
      <c r="BE4" s="486"/>
      <c r="BF4" s="487"/>
    </row>
    <row r="5" spans="1:58" s="597" customFormat="1" ht="12.75" customHeight="1">
      <c r="A5" s="1399"/>
      <c r="B5" s="1400"/>
      <c r="C5" s="1400"/>
      <c r="D5" s="1400"/>
      <c r="E5" s="1400"/>
      <c r="F5" s="1400"/>
      <c r="G5" s="1400"/>
      <c r="H5" s="603"/>
      <c r="I5" s="603" t="s">
        <v>6</v>
      </c>
      <c r="J5" s="1406" t="s">
        <v>188</v>
      </c>
      <c r="K5" s="1406"/>
      <c r="L5" s="1406"/>
      <c r="M5" s="1406"/>
      <c r="N5" s="1406"/>
      <c r="O5" s="1406"/>
      <c r="P5" s="1406"/>
      <c r="Q5" s="1406"/>
      <c r="R5" s="1406"/>
      <c r="S5" s="603"/>
      <c r="T5" s="603"/>
      <c r="U5" s="603"/>
      <c r="V5" s="603"/>
      <c r="W5" s="604"/>
      <c r="X5" s="603"/>
      <c r="Y5" s="603"/>
      <c r="Z5" s="603"/>
      <c r="AA5" s="603"/>
      <c r="AB5" s="603"/>
      <c r="AC5" s="603"/>
      <c r="AD5" s="603"/>
      <c r="AE5" s="603"/>
      <c r="AF5" s="603"/>
      <c r="AG5" s="604"/>
      <c r="AH5" s="605"/>
      <c r="AI5" s="603"/>
      <c r="AJ5" s="603"/>
      <c r="AK5" s="603"/>
      <c r="AL5" s="1403" t="s">
        <v>183</v>
      </c>
      <c r="AM5" s="1403"/>
      <c r="AN5" s="1403"/>
      <c r="AO5" s="1403"/>
      <c r="AP5" s="1403"/>
      <c r="AQ5" s="603" t="s">
        <v>12</v>
      </c>
      <c r="AR5" s="603"/>
      <c r="AS5" s="603"/>
      <c r="AT5" s="1409"/>
      <c r="AU5" s="1409"/>
      <c r="AV5" s="1409"/>
      <c r="AW5" s="1409"/>
      <c r="AX5" s="1409"/>
      <c r="AY5" s="1409"/>
      <c r="AZ5" s="1410"/>
      <c r="BA5" s="602"/>
      <c r="BB5" s="602"/>
      <c r="BC5" s="486"/>
      <c r="BD5" s="486"/>
      <c r="BE5" s="486"/>
      <c r="BF5" s="487"/>
    </row>
    <row r="6" spans="1:58" s="597" customFormat="1" ht="12.75" customHeight="1">
      <c r="A6" s="1401"/>
      <c r="B6" s="1402"/>
      <c r="C6" s="1402"/>
      <c r="D6" s="1402"/>
      <c r="E6" s="1402"/>
      <c r="F6" s="1402"/>
      <c r="G6" s="1402"/>
      <c r="H6" s="1145" t="s">
        <v>186</v>
      </c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607"/>
      <c r="X6" s="608"/>
      <c r="Y6" s="608"/>
      <c r="Z6" s="608"/>
      <c r="AA6" s="608"/>
      <c r="AB6" s="608"/>
      <c r="AC6" s="608"/>
      <c r="AD6" s="608"/>
      <c r="AE6" s="608"/>
      <c r="AF6" s="608"/>
      <c r="AG6" s="607"/>
      <c r="AH6" s="609"/>
      <c r="AI6" s="608"/>
      <c r="AJ6" s="608"/>
      <c r="AK6" s="608"/>
      <c r="AL6" s="608"/>
      <c r="AM6" s="608"/>
      <c r="AN6" s="610"/>
      <c r="AO6" s="610"/>
      <c r="AP6" s="610"/>
      <c r="AQ6" s="610"/>
      <c r="AR6" s="610"/>
      <c r="AS6" s="610"/>
      <c r="AT6" s="1238" t="s">
        <v>184</v>
      </c>
      <c r="AU6" s="1198"/>
      <c r="AV6" s="1198"/>
      <c r="AW6" s="1198"/>
      <c r="AX6" s="1198"/>
      <c r="AY6" s="1198"/>
      <c r="AZ6" s="611"/>
      <c r="BA6" s="602"/>
      <c r="BB6" s="602"/>
      <c r="BC6" s="485"/>
      <c r="BD6" s="486"/>
      <c r="BE6" s="486"/>
      <c r="BF6" s="487"/>
    </row>
    <row r="7" spans="1:58" s="597" customFormat="1" ht="3.75" customHeight="1" thickBot="1">
      <c r="A7" s="612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596"/>
      <c r="AZ7" s="613"/>
      <c r="BC7" s="486"/>
      <c r="BD7" s="486"/>
      <c r="BE7" s="486"/>
      <c r="BF7" s="487"/>
    </row>
    <row r="8" spans="1:58" s="597" customFormat="1" ht="15">
      <c r="A8" s="612"/>
      <c r="B8" s="1250" t="s">
        <v>13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2"/>
      <c r="M8" s="1242" t="e">
        <f>'Réf St CNSS'!F10</f>
        <v>#VALUE!</v>
      </c>
      <c r="N8" s="1243"/>
      <c r="O8" s="1243"/>
      <c r="P8" s="1243"/>
      <c r="Q8" s="1243"/>
      <c r="R8" s="1243"/>
      <c r="S8" s="1243"/>
      <c r="T8" s="1243"/>
      <c r="U8" s="1243"/>
      <c r="V8" s="1243"/>
      <c r="W8" s="1389" t="e">
        <f>'Réf St CNSS'!I10</f>
        <v>#VALUE!</v>
      </c>
      <c r="X8" s="1390"/>
      <c r="Y8" s="603"/>
      <c r="Z8" s="614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6"/>
      <c r="AZ8" s="604"/>
      <c r="BA8" s="602"/>
      <c r="BB8" s="602"/>
      <c r="BC8" s="490"/>
      <c r="BD8" s="486"/>
      <c r="BE8" s="486"/>
      <c r="BF8" s="487"/>
    </row>
    <row r="9" spans="1:58" s="597" customFormat="1" ht="15">
      <c r="A9" s="612"/>
      <c r="B9" s="1253" t="s">
        <v>26</v>
      </c>
      <c r="C9" s="1254"/>
      <c r="D9" s="1254"/>
      <c r="E9" s="1254"/>
      <c r="F9" s="1254"/>
      <c r="G9" s="1254"/>
      <c r="H9" s="1254"/>
      <c r="I9" s="1254"/>
      <c r="J9" s="1254"/>
      <c r="K9" s="1254"/>
      <c r="L9" s="1255"/>
      <c r="M9" s="1244"/>
      <c r="N9" s="1245"/>
      <c r="O9" s="1245"/>
      <c r="P9" s="1245"/>
      <c r="Q9" s="1245"/>
      <c r="R9" s="1245"/>
      <c r="S9" s="1245"/>
      <c r="T9" s="1245"/>
      <c r="U9" s="1245"/>
      <c r="V9" s="1245"/>
      <c r="W9" s="1391"/>
      <c r="X9" s="1392"/>
      <c r="Y9" s="603"/>
      <c r="Z9" s="617"/>
      <c r="AA9" s="1225" t="s">
        <v>515</v>
      </c>
      <c r="AB9" s="1226"/>
      <c r="AC9" s="1226"/>
      <c r="AD9" s="1226"/>
      <c r="AE9" s="1226"/>
      <c r="AF9" s="1226"/>
      <c r="AG9" s="1226"/>
      <c r="AH9" s="1226"/>
      <c r="AI9" s="1226"/>
      <c r="AJ9" s="1226"/>
      <c r="AK9" s="1226"/>
      <c r="AL9" s="1226"/>
      <c r="AM9" s="1226"/>
      <c r="AN9" s="1226"/>
      <c r="AO9" s="1226"/>
      <c r="AP9" s="1226"/>
      <c r="AQ9" s="1226"/>
      <c r="AR9" s="1226"/>
      <c r="AS9" s="1226"/>
      <c r="AT9" s="1226"/>
      <c r="AU9" s="1226"/>
      <c r="AV9" s="1226"/>
      <c r="AW9" s="1226"/>
      <c r="AX9" s="1226"/>
      <c r="AY9" s="618"/>
      <c r="AZ9" s="604"/>
      <c r="BA9" s="602"/>
      <c r="BB9" s="602"/>
      <c r="BC9" s="486"/>
      <c r="BD9" s="486"/>
      <c r="BE9" s="486"/>
      <c r="BF9" s="487"/>
    </row>
    <row r="10" spans="1:58" s="597" customFormat="1" ht="15">
      <c r="A10" s="612"/>
      <c r="B10" s="1228" t="s">
        <v>18</v>
      </c>
      <c r="C10" s="1229"/>
      <c r="D10" s="1229"/>
      <c r="E10" s="1229"/>
      <c r="F10" s="1229"/>
      <c r="G10" s="1229"/>
      <c r="H10" s="1229"/>
      <c r="I10" s="1229"/>
      <c r="J10" s="1229"/>
      <c r="K10" s="1229"/>
      <c r="L10" s="1230"/>
      <c r="M10" s="1284" t="str">
        <f>CNSS!M10</f>
        <v>xxxxxxxx</v>
      </c>
      <c r="N10" s="1394"/>
      <c r="O10" s="1394"/>
      <c r="P10" s="1394"/>
      <c r="Q10" s="1394"/>
      <c r="R10" s="1394"/>
      <c r="S10" s="1394"/>
      <c r="T10" s="1394"/>
      <c r="U10" s="1394"/>
      <c r="V10" s="1394"/>
      <c r="W10" s="1394"/>
      <c r="X10" s="1395"/>
      <c r="Y10" s="603"/>
      <c r="Z10" s="617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618"/>
      <c r="AZ10" s="604"/>
      <c r="BA10" s="602"/>
      <c r="BB10" s="602"/>
      <c r="BC10" s="486"/>
      <c r="BD10" s="486"/>
      <c r="BE10" s="486"/>
      <c r="BF10" s="487"/>
    </row>
    <row r="11" spans="1:58" s="597" customFormat="1" ht="15">
      <c r="A11" s="612"/>
      <c r="B11" s="1237" t="s">
        <v>14</v>
      </c>
      <c r="C11" s="1238"/>
      <c r="D11" s="1238"/>
      <c r="E11" s="1238"/>
      <c r="F11" s="1238"/>
      <c r="G11" s="1238"/>
      <c r="H11" s="1238"/>
      <c r="I11" s="1238"/>
      <c r="J11" s="1238"/>
      <c r="K11" s="1238"/>
      <c r="L11" s="1239"/>
      <c r="M11" s="1396"/>
      <c r="N11" s="1397"/>
      <c r="O11" s="1397"/>
      <c r="P11" s="1397"/>
      <c r="Q11" s="1397"/>
      <c r="R11" s="1397"/>
      <c r="S11" s="1397"/>
      <c r="T11" s="1397"/>
      <c r="U11" s="1397"/>
      <c r="V11" s="1397"/>
      <c r="W11" s="1397"/>
      <c r="X11" s="1398"/>
      <c r="Y11" s="603"/>
      <c r="Z11" s="617"/>
      <c r="AA11" s="1240" t="s">
        <v>518</v>
      </c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/>
      <c r="AS11" s="1211"/>
      <c r="AT11" s="1211"/>
      <c r="AU11" s="1211"/>
      <c r="AV11" s="1211"/>
      <c r="AW11" s="1211"/>
      <c r="AX11" s="1211"/>
      <c r="AY11" s="618"/>
      <c r="AZ11" s="604"/>
      <c r="BA11" s="602"/>
      <c r="BB11" s="602"/>
      <c r="BC11" s="486"/>
      <c r="BD11" s="486"/>
      <c r="BE11" s="486"/>
      <c r="BF11" s="487"/>
    </row>
    <row r="12" spans="1:58" s="597" customFormat="1" ht="15">
      <c r="A12" s="612"/>
      <c r="B12" s="1228" t="s">
        <v>19</v>
      </c>
      <c r="C12" s="1229"/>
      <c r="D12" s="1229"/>
      <c r="E12" s="1229"/>
      <c r="F12" s="1229"/>
      <c r="G12" s="1229"/>
      <c r="H12" s="1229"/>
      <c r="I12" s="1229"/>
      <c r="J12" s="1229"/>
      <c r="K12" s="1229"/>
      <c r="L12" s="1230"/>
      <c r="M12" s="1231">
        <f>CNSS!M12</f>
        <v>0</v>
      </c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3"/>
      <c r="Y12" s="603"/>
      <c r="Z12" s="617"/>
      <c r="AA12" s="1210"/>
      <c r="AB12" s="1210"/>
      <c r="AC12" s="1210"/>
      <c r="AD12" s="1210"/>
      <c r="AE12" s="1210"/>
      <c r="AF12" s="1210"/>
      <c r="AG12" s="1210"/>
      <c r="AH12" s="1210"/>
      <c r="AI12" s="1210"/>
      <c r="AJ12" s="1210"/>
      <c r="AK12" s="1210"/>
      <c r="AL12" s="1210"/>
      <c r="AM12" s="1210"/>
      <c r="AN12" s="1210"/>
      <c r="AO12" s="1210"/>
      <c r="AP12" s="1210"/>
      <c r="AQ12" s="1210"/>
      <c r="AR12" s="1210"/>
      <c r="AS12" s="1210"/>
      <c r="AT12" s="1210"/>
      <c r="AU12" s="1210"/>
      <c r="AV12" s="1210"/>
      <c r="AW12" s="1210"/>
      <c r="AX12" s="1210"/>
      <c r="AY12" s="1256"/>
      <c r="AZ12" s="604"/>
      <c r="BA12" s="602"/>
      <c r="BB12" s="602"/>
      <c r="BC12" s="486"/>
      <c r="BD12" s="486"/>
      <c r="BE12" s="486"/>
      <c r="BF12" s="487"/>
    </row>
    <row r="13" spans="1:57" s="597" customFormat="1" ht="15">
      <c r="A13" s="612"/>
      <c r="B13" s="1237" t="s">
        <v>15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9"/>
      <c r="M13" s="1234"/>
      <c r="N13" s="1235"/>
      <c r="O13" s="1235"/>
      <c r="P13" s="1235"/>
      <c r="Q13" s="1235"/>
      <c r="R13" s="1235"/>
      <c r="S13" s="1235"/>
      <c r="T13" s="1235"/>
      <c r="U13" s="1235"/>
      <c r="V13" s="1235"/>
      <c r="W13" s="1235"/>
      <c r="X13" s="1236"/>
      <c r="Y13" s="603"/>
      <c r="Z13" s="617"/>
      <c r="AA13" s="1227" t="s">
        <v>519</v>
      </c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/>
      <c r="AS13" s="1211"/>
      <c r="AT13" s="1211"/>
      <c r="AU13" s="1211"/>
      <c r="AV13" s="1211"/>
      <c r="AW13" s="1211"/>
      <c r="AX13" s="1211"/>
      <c r="AY13" s="618"/>
      <c r="AZ13" s="604"/>
      <c r="BA13" s="602"/>
      <c r="BB13" s="602"/>
      <c r="BC13" s="486"/>
      <c r="BD13" s="486"/>
      <c r="BE13" s="486"/>
    </row>
    <row r="14" spans="1:57" s="597" customFormat="1" ht="15" customHeight="1">
      <c r="A14" s="612"/>
      <c r="B14" s="1228" t="s">
        <v>20</v>
      </c>
      <c r="C14" s="1229"/>
      <c r="D14" s="1229"/>
      <c r="E14" s="1229"/>
      <c r="F14" s="1229"/>
      <c r="G14" s="1229"/>
      <c r="H14" s="1229"/>
      <c r="I14" s="1229"/>
      <c r="J14" s="1229"/>
      <c r="K14" s="1229"/>
      <c r="L14" s="1230"/>
      <c r="M14" s="1372">
        <f>CNSS!M14</f>
        <v>42005</v>
      </c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4"/>
      <c r="Y14" s="596"/>
      <c r="Z14" s="619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1211"/>
      <c r="AS14" s="1211"/>
      <c r="AT14" s="1211"/>
      <c r="AU14" s="1211"/>
      <c r="AV14" s="1211"/>
      <c r="AW14" s="1211"/>
      <c r="AX14" s="1211"/>
      <c r="AY14" s="1212"/>
      <c r="AZ14" s="604"/>
      <c r="BA14" s="602"/>
      <c r="BB14" s="602"/>
      <c r="BC14" s="486"/>
      <c r="BD14" s="486"/>
      <c r="BE14" s="486"/>
    </row>
    <row r="15" spans="1:57" s="597" customFormat="1" ht="12.75" customHeight="1">
      <c r="A15" s="612"/>
      <c r="B15" s="1237" t="s">
        <v>16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9"/>
      <c r="M15" s="1375"/>
      <c r="N15" s="1376"/>
      <c r="O15" s="1376"/>
      <c r="P15" s="1376"/>
      <c r="Q15" s="1376"/>
      <c r="R15" s="1376"/>
      <c r="S15" s="1376"/>
      <c r="T15" s="1376"/>
      <c r="U15" s="1376"/>
      <c r="V15" s="1376"/>
      <c r="W15" s="1376"/>
      <c r="X15" s="1377"/>
      <c r="Y15" s="596"/>
      <c r="Z15" s="619"/>
      <c r="AA15" s="503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603"/>
      <c r="AU15" s="603"/>
      <c r="AV15" s="603"/>
      <c r="AW15" s="603"/>
      <c r="AX15" s="603"/>
      <c r="AY15" s="620"/>
      <c r="AZ15" s="604"/>
      <c r="BA15" s="602"/>
      <c r="BB15" s="602"/>
      <c r="BC15" s="486"/>
      <c r="BD15" s="486"/>
      <c r="BE15" s="486"/>
    </row>
    <row r="16" spans="1:57" s="597" customFormat="1" ht="15">
      <c r="A16" s="612"/>
      <c r="B16" s="1228" t="s">
        <v>21</v>
      </c>
      <c r="C16" s="1229"/>
      <c r="D16" s="1229"/>
      <c r="E16" s="1229"/>
      <c r="F16" s="1229"/>
      <c r="G16" s="1229"/>
      <c r="H16" s="1229"/>
      <c r="I16" s="1229"/>
      <c r="J16" s="1229"/>
      <c r="K16" s="1229"/>
      <c r="L16" s="1230"/>
      <c r="M16" s="1231">
        <f>CNSS!M16</f>
        <v>41315</v>
      </c>
      <c r="N16" s="1232"/>
      <c r="O16" s="1232"/>
      <c r="P16" s="1232"/>
      <c r="Q16" s="1232"/>
      <c r="R16" s="1232"/>
      <c r="S16" s="1232"/>
      <c r="T16" s="1232"/>
      <c r="U16" s="1232"/>
      <c r="V16" s="1232"/>
      <c r="W16" s="1232"/>
      <c r="X16" s="1233"/>
      <c r="Y16" s="603"/>
      <c r="Z16" s="617"/>
      <c r="AA16" s="503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603"/>
      <c r="AU16" s="603"/>
      <c r="AV16" s="603"/>
      <c r="AW16" s="603"/>
      <c r="AX16" s="603"/>
      <c r="AY16" s="620"/>
      <c r="AZ16" s="604"/>
      <c r="BA16" s="602"/>
      <c r="BB16" s="602"/>
      <c r="BC16" s="486"/>
      <c r="BD16" s="486"/>
      <c r="BE16" s="486"/>
    </row>
    <row r="17" spans="1:57" s="597" customFormat="1" ht="13.5" customHeight="1" thickBot="1">
      <c r="A17" s="612"/>
      <c r="B17" s="1304" t="s">
        <v>17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6"/>
      <c r="M17" s="1234"/>
      <c r="N17" s="1235"/>
      <c r="O17" s="1235"/>
      <c r="P17" s="1235"/>
      <c r="Q17" s="1235"/>
      <c r="R17" s="1235"/>
      <c r="S17" s="1235"/>
      <c r="T17" s="1235"/>
      <c r="U17" s="1235"/>
      <c r="V17" s="1235"/>
      <c r="W17" s="1235"/>
      <c r="X17" s="1236"/>
      <c r="Y17" s="603"/>
      <c r="Z17" s="617"/>
      <c r="AA17" s="503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603"/>
      <c r="AU17" s="603"/>
      <c r="AV17" s="603"/>
      <c r="AW17" s="603"/>
      <c r="AX17" s="603"/>
      <c r="AY17" s="620"/>
      <c r="AZ17" s="604"/>
      <c r="BA17" s="602"/>
      <c r="BB17" s="602"/>
      <c r="BC17" s="486"/>
      <c r="BD17" s="486"/>
      <c r="BE17" s="486"/>
    </row>
    <row r="18" spans="1:57" s="597" customFormat="1" ht="9" customHeight="1" thickBot="1">
      <c r="A18" s="612"/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621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3"/>
      <c r="AZ18" s="613"/>
      <c r="BC18" s="486"/>
      <c r="BD18" s="486"/>
      <c r="BE18" s="486"/>
    </row>
    <row r="19" spans="1:57" s="597" customFormat="1" ht="3.75" customHeight="1" thickBot="1">
      <c r="A19" s="624"/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6"/>
      <c r="AC19" s="596"/>
      <c r="AD19" s="596"/>
      <c r="AE19" s="596"/>
      <c r="AF19" s="596"/>
      <c r="AG19" s="596"/>
      <c r="AH19" s="596"/>
      <c r="AI19" s="596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625"/>
      <c r="BC19" s="486"/>
      <c r="BD19" s="486"/>
      <c r="BE19" s="486"/>
    </row>
    <row r="20" spans="1:57" s="597" customFormat="1" ht="15.75" customHeight="1" thickBot="1">
      <c r="A20" s="612"/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13"/>
      <c r="AA20" s="596"/>
      <c r="AB20" s="590" t="s">
        <v>55</v>
      </c>
      <c r="AC20" s="627"/>
      <c r="AD20" s="628"/>
      <c r="AE20" s="628"/>
      <c r="AF20" s="628"/>
      <c r="AG20" s="629"/>
      <c r="AH20" s="628"/>
      <c r="AI20" s="629"/>
      <c r="AJ20" s="603"/>
      <c r="AK20" s="603"/>
      <c r="AL20" s="603"/>
      <c r="AM20" s="603"/>
      <c r="AN20" s="603"/>
      <c r="AO20" s="603"/>
      <c r="AP20" s="603"/>
      <c r="AQ20" s="603"/>
      <c r="AR20" s="603"/>
      <c r="AS20" s="492"/>
      <c r="AT20" s="492"/>
      <c r="AU20" s="492"/>
      <c r="AV20" s="492"/>
      <c r="AW20" s="492"/>
      <c r="AX20" s="493" t="s">
        <v>58</v>
      </c>
      <c r="AY20" s="494" t="s">
        <v>57</v>
      </c>
      <c r="AZ20" s="495"/>
      <c r="BA20" s="602"/>
      <c r="BB20" s="602"/>
      <c r="BC20" s="486"/>
      <c r="BD20" s="486"/>
      <c r="BE20" s="486"/>
    </row>
    <row r="21" spans="1:57" s="597" customFormat="1" ht="15">
      <c r="A21" s="612"/>
      <c r="B21" s="496" t="s">
        <v>22</v>
      </c>
      <c r="C21" s="497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498"/>
      <c r="V21" s="498"/>
      <c r="W21" s="498"/>
      <c r="X21" s="498"/>
      <c r="Y21" s="499" t="s">
        <v>24</v>
      </c>
      <c r="Z21" s="604"/>
      <c r="AA21" s="603"/>
      <c r="AB21" s="491" t="s">
        <v>56</v>
      </c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492"/>
      <c r="AT21" s="492"/>
      <c r="AU21" s="492"/>
      <c r="AV21" s="492"/>
      <c r="AW21" s="492"/>
      <c r="AX21" s="493" t="s">
        <v>60</v>
      </c>
      <c r="AY21" s="494" t="s">
        <v>59</v>
      </c>
      <c r="AZ21" s="495"/>
      <c r="BA21" s="602"/>
      <c r="BB21" s="602"/>
      <c r="BC21" s="486"/>
      <c r="BD21" s="486"/>
      <c r="BE21" s="486"/>
    </row>
    <row r="22" spans="1:57" s="597" customFormat="1" ht="12.75">
      <c r="A22" s="612"/>
      <c r="B22" s="500" t="s">
        <v>23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501" t="s">
        <v>25</v>
      </c>
      <c r="Z22" s="604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4"/>
      <c r="BA22" s="602"/>
      <c r="BB22" s="602"/>
      <c r="BC22" s="486"/>
      <c r="BD22" s="486"/>
      <c r="BE22" s="486"/>
    </row>
    <row r="23" spans="1:57" s="597" customFormat="1" ht="9.75" customHeight="1">
      <c r="A23" s="502"/>
      <c r="B23" s="1307" t="s">
        <v>0</v>
      </c>
      <c r="C23" s="1365" t="s">
        <v>162</v>
      </c>
      <c r="D23" s="1366"/>
      <c r="E23" s="1175" t="s">
        <v>42</v>
      </c>
      <c r="F23" s="1141"/>
      <c r="G23" s="1166" t="s">
        <v>163</v>
      </c>
      <c r="H23" s="1259"/>
      <c r="I23" s="1259"/>
      <c r="J23" s="1259"/>
      <c r="K23" s="1259"/>
      <c r="L23" s="1259"/>
      <c r="M23" s="1259"/>
      <c r="N23" s="1167"/>
      <c r="O23" s="1166" t="s">
        <v>38</v>
      </c>
      <c r="P23" s="1167"/>
      <c r="Q23" s="1313" t="s">
        <v>1</v>
      </c>
      <c r="R23" s="1314"/>
      <c r="S23" s="1314"/>
      <c r="T23" s="1314"/>
      <c r="U23" s="1309" t="s">
        <v>46</v>
      </c>
      <c r="V23" s="1309"/>
      <c r="W23" s="1309"/>
      <c r="X23" s="1309"/>
      <c r="Y23" s="1310"/>
      <c r="Z23" s="603"/>
      <c r="AA23" s="605"/>
      <c r="AB23" s="503" t="s">
        <v>61</v>
      </c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504"/>
      <c r="AR23" s="504"/>
      <c r="AS23" s="504"/>
      <c r="AT23" s="504"/>
      <c r="AU23" s="504"/>
      <c r="AV23" s="504"/>
      <c r="AW23" s="504"/>
      <c r="AX23" s="504"/>
      <c r="AY23" s="493" t="s">
        <v>109</v>
      </c>
      <c r="AZ23" s="604"/>
      <c r="BA23" s="602"/>
      <c r="BB23" s="602"/>
      <c r="BC23" s="486"/>
      <c r="BD23" s="486"/>
      <c r="BE23" s="486"/>
    </row>
    <row r="24" spans="1:57" s="597" customFormat="1" ht="15">
      <c r="A24" s="502"/>
      <c r="B24" s="1308"/>
      <c r="C24" s="1367"/>
      <c r="D24" s="1368"/>
      <c r="E24" s="1176"/>
      <c r="F24" s="1143"/>
      <c r="G24" s="1369" t="s">
        <v>164</v>
      </c>
      <c r="H24" s="1370"/>
      <c r="I24" s="1370"/>
      <c r="J24" s="1370"/>
      <c r="K24" s="1370"/>
      <c r="L24" s="1370"/>
      <c r="M24" s="1370"/>
      <c r="N24" s="1371"/>
      <c r="O24" s="1317" t="s">
        <v>39</v>
      </c>
      <c r="P24" s="1239"/>
      <c r="Q24" s="1315"/>
      <c r="R24" s="1316"/>
      <c r="S24" s="1316"/>
      <c r="T24" s="1316"/>
      <c r="U24" s="1311"/>
      <c r="V24" s="1311"/>
      <c r="W24" s="1311"/>
      <c r="X24" s="1311"/>
      <c r="Y24" s="1312"/>
      <c r="Z24" s="603"/>
      <c r="AA24" s="605"/>
      <c r="AB24" s="503" t="s">
        <v>62</v>
      </c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504"/>
      <c r="AR24" s="504"/>
      <c r="AS24" s="504"/>
      <c r="AT24" s="504"/>
      <c r="AU24" s="504"/>
      <c r="AV24" s="504"/>
      <c r="AW24" s="504"/>
      <c r="AX24" s="504"/>
      <c r="AY24" s="493" t="s">
        <v>110</v>
      </c>
      <c r="AZ24" s="604"/>
      <c r="BA24" s="602"/>
      <c r="BB24" s="602"/>
      <c r="BC24" s="486"/>
      <c r="BD24" s="486"/>
      <c r="BE24" s="486"/>
    </row>
    <row r="25" spans="1:57" s="597" customFormat="1" ht="12.75" customHeight="1">
      <c r="A25" s="502"/>
      <c r="B25" s="1257">
        <v>1</v>
      </c>
      <c r="C25" s="1362" t="s">
        <v>165</v>
      </c>
      <c r="D25" s="1363"/>
      <c r="E25" s="1363"/>
      <c r="F25" s="1364"/>
      <c r="G25" s="1347">
        <f>CNSS!J25</f>
        <v>60000</v>
      </c>
      <c r="H25" s="1348"/>
      <c r="I25" s="1348"/>
      <c r="J25" s="1348"/>
      <c r="K25" s="1348"/>
      <c r="L25" s="1348"/>
      <c r="M25" s="1348"/>
      <c r="N25" s="1349"/>
      <c r="O25" s="1325">
        <v>0.015</v>
      </c>
      <c r="P25" s="1326"/>
      <c r="Q25" s="1353">
        <f>G25*O25</f>
        <v>900</v>
      </c>
      <c r="R25" s="1354"/>
      <c r="S25" s="1354"/>
      <c r="T25" s="1354"/>
      <c r="U25" s="1354"/>
      <c r="V25" s="1354"/>
      <c r="W25" s="1354"/>
      <c r="X25" s="1354"/>
      <c r="Y25" s="1355"/>
      <c r="Z25" s="596"/>
      <c r="AA25" s="612"/>
      <c r="AB25" s="503" t="s">
        <v>63</v>
      </c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4"/>
      <c r="BA25" s="602"/>
      <c r="BB25" s="602"/>
      <c r="BC25" s="486"/>
      <c r="BD25" s="486"/>
      <c r="BE25" s="486"/>
    </row>
    <row r="26" spans="1:57" s="597" customFormat="1" ht="12.75" customHeight="1">
      <c r="A26" s="502"/>
      <c r="B26" s="1258"/>
      <c r="C26" s="1282" t="s">
        <v>166</v>
      </c>
      <c r="D26" s="1283"/>
      <c r="E26" s="1283"/>
      <c r="F26" s="1388"/>
      <c r="G26" s="1350"/>
      <c r="H26" s="1351"/>
      <c r="I26" s="1351"/>
      <c r="J26" s="1351"/>
      <c r="K26" s="1351"/>
      <c r="L26" s="1351"/>
      <c r="M26" s="1351"/>
      <c r="N26" s="1352"/>
      <c r="O26" s="1325"/>
      <c r="P26" s="1326"/>
      <c r="Q26" s="1353"/>
      <c r="R26" s="1354"/>
      <c r="S26" s="1354"/>
      <c r="T26" s="1354"/>
      <c r="U26" s="1354"/>
      <c r="V26" s="1354"/>
      <c r="W26" s="1354"/>
      <c r="X26" s="1354"/>
      <c r="Y26" s="1355"/>
      <c r="Z26" s="596"/>
      <c r="AA26" s="612"/>
      <c r="AB26" s="596"/>
      <c r="AC26" s="596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613"/>
      <c r="BA26" s="597">
        <f>1+7+2</f>
        <v>10</v>
      </c>
      <c r="BC26" s="486"/>
      <c r="BD26" s="486"/>
      <c r="BE26" s="486"/>
    </row>
    <row r="27" spans="1:57" s="597" customFormat="1" ht="12.75" customHeight="1">
      <c r="A27" s="502"/>
      <c r="B27" s="1275">
        <v>2</v>
      </c>
      <c r="C27" s="1362" t="s">
        <v>167</v>
      </c>
      <c r="D27" s="1363"/>
      <c r="E27" s="1363"/>
      <c r="F27" s="1364"/>
      <c r="G27" s="1347">
        <f>+G25</f>
        <v>60000</v>
      </c>
      <c r="H27" s="1348"/>
      <c r="I27" s="1348"/>
      <c r="J27" s="1348"/>
      <c r="K27" s="1348"/>
      <c r="L27" s="1348"/>
      <c r="M27" s="1348"/>
      <c r="N27" s="1349"/>
      <c r="O27" s="1325">
        <v>0.04</v>
      </c>
      <c r="P27" s="1326"/>
      <c r="Q27" s="1353">
        <f>G27*O27</f>
        <v>2400</v>
      </c>
      <c r="R27" s="1354"/>
      <c r="S27" s="1354"/>
      <c r="T27" s="1354"/>
      <c r="U27" s="1354"/>
      <c r="V27" s="1354"/>
      <c r="W27" s="1354"/>
      <c r="X27" s="1354"/>
      <c r="Y27" s="1355"/>
      <c r="Z27" s="596"/>
      <c r="AA27" s="612"/>
      <c r="AB27" s="596"/>
      <c r="AC27" s="1213"/>
      <c r="AD27" s="1214"/>
      <c r="AE27" s="1214"/>
      <c r="AF27" s="1214"/>
      <c r="AG27" s="1214"/>
      <c r="AH27" s="1214"/>
      <c r="AI27" s="1214"/>
      <c r="AJ27" s="1214"/>
      <c r="AK27" s="1214"/>
      <c r="AL27" s="1214"/>
      <c r="AM27" s="1214"/>
      <c r="AN27" s="1214"/>
      <c r="AO27" s="1214"/>
      <c r="AP27" s="1214"/>
      <c r="AQ27" s="1214"/>
      <c r="AR27" s="1214"/>
      <c r="AS27" s="1214"/>
      <c r="AT27" s="1214"/>
      <c r="AU27" s="1214"/>
      <c r="AV27" s="1214"/>
      <c r="AW27" s="1214"/>
      <c r="AX27" s="1215"/>
      <c r="AY27" s="596"/>
      <c r="AZ27" s="613"/>
      <c r="BC27" s="486"/>
      <c r="BD27" s="486"/>
      <c r="BE27" s="486"/>
    </row>
    <row r="28" spans="1:57" s="597" customFormat="1" ht="12.75" customHeight="1">
      <c r="A28" s="502"/>
      <c r="B28" s="1258"/>
      <c r="C28" s="1282" t="s">
        <v>168</v>
      </c>
      <c r="D28" s="1283"/>
      <c r="E28" s="1283"/>
      <c r="F28" s="1388"/>
      <c r="G28" s="1350"/>
      <c r="H28" s="1351"/>
      <c r="I28" s="1351"/>
      <c r="J28" s="1351"/>
      <c r="K28" s="1351"/>
      <c r="L28" s="1351"/>
      <c r="M28" s="1351"/>
      <c r="N28" s="1352"/>
      <c r="O28" s="1325"/>
      <c r="P28" s="1326"/>
      <c r="Q28" s="1353"/>
      <c r="R28" s="1354"/>
      <c r="S28" s="1354"/>
      <c r="T28" s="1354"/>
      <c r="U28" s="1354"/>
      <c r="V28" s="1354"/>
      <c r="W28" s="1354"/>
      <c r="X28" s="1354"/>
      <c r="Y28" s="1355"/>
      <c r="Z28" s="596"/>
      <c r="AA28" s="612"/>
      <c r="AB28" s="596"/>
      <c r="AC28" s="1393" t="s">
        <v>520</v>
      </c>
      <c r="AD28" s="1216"/>
      <c r="AE28" s="1216"/>
      <c r="AF28" s="1216"/>
      <c r="AG28" s="1216"/>
      <c r="AH28" s="1216"/>
      <c r="AI28" s="1216"/>
      <c r="AJ28" s="1216"/>
      <c r="AK28" s="1216"/>
      <c r="AL28" s="1216"/>
      <c r="AM28" s="1216"/>
      <c r="AN28" s="1216"/>
      <c r="AO28" s="1216"/>
      <c r="AP28" s="1216"/>
      <c r="AQ28" s="1216"/>
      <c r="AR28" s="1216"/>
      <c r="AS28" s="1216"/>
      <c r="AT28" s="1216"/>
      <c r="AU28" s="1216"/>
      <c r="AV28" s="1216"/>
      <c r="AW28" s="1216"/>
      <c r="AX28" s="1217"/>
      <c r="AY28" s="596"/>
      <c r="AZ28" s="613"/>
      <c r="BC28" s="486"/>
      <c r="BD28" s="486"/>
      <c r="BE28" s="486"/>
    </row>
    <row r="29" spans="1:57" s="597" customFormat="1" ht="12.75" customHeight="1">
      <c r="A29" s="502"/>
      <c r="B29" s="1257">
        <v>3</v>
      </c>
      <c r="C29" s="1359" t="s">
        <v>169</v>
      </c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60"/>
      <c r="O29" s="1353">
        <f>Q27+Q25</f>
        <v>3300</v>
      </c>
      <c r="P29" s="1354"/>
      <c r="Q29" s="1354"/>
      <c r="R29" s="1354"/>
      <c r="S29" s="1354"/>
      <c r="T29" s="1354"/>
      <c r="U29" s="1354"/>
      <c r="V29" s="1354"/>
      <c r="W29" s="1354"/>
      <c r="X29" s="1354"/>
      <c r="Y29" s="1355"/>
      <c r="Z29" s="596"/>
      <c r="AA29" s="612"/>
      <c r="AB29" s="596"/>
      <c r="AC29" s="1387" t="s">
        <v>520</v>
      </c>
      <c r="AD29" s="1208"/>
      <c r="AE29" s="1208"/>
      <c r="AF29" s="1208"/>
      <c r="AG29" s="1208"/>
      <c r="AH29" s="1208"/>
      <c r="AI29" s="1208"/>
      <c r="AJ29" s="1208"/>
      <c r="AK29" s="1208"/>
      <c r="AL29" s="1208"/>
      <c r="AM29" s="1208"/>
      <c r="AN29" s="1208"/>
      <c r="AO29" s="1208"/>
      <c r="AP29" s="1208"/>
      <c r="AQ29" s="1208"/>
      <c r="AR29" s="1208"/>
      <c r="AS29" s="1208"/>
      <c r="AT29" s="1208"/>
      <c r="AU29" s="1208"/>
      <c r="AV29" s="1208"/>
      <c r="AW29" s="1208"/>
      <c r="AX29" s="1209"/>
      <c r="AY29" s="596"/>
      <c r="AZ29" s="613"/>
      <c r="BC29" s="486"/>
      <c r="BD29" s="486"/>
      <c r="BE29" s="486"/>
    </row>
    <row r="30" spans="1:57" s="597" customFormat="1" ht="12.75" customHeight="1">
      <c r="A30" s="502"/>
      <c r="B30" s="1258"/>
      <c r="C30" s="1356" t="s">
        <v>170</v>
      </c>
      <c r="D30" s="1357"/>
      <c r="E30" s="1357"/>
      <c r="F30" s="1357"/>
      <c r="G30" s="1357"/>
      <c r="H30" s="1357"/>
      <c r="I30" s="1357"/>
      <c r="J30" s="1357"/>
      <c r="K30" s="1357"/>
      <c r="L30" s="1357"/>
      <c r="M30" s="1357"/>
      <c r="N30" s="1358"/>
      <c r="O30" s="1353"/>
      <c r="P30" s="1354"/>
      <c r="Q30" s="1354"/>
      <c r="R30" s="1354"/>
      <c r="S30" s="1354"/>
      <c r="T30" s="1354"/>
      <c r="U30" s="1354"/>
      <c r="V30" s="1354"/>
      <c r="W30" s="1354"/>
      <c r="X30" s="1354"/>
      <c r="Y30" s="1355"/>
      <c r="Z30" s="596"/>
      <c r="AA30" s="612"/>
      <c r="AB30" s="503" t="s">
        <v>64</v>
      </c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504"/>
      <c r="AV30" s="504"/>
      <c r="AW30" s="504"/>
      <c r="AX30" s="504"/>
      <c r="AY30" s="493" t="s">
        <v>111</v>
      </c>
      <c r="AZ30" s="604"/>
      <c r="BA30" s="602"/>
      <c r="BB30" s="664"/>
      <c r="BC30" s="486"/>
      <c r="BD30" s="486"/>
      <c r="BE30" s="486"/>
    </row>
    <row r="31" spans="1:57" s="597" customFormat="1" ht="12.75" customHeight="1">
      <c r="A31" s="502"/>
      <c r="B31" s="1257">
        <v>4</v>
      </c>
      <c r="C31" s="1359" t="s">
        <v>171</v>
      </c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60"/>
      <c r="O31" s="1318">
        <f>+O29*10%</f>
        <v>330</v>
      </c>
      <c r="P31" s="1319"/>
      <c r="Q31" s="1319"/>
      <c r="R31" s="1319"/>
      <c r="S31" s="1319"/>
      <c r="T31" s="1319"/>
      <c r="U31" s="1319"/>
      <c r="V31" s="1319"/>
      <c r="W31" s="1319"/>
      <c r="X31" s="1319"/>
      <c r="Y31" s="1320"/>
      <c r="Z31" s="596"/>
      <c r="AA31" s="612"/>
      <c r="AB31" s="503" t="s">
        <v>65</v>
      </c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492" t="s">
        <v>112</v>
      </c>
      <c r="AY31" s="505" t="s">
        <v>57</v>
      </c>
      <c r="AZ31" s="506"/>
      <c r="BA31" s="602"/>
      <c r="BB31" s="602"/>
      <c r="BC31" s="486"/>
      <c r="BD31" s="486"/>
      <c r="BE31" s="486"/>
    </row>
    <row r="32" spans="1:57" s="597" customFormat="1" ht="12.75" customHeight="1">
      <c r="A32" s="502"/>
      <c r="B32" s="1258"/>
      <c r="C32" s="1356" t="s">
        <v>172</v>
      </c>
      <c r="D32" s="1357"/>
      <c r="E32" s="1357"/>
      <c r="F32" s="1357"/>
      <c r="G32" s="1357"/>
      <c r="H32" s="1357"/>
      <c r="I32" s="1357"/>
      <c r="J32" s="1357"/>
      <c r="K32" s="1357"/>
      <c r="L32" s="1357"/>
      <c r="M32" s="1357"/>
      <c r="N32" s="1358"/>
      <c r="O32" s="1318"/>
      <c r="P32" s="1319"/>
      <c r="Q32" s="1319"/>
      <c r="R32" s="1319"/>
      <c r="S32" s="1319"/>
      <c r="T32" s="1319"/>
      <c r="U32" s="1319"/>
      <c r="V32" s="1319"/>
      <c r="W32" s="1319"/>
      <c r="X32" s="1319"/>
      <c r="Y32" s="1320"/>
      <c r="Z32" s="596"/>
      <c r="AA32" s="612"/>
      <c r="AB32" s="596"/>
      <c r="AC32" s="1168" t="s">
        <v>513</v>
      </c>
      <c r="AD32" s="1169"/>
      <c r="AE32" s="1169"/>
      <c r="AF32" s="1169"/>
      <c r="AG32" s="1169"/>
      <c r="AH32" s="1169"/>
      <c r="AI32" s="1169"/>
      <c r="AJ32" s="1169"/>
      <c r="AK32" s="1169"/>
      <c r="AL32" s="1169"/>
      <c r="AM32" s="1169"/>
      <c r="AN32" s="1169"/>
      <c r="AO32" s="1169"/>
      <c r="AP32" s="1169"/>
      <c r="AQ32" s="1169"/>
      <c r="AR32" s="1169"/>
      <c r="AS32" s="1169"/>
      <c r="AT32" s="1169"/>
      <c r="AU32" s="1169"/>
      <c r="AV32" s="1169"/>
      <c r="AW32" s="1169"/>
      <c r="AX32" s="1170"/>
      <c r="AY32" s="603"/>
      <c r="AZ32" s="604"/>
      <c r="BA32" s="602"/>
      <c r="BB32" s="602"/>
      <c r="BC32" s="486"/>
      <c r="BD32" s="486"/>
      <c r="BE32" s="486"/>
    </row>
    <row r="33" spans="1:57" s="597" customFormat="1" ht="12.75" customHeight="1">
      <c r="A33" s="502"/>
      <c r="B33" s="1257">
        <v>10</v>
      </c>
      <c r="C33" s="1359" t="s">
        <v>53</v>
      </c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60"/>
      <c r="O33" s="1353">
        <f>O29+O31</f>
        <v>3630</v>
      </c>
      <c r="P33" s="1354"/>
      <c r="Q33" s="1354"/>
      <c r="R33" s="1354"/>
      <c r="S33" s="1354"/>
      <c r="T33" s="1354"/>
      <c r="U33" s="1354"/>
      <c r="V33" s="1354"/>
      <c r="W33" s="1354"/>
      <c r="X33" s="1354"/>
      <c r="Y33" s="1355"/>
      <c r="Z33" s="596"/>
      <c r="AA33" s="612"/>
      <c r="AB33" s="596"/>
      <c r="AC33" s="1171"/>
      <c r="AD33" s="1172"/>
      <c r="AE33" s="1172"/>
      <c r="AF33" s="1172"/>
      <c r="AG33" s="1172"/>
      <c r="AH33" s="1172"/>
      <c r="AI33" s="1172"/>
      <c r="AJ33" s="1172"/>
      <c r="AK33" s="1172"/>
      <c r="AL33" s="1172"/>
      <c r="AM33" s="1172"/>
      <c r="AN33" s="1172"/>
      <c r="AO33" s="1172"/>
      <c r="AP33" s="1172"/>
      <c r="AQ33" s="1172"/>
      <c r="AR33" s="1172"/>
      <c r="AS33" s="1172"/>
      <c r="AT33" s="1172"/>
      <c r="AU33" s="1172"/>
      <c r="AV33" s="1172"/>
      <c r="AW33" s="1172"/>
      <c r="AX33" s="1173"/>
      <c r="AY33" s="603"/>
      <c r="AZ33" s="604"/>
      <c r="BA33" s="602"/>
      <c r="BB33" s="602"/>
      <c r="BC33" s="486"/>
      <c r="BD33" s="486"/>
      <c r="BE33" s="486"/>
    </row>
    <row r="34" spans="1:57" s="597" customFormat="1" ht="12.75" customHeight="1">
      <c r="A34" s="502"/>
      <c r="B34" s="1258"/>
      <c r="C34" s="1356" t="s">
        <v>173</v>
      </c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8"/>
      <c r="O34" s="1353"/>
      <c r="P34" s="1354"/>
      <c r="Q34" s="1354"/>
      <c r="R34" s="1354"/>
      <c r="S34" s="1354"/>
      <c r="T34" s="1354"/>
      <c r="U34" s="1354"/>
      <c r="V34" s="1354"/>
      <c r="W34" s="1354"/>
      <c r="X34" s="1354"/>
      <c r="Y34" s="1355"/>
      <c r="Z34" s="596"/>
      <c r="AA34" s="624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07"/>
      <c r="AP34" s="507"/>
      <c r="AQ34" s="507"/>
      <c r="AR34" s="507"/>
      <c r="AS34" s="608"/>
      <c r="AT34" s="608"/>
      <c r="AU34" s="608"/>
      <c r="AV34" s="608"/>
      <c r="AW34" s="608"/>
      <c r="AX34" s="608"/>
      <c r="AY34" s="608"/>
      <c r="AZ34" s="604"/>
      <c r="BA34" s="602"/>
      <c r="BB34" s="602"/>
      <c r="BC34" s="486"/>
      <c r="BD34" s="486"/>
      <c r="BE34" s="486"/>
    </row>
    <row r="35" spans="1:57" s="597" customFormat="1" ht="12.75" customHeight="1">
      <c r="A35" s="502"/>
      <c r="B35" s="508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03"/>
      <c r="AP35" s="503"/>
      <c r="AQ35" s="503"/>
      <c r="AR35" s="503"/>
      <c r="AS35" s="603"/>
      <c r="AT35" s="603"/>
      <c r="AU35" s="603"/>
      <c r="AV35" s="603"/>
      <c r="AW35" s="603"/>
      <c r="AX35" s="603"/>
      <c r="AY35" s="603"/>
      <c r="AZ35" s="604"/>
      <c r="BA35" s="602"/>
      <c r="BB35" s="602"/>
      <c r="BC35" s="486"/>
      <c r="BD35" s="486"/>
      <c r="BE35" s="486"/>
    </row>
    <row r="36" spans="1:57" s="597" customFormat="1" ht="12.75" customHeight="1">
      <c r="A36" s="502"/>
      <c r="B36" s="1361" t="s">
        <v>146</v>
      </c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631"/>
      <c r="P36" s="1378"/>
      <c r="Q36" s="1379"/>
      <c r="R36" s="1379"/>
      <c r="S36" s="1379"/>
      <c r="T36" s="1379"/>
      <c r="U36" s="1379"/>
      <c r="V36" s="1379"/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1379"/>
      <c r="AI36" s="1379"/>
      <c r="AJ36" s="1379"/>
      <c r="AK36" s="1379"/>
      <c r="AL36" s="1379"/>
      <c r="AM36" s="1379"/>
      <c r="AN36" s="1380"/>
      <c r="AO36" s="1385" t="s">
        <v>145</v>
      </c>
      <c r="AP36" s="1386"/>
      <c r="AQ36" s="1386"/>
      <c r="AR36" s="1386"/>
      <c r="AS36" s="1386"/>
      <c r="AT36" s="1386"/>
      <c r="AU36" s="1386"/>
      <c r="AV36" s="1386"/>
      <c r="AW36" s="1386"/>
      <c r="AX36" s="1386"/>
      <c r="AY36" s="1384" t="s">
        <v>59</v>
      </c>
      <c r="AZ36" s="607"/>
      <c r="BA36" s="602"/>
      <c r="BB36" s="602"/>
      <c r="BC36" s="486"/>
      <c r="BD36" s="486"/>
      <c r="BE36" s="486"/>
    </row>
    <row r="37" spans="1:57" s="597" customFormat="1" ht="12.75" customHeight="1">
      <c r="A37" s="502"/>
      <c r="B37" s="1361"/>
      <c r="C37" s="1361"/>
      <c r="D37" s="1361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631"/>
      <c r="P37" s="1381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1382"/>
      <c r="AI37" s="1382"/>
      <c r="AJ37" s="1382"/>
      <c r="AK37" s="1382"/>
      <c r="AL37" s="1382"/>
      <c r="AM37" s="1382"/>
      <c r="AN37" s="1383"/>
      <c r="AO37" s="1385"/>
      <c r="AP37" s="1386"/>
      <c r="AQ37" s="1386"/>
      <c r="AR37" s="1386"/>
      <c r="AS37" s="1386"/>
      <c r="AT37" s="1386"/>
      <c r="AU37" s="1386"/>
      <c r="AV37" s="1386"/>
      <c r="AW37" s="1386"/>
      <c r="AX37" s="1386"/>
      <c r="AY37" s="1384"/>
      <c r="AZ37" s="604"/>
      <c r="BA37" s="602"/>
      <c r="BB37" s="602"/>
      <c r="BC37" s="486"/>
      <c r="BD37" s="486"/>
      <c r="BE37" s="486"/>
    </row>
    <row r="38" spans="1:57" s="597" customFormat="1" ht="12.75" customHeight="1">
      <c r="A38" s="502"/>
      <c r="B38" s="491" t="s">
        <v>147</v>
      </c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510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3"/>
      <c r="AW38" s="603"/>
      <c r="AX38" s="603"/>
      <c r="AY38" s="492" t="s">
        <v>161</v>
      </c>
      <c r="AZ38" s="604"/>
      <c r="BA38" s="602"/>
      <c r="BB38" s="602"/>
      <c r="BC38" s="486"/>
      <c r="BD38" s="486"/>
      <c r="BE38" s="486"/>
    </row>
    <row r="39" spans="1:57" s="597" customFormat="1" ht="12.75" customHeight="1">
      <c r="A39" s="502"/>
      <c r="B39" s="603"/>
      <c r="C39" s="512"/>
      <c r="D39" s="603"/>
      <c r="E39" s="513"/>
      <c r="F39" s="513"/>
      <c r="G39" s="513"/>
      <c r="H39" s="513"/>
      <c r="I39" s="603"/>
      <c r="J39" s="603"/>
      <c r="K39" s="603"/>
      <c r="L39" s="603"/>
      <c r="M39" s="603"/>
      <c r="N39" s="603"/>
      <c r="O39" s="603"/>
      <c r="P39" s="512" t="s">
        <v>123</v>
      </c>
      <c r="Q39" s="603"/>
      <c r="R39" s="603"/>
      <c r="S39" s="603"/>
      <c r="T39" s="603"/>
      <c r="U39" s="603"/>
      <c r="V39" s="513"/>
      <c r="W39" s="603"/>
      <c r="X39" s="603"/>
      <c r="Y39" s="513"/>
      <c r="Z39" s="512" t="s">
        <v>124</v>
      </c>
      <c r="AA39" s="513"/>
      <c r="AB39" s="513"/>
      <c r="AC39" s="513"/>
      <c r="AD39" s="513"/>
      <c r="AE39" s="513"/>
      <c r="AF39" s="513"/>
      <c r="AG39" s="513"/>
      <c r="AH39" s="603"/>
      <c r="AI39" s="603"/>
      <c r="AJ39" s="603"/>
      <c r="AK39" s="603"/>
      <c r="AL39" s="603"/>
      <c r="AM39" s="603"/>
      <c r="AN39" s="513" t="s">
        <v>114</v>
      </c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4"/>
      <c r="BA39" s="602"/>
      <c r="BB39" s="602"/>
      <c r="BC39" s="486"/>
      <c r="BD39" s="486"/>
      <c r="BE39" s="486"/>
    </row>
    <row r="40" spans="1:57" s="597" customFormat="1" ht="12.75">
      <c r="A40" s="612"/>
      <c r="B40" s="596"/>
      <c r="C40" s="512"/>
      <c r="D40" s="603"/>
      <c r="E40" s="513"/>
      <c r="F40" s="513"/>
      <c r="G40" s="513"/>
      <c r="H40" s="513"/>
      <c r="I40" s="603"/>
      <c r="J40" s="603"/>
      <c r="K40" s="603"/>
      <c r="L40" s="603"/>
      <c r="M40" s="603"/>
      <c r="N40" s="603"/>
      <c r="O40" s="603"/>
      <c r="P40" s="512" t="s">
        <v>125</v>
      </c>
      <c r="Q40" s="603"/>
      <c r="R40" s="603"/>
      <c r="S40" s="603"/>
      <c r="T40" s="603"/>
      <c r="U40" s="603"/>
      <c r="V40" s="513"/>
      <c r="W40" s="603"/>
      <c r="X40" s="603"/>
      <c r="Y40" s="513"/>
      <c r="Z40" s="512" t="s">
        <v>126</v>
      </c>
      <c r="AA40" s="513"/>
      <c r="AB40" s="513"/>
      <c r="AC40" s="513"/>
      <c r="AD40" s="513"/>
      <c r="AE40" s="513"/>
      <c r="AF40" s="513"/>
      <c r="AG40" s="513"/>
      <c r="AH40" s="603"/>
      <c r="AI40" s="513"/>
      <c r="AJ40" s="603"/>
      <c r="AK40" s="603"/>
      <c r="AL40" s="603"/>
      <c r="AM40" s="603"/>
      <c r="AN40" s="513" t="s">
        <v>115</v>
      </c>
      <c r="AO40" s="603"/>
      <c r="AP40" s="603"/>
      <c r="AQ40" s="603"/>
      <c r="AR40" s="603"/>
      <c r="AS40" s="603"/>
      <c r="AT40" s="603"/>
      <c r="AU40" s="603"/>
      <c r="AV40" s="603"/>
      <c r="AW40" s="603"/>
      <c r="AX40" s="603"/>
      <c r="AY40" s="603"/>
      <c r="AZ40" s="604"/>
      <c r="BA40" s="602"/>
      <c r="BB40" s="602"/>
      <c r="BC40" s="486"/>
      <c r="BD40" s="486"/>
      <c r="BE40" s="486"/>
    </row>
    <row r="41" spans="1:57" s="597" customFormat="1" ht="12.75">
      <c r="A41" s="612"/>
      <c r="B41" s="596"/>
      <c r="C41" s="512"/>
      <c r="D41" s="603"/>
      <c r="E41" s="513"/>
      <c r="F41" s="513"/>
      <c r="G41" s="513"/>
      <c r="H41" s="513"/>
      <c r="I41" s="603"/>
      <c r="J41" s="603"/>
      <c r="K41" s="603"/>
      <c r="L41" s="603"/>
      <c r="M41" s="603"/>
      <c r="N41" s="603"/>
      <c r="O41" s="603"/>
      <c r="P41" s="512" t="s">
        <v>127</v>
      </c>
      <c r="Q41" s="603"/>
      <c r="R41" s="603"/>
      <c r="S41" s="603"/>
      <c r="T41" s="603"/>
      <c r="U41" s="603"/>
      <c r="V41" s="513"/>
      <c r="W41" s="603"/>
      <c r="X41" s="603"/>
      <c r="Y41" s="513"/>
      <c r="Z41" s="512" t="s">
        <v>128</v>
      </c>
      <c r="AA41" s="513"/>
      <c r="AB41" s="513"/>
      <c r="AC41" s="513"/>
      <c r="AD41" s="513"/>
      <c r="AE41" s="513"/>
      <c r="AF41" s="513"/>
      <c r="AG41" s="513"/>
      <c r="AH41" s="603"/>
      <c r="AI41" s="513"/>
      <c r="AJ41" s="603"/>
      <c r="AK41" s="603"/>
      <c r="AL41" s="603"/>
      <c r="AM41" s="603"/>
      <c r="AN41" s="513" t="s">
        <v>116</v>
      </c>
      <c r="AO41" s="603"/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4"/>
      <c r="BA41" s="602"/>
      <c r="BB41" s="602"/>
      <c r="BC41" s="486"/>
      <c r="BD41" s="486"/>
      <c r="BE41" s="486"/>
    </row>
    <row r="42" spans="1:57" s="597" customFormat="1" ht="12.75">
      <c r="A42" s="612"/>
      <c r="B42" s="596"/>
      <c r="C42" s="512"/>
      <c r="D42" s="603"/>
      <c r="E42" s="513"/>
      <c r="F42" s="513"/>
      <c r="G42" s="513"/>
      <c r="H42" s="513"/>
      <c r="I42" s="603"/>
      <c r="J42" s="603"/>
      <c r="K42" s="603"/>
      <c r="L42" s="603"/>
      <c r="M42" s="603"/>
      <c r="N42" s="603"/>
      <c r="O42" s="603"/>
      <c r="P42" s="512" t="s">
        <v>129</v>
      </c>
      <c r="Q42" s="603"/>
      <c r="R42" s="603"/>
      <c r="S42" s="603"/>
      <c r="T42" s="603"/>
      <c r="U42" s="603"/>
      <c r="V42" s="513"/>
      <c r="W42" s="603"/>
      <c r="X42" s="603"/>
      <c r="Y42" s="513"/>
      <c r="Z42" s="512" t="s">
        <v>130</v>
      </c>
      <c r="AA42" s="513"/>
      <c r="AB42" s="513"/>
      <c r="AC42" s="513"/>
      <c r="AD42" s="513"/>
      <c r="AE42" s="513"/>
      <c r="AF42" s="513"/>
      <c r="AG42" s="513"/>
      <c r="AH42" s="603"/>
      <c r="AI42" s="513"/>
      <c r="AJ42" s="603"/>
      <c r="AK42" s="603"/>
      <c r="AL42" s="603"/>
      <c r="AM42" s="603"/>
      <c r="AN42" s="513" t="s">
        <v>117</v>
      </c>
      <c r="AO42" s="603"/>
      <c r="AP42" s="603"/>
      <c r="AQ42" s="603"/>
      <c r="AR42" s="603"/>
      <c r="AS42" s="603"/>
      <c r="AT42" s="603"/>
      <c r="AU42" s="603"/>
      <c r="AV42" s="603"/>
      <c r="AW42" s="603"/>
      <c r="AX42" s="603"/>
      <c r="AY42" s="603"/>
      <c r="AZ42" s="604"/>
      <c r="BA42" s="602"/>
      <c r="BB42" s="602"/>
      <c r="BC42" s="486"/>
      <c r="BD42" s="486"/>
      <c r="BE42" s="486"/>
    </row>
    <row r="43" spans="1:57" s="597" customFormat="1" ht="9.75" customHeight="1">
      <c r="A43" s="612"/>
      <c r="B43" s="596"/>
      <c r="C43" s="512"/>
      <c r="D43" s="603"/>
      <c r="E43" s="513"/>
      <c r="F43" s="513"/>
      <c r="G43" s="513"/>
      <c r="H43" s="513"/>
      <c r="I43" s="603"/>
      <c r="J43" s="603"/>
      <c r="K43" s="603"/>
      <c r="L43" s="603"/>
      <c r="M43" s="603"/>
      <c r="N43" s="603"/>
      <c r="O43" s="603"/>
      <c r="P43" s="512" t="s">
        <v>131</v>
      </c>
      <c r="Q43" s="603"/>
      <c r="R43" s="603"/>
      <c r="S43" s="603"/>
      <c r="T43" s="603"/>
      <c r="U43" s="603"/>
      <c r="V43" s="513"/>
      <c r="W43" s="603"/>
      <c r="X43" s="603"/>
      <c r="Y43" s="513"/>
      <c r="Z43" s="512" t="s">
        <v>134</v>
      </c>
      <c r="AA43" s="513"/>
      <c r="AB43" s="513"/>
      <c r="AC43" s="513"/>
      <c r="AD43" s="513"/>
      <c r="AE43" s="513"/>
      <c r="AF43" s="513"/>
      <c r="AG43" s="513"/>
      <c r="AH43" s="603"/>
      <c r="AI43" s="513"/>
      <c r="AJ43" s="603"/>
      <c r="AK43" s="603"/>
      <c r="AL43" s="603"/>
      <c r="AM43" s="603"/>
      <c r="AN43" s="513" t="s">
        <v>118</v>
      </c>
      <c r="AO43" s="603"/>
      <c r="AP43" s="603"/>
      <c r="AQ43" s="603"/>
      <c r="AR43" s="603"/>
      <c r="AS43" s="603"/>
      <c r="AT43" s="603"/>
      <c r="AU43" s="603"/>
      <c r="AV43" s="603"/>
      <c r="AW43" s="603"/>
      <c r="AX43" s="603"/>
      <c r="AY43" s="603"/>
      <c r="AZ43" s="604"/>
      <c r="BA43" s="603"/>
      <c r="BB43" s="602"/>
      <c r="BC43" s="486"/>
      <c r="BD43" s="486"/>
      <c r="BE43" s="486"/>
    </row>
    <row r="44" spans="1:57" s="597" customFormat="1" ht="12.75">
      <c r="A44" s="612"/>
      <c r="B44" s="596"/>
      <c r="C44" s="512"/>
      <c r="D44" s="603"/>
      <c r="E44" s="513"/>
      <c r="F44" s="513"/>
      <c r="G44" s="513"/>
      <c r="H44" s="513"/>
      <c r="I44" s="603"/>
      <c r="J44" s="603"/>
      <c r="K44" s="603"/>
      <c r="L44" s="603"/>
      <c r="M44" s="603"/>
      <c r="N44" s="603"/>
      <c r="O44" s="603"/>
      <c r="P44" s="512" t="s">
        <v>132</v>
      </c>
      <c r="Q44" s="603"/>
      <c r="R44" s="603"/>
      <c r="S44" s="603"/>
      <c r="T44" s="603"/>
      <c r="U44" s="603"/>
      <c r="V44" s="513"/>
      <c r="W44" s="603"/>
      <c r="X44" s="603"/>
      <c r="Y44" s="513"/>
      <c r="Z44" s="512" t="s">
        <v>133</v>
      </c>
      <c r="AA44" s="513"/>
      <c r="AB44" s="513"/>
      <c r="AC44" s="513"/>
      <c r="AD44" s="513"/>
      <c r="AE44" s="513"/>
      <c r="AF44" s="513"/>
      <c r="AG44" s="513"/>
      <c r="AH44" s="603"/>
      <c r="AI44" s="513"/>
      <c r="AJ44" s="603"/>
      <c r="AK44" s="603"/>
      <c r="AL44" s="603"/>
      <c r="AM44" s="603"/>
      <c r="AN44" s="513" t="s">
        <v>119</v>
      </c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4"/>
      <c r="BA44" s="603"/>
      <c r="BB44" s="602"/>
      <c r="BC44" s="486"/>
      <c r="BD44" s="486"/>
      <c r="BE44" s="486"/>
    </row>
    <row r="45" spans="1:57" s="597" customFormat="1" ht="12.75">
      <c r="A45" s="612"/>
      <c r="B45" s="596"/>
      <c r="C45" s="512"/>
      <c r="D45" s="603"/>
      <c r="E45" s="513"/>
      <c r="F45" s="513"/>
      <c r="G45" s="513"/>
      <c r="H45" s="513"/>
      <c r="I45" s="603"/>
      <c r="J45" s="603"/>
      <c r="K45" s="603"/>
      <c r="L45" s="603"/>
      <c r="M45" s="603"/>
      <c r="N45" s="603"/>
      <c r="O45" s="603"/>
      <c r="P45" s="512" t="s">
        <v>69</v>
      </c>
      <c r="Q45" s="603"/>
      <c r="R45" s="603"/>
      <c r="S45" s="603"/>
      <c r="T45" s="603"/>
      <c r="U45" s="603"/>
      <c r="V45" s="513"/>
      <c r="W45" s="603"/>
      <c r="X45" s="603"/>
      <c r="Y45" s="513"/>
      <c r="Z45" s="512" t="s">
        <v>70</v>
      </c>
      <c r="AA45" s="513"/>
      <c r="AB45" s="514"/>
      <c r="AC45" s="514"/>
      <c r="AD45" s="514"/>
      <c r="AE45" s="514"/>
      <c r="AF45" s="514"/>
      <c r="AG45" s="514"/>
      <c r="AH45" s="603"/>
      <c r="AI45" s="513"/>
      <c r="AJ45" s="603"/>
      <c r="AK45" s="603"/>
      <c r="AL45" s="603"/>
      <c r="AM45" s="603"/>
      <c r="AN45" s="514" t="s">
        <v>120</v>
      </c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4"/>
      <c r="BA45" s="603"/>
      <c r="BB45" s="602"/>
      <c r="BC45" s="486"/>
      <c r="BD45" s="486"/>
      <c r="BE45" s="486"/>
    </row>
    <row r="46" spans="1:57" s="597" customFormat="1" ht="14.25" customHeight="1">
      <c r="A46" s="612"/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632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3"/>
      <c r="AW46" s="603"/>
      <c r="AX46" s="603"/>
      <c r="AY46" s="603"/>
      <c r="AZ46" s="604"/>
      <c r="BA46" s="602"/>
      <c r="BB46" s="602"/>
      <c r="BC46" s="486"/>
      <c r="BD46" s="486"/>
      <c r="BE46" s="486"/>
    </row>
    <row r="47" spans="1:57" s="597" customFormat="1" ht="12.75" customHeight="1">
      <c r="A47" s="612"/>
      <c r="B47" s="1329" t="s">
        <v>148</v>
      </c>
      <c r="C47" s="1329"/>
      <c r="D47" s="1329"/>
      <c r="E47" s="1329"/>
      <c r="F47" s="1329"/>
      <c r="G47" s="1329"/>
      <c r="H47" s="1330" t="str">
        <f>ConvNumberLetter(O33,3,0)</f>
        <v>TROIS MILLE SIX CENT TRENTE DIRHAMS  ET ZERO CENTIME</v>
      </c>
      <c r="I47" s="1331"/>
      <c r="J47" s="1331"/>
      <c r="K47" s="1331"/>
      <c r="L47" s="1331"/>
      <c r="M47" s="1331"/>
      <c r="N47" s="1331"/>
      <c r="O47" s="1331"/>
      <c r="P47" s="1331"/>
      <c r="Q47" s="1331"/>
      <c r="R47" s="1331"/>
      <c r="S47" s="1331"/>
      <c r="T47" s="1331"/>
      <c r="U47" s="1331"/>
      <c r="V47" s="1331"/>
      <c r="W47" s="1331"/>
      <c r="X47" s="1331"/>
      <c r="Y47" s="1331"/>
      <c r="Z47" s="1331"/>
      <c r="AA47" s="1331"/>
      <c r="AB47" s="1331"/>
      <c r="AC47" s="1331"/>
      <c r="AD47" s="1331"/>
      <c r="AE47" s="1331"/>
      <c r="AF47" s="1331"/>
      <c r="AG47" s="1331"/>
      <c r="AH47" s="1331"/>
      <c r="AI47" s="1331"/>
      <c r="AJ47" s="1331"/>
      <c r="AK47" s="1331"/>
      <c r="AL47" s="1331"/>
      <c r="AM47" s="1331"/>
      <c r="AN47" s="1331"/>
      <c r="AO47" s="1331"/>
      <c r="AP47" s="1331"/>
      <c r="AQ47" s="1331"/>
      <c r="AR47" s="1331"/>
      <c r="AS47" s="1331"/>
      <c r="AT47" s="1332"/>
      <c r="AU47" s="603"/>
      <c r="AV47" s="603"/>
      <c r="AW47" s="603"/>
      <c r="AX47" s="603"/>
      <c r="AY47" s="504" t="s">
        <v>72</v>
      </c>
      <c r="AZ47" s="604"/>
      <c r="BA47" s="602"/>
      <c r="BB47" s="602"/>
      <c r="BC47" s="486"/>
      <c r="BD47" s="486"/>
      <c r="BE47" s="486"/>
    </row>
    <row r="48" spans="1:57" s="597" customFormat="1" ht="12.75">
      <c r="A48" s="612"/>
      <c r="B48" s="1329"/>
      <c r="C48" s="1329"/>
      <c r="D48" s="1329"/>
      <c r="E48" s="1329"/>
      <c r="F48" s="1329"/>
      <c r="G48" s="1329"/>
      <c r="H48" s="1333"/>
      <c r="I48" s="1185"/>
      <c r="J48" s="1185"/>
      <c r="K48" s="1185"/>
      <c r="L48" s="1185"/>
      <c r="M48" s="1185"/>
      <c r="N48" s="1185"/>
      <c r="O48" s="1185"/>
      <c r="P48" s="1185"/>
      <c r="Q48" s="1185"/>
      <c r="R48" s="1185"/>
      <c r="S48" s="1185"/>
      <c r="T48" s="1185"/>
      <c r="U48" s="1185"/>
      <c r="V48" s="1185"/>
      <c r="W48" s="1185"/>
      <c r="X48" s="1185"/>
      <c r="Y48" s="1185"/>
      <c r="Z48" s="1185"/>
      <c r="AA48" s="1185"/>
      <c r="AB48" s="1185"/>
      <c r="AC48" s="1185"/>
      <c r="AD48" s="1185"/>
      <c r="AE48" s="1185"/>
      <c r="AF48" s="1185"/>
      <c r="AG48" s="1185"/>
      <c r="AH48" s="1185"/>
      <c r="AI48" s="1185"/>
      <c r="AJ48" s="1185"/>
      <c r="AK48" s="1185"/>
      <c r="AL48" s="1185"/>
      <c r="AM48" s="1185"/>
      <c r="AN48" s="1185"/>
      <c r="AO48" s="1185"/>
      <c r="AP48" s="1185"/>
      <c r="AQ48" s="1185"/>
      <c r="AR48" s="1185"/>
      <c r="AS48" s="1185"/>
      <c r="AT48" s="1334"/>
      <c r="AU48" s="603"/>
      <c r="AV48" s="603"/>
      <c r="AW48" s="603"/>
      <c r="AX48" s="603"/>
      <c r="AY48" s="603"/>
      <c r="AZ48" s="604"/>
      <c r="BA48" s="602"/>
      <c r="BB48" s="602"/>
      <c r="BC48" s="486"/>
      <c r="BD48" s="486"/>
      <c r="BE48" s="486"/>
    </row>
    <row r="49" spans="1:57" s="597" customFormat="1" ht="12.75">
      <c r="A49" s="612"/>
      <c r="B49" s="491" t="s">
        <v>73</v>
      </c>
      <c r="C49" s="603"/>
      <c r="D49" s="603"/>
      <c r="E49" s="603"/>
      <c r="F49" s="603"/>
      <c r="G49" s="633"/>
      <c r="H49" s="1335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6"/>
      <c r="U49" s="1336"/>
      <c r="V49" s="1336"/>
      <c r="W49" s="1336"/>
      <c r="X49" s="1336"/>
      <c r="Y49" s="1336"/>
      <c r="Z49" s="1336"/>
      <c r="AA49" s="1336"/>
      <c r="AB49" s="1336"/>
      <c r="AC49" s="1336"/>
      <c r="AD49" s="1336"/>
      <c r="AE49" s="1336"/>
      <c r="AF49" s="1336"/>
      <c r="AG49" s="1336"/>
      <c r="AH49" s="1336"/>
      <c r="AI49" s="1336"/>
      <c r="AJ49" s="1336"/>
      <c r="AK49" s="1336"/>
      <c r="AL49" s="1336"/>
      <c r="AM49" s="1336"/>
      <c r="AN49" s="1336"/>
      <c r="AO49" s="1336"/>
      <c r="AP49" s="1336"/>
      <c r="AQ49" s="1336"/>
      <c r="AR49" s="1336"/>
      <c r="AS49" s="1336"/>
      <c r="AT49" s="1337"/>
      <c r="AU49" s="603"/>
      <c r="AV49" s="1338" t="s">
        <v>174</v>
      </c>
      <c r="AW49" s="1338"/>
      <c r="AX49" s="1338"/>
      <c r="AY49" s="1338"/>
      <c r="AZ49" s="604"/>
      <c r="BA49" s="602"/>
      <c r="BB49" s="602"/>
      <c r="BC49" s="486"/>
      <c r="BD49" s="486"/>
      <c r="BE49" s="486"/>
    </row>
    <row r="50" spans="1:57" s="597" customFormat="1" ht="8.25" customHeight="1">
      <c r="A50" s="612"/>
      <c r="B50" s="491"/>
      <c r="C50" s="603"/>
      <c r="D50" s="603"/>
      <c r="E50" s="603"/>
      <c r="F50" s="603"/>
      <c r="G50" s="633"/>
      <c r="H50" s="603"/>
      <c r="I50" s="491"/>
      <c r="J50" s="491"/>
      <c r="K50" s="491"/>
      <c r="L50" s="491"/>
      <c r="M50" s="491"/>
      <c r="N50" s="491"/>
      <c r="O50" s="603"/>
      <c r="P50" s="603"/>
      <c r="Q50" s="603"/>
      <c r="R50" s="603"/>
      <c r="S50" s="603"/>
      <c r="T50" s="603"/>
      <c r="U50" s="603"/>
      <c r="V50" s="603"/>
      <c r="W50" s="603"/>
      <c r="X50" s="603"/>
      <c r="Y50" s="603"/>
      <c r="Z50" s="603"/>
      <c r="AA50" s="603"/>
      <c r="AB50" s="603"/>
      <c r="AC50" s="603"/>
      <c r="AD50" s="603"/>
      <c r="AE50" s="603"/>
      <c r="AF50" s="603"/>
      <c r="AG50" s="603"/>
      <c r="AH50" s="603"/>
      <c r="AI50" s="603"/>
      <c r="AJ50" s="603"/>
      <c r="AK50" s="603"/>
      <c r="AL50" s="603"/>
      <c r="AM50" s="603"/>
      <c r="AN50" s="603"/>
      <c r="AO50" s="603"/>
      <c r="AP50" s="603"/>
      <c r="AQ50" s="603"/>
      <c r="AR50" s="603"/>
      <c r="AS50" s="603"/>
      <c r="AT50" s="603"/>
      <c r="AU50" s="603"/>
      <c r="AV50" s="603"/>
      <c r="AW50" s="603"/>
      <c r="AX50" s="603"/>
      <c r="AY50" s="603"/>
      <c r="AZ50" s="604"/>
      <c r="BA50" s="602"/>
      <c r="BB50" s="602"/>
      <c r="BC50" s="486"/>
      <c r="BD50" s="486"/>
      <c r="BE50" s="486"/>
    </row>
    <row r="51" spans="1:57" s="597" customFormat="1" ht="12.75">
      <c r="A51" s="612"/>
      <c r="B51" s="596"/>
      <c r="C51" s="596"/>
      <c r="D51" s="596"/>
      <c r="E51" s="596"/>
      <c r="F51" s="503" t="s">
        <v>143</v>
      </c>
      <c r="G51" s="633"/>
      <c r="H51" s="491"/>
      <c r="I51" s="491"/>
      <c r="J51" s="491"/>
      <c r="K51" s="491"/>
      <c r="L51" s="491"/>
      <c r="M51" s="491"/>
      <c r="N51" s="491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503"/>
      <c r="AW51" s="503" t="s">
        <v>75</v>
      </c>
      <c r="AX51" s="603"/>
      <c r="AY51" s="603"/>
      <c r="AZ51" s="604"/>
      <c r="BA51" s="602"/>
      <c r="BB51" s="602"/>
      <c r="BC51" s="486"/>
      <c r="BD51" s="486"/>
      <c r="BE51" s="486"/>
    </row>
    <row r="52" spans="1:57" s="597" customFormat="1" ht="12.75" customHeight="1">
      <c r="A52" s="612"/>
      <c r="B52" s="596"/>
      <c r="C52" s="596"/>
      <c r="D52" s="596"/>
      <c r="E52" s="596"/>
      <c r="F52" s="503" t="s">
        <v>149</v>
      </c>
      <c r="G52" s="633"/>
      <c r="H52" s="491"/>
      <c r="I52" s="491"/>
      <c r="J52" s="491"/>
      <c r="K52" s="491"/>
      <c r="L52" s="491"/>
      <c r="M52" s="491"/>
      <c r="N52" s="491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503"/>
      <c r="AW52" s="503" t="s">
        <v>176</v>
      </c>
      <c r="AX52" s="603"/>
      <c r="AY52" s="603"/>
      <c r="AZ52" s="604"/>
      <c r="BA52" s="602"/>
      <c r="BB52" s="602"/>
      <c r="BC52" s="486"/>
      <c r="BD52" s="486"/>
      <c r="BE52" s="486"/>
    </row>
    <row r="53" spans="1:57" s="597" customFormat="1" ht="6.75" customHeight="1">
      <c r="A53" s="612"/>
      <c r="B53" s="596"/>
      <c r="C53" s="596"/>
      <c r="D53" s="596"/>
      <c r="E53" s="596"/>
      <c r="F53" s="503"/>
      <c r="G53" s="633"/>
      <c r="H53" s="491"/>
      <c r="I53" s="491"/>
      <c r="J53" s="491"/>
      <c r="K53" s="491"/>
      <c r="L53" s="491"/>
      <c r="M53" s="491"/>
      <c r="N53" s="491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503"/>
      <c r="AW53" s="503"/>
      <c r="AX53" s="603"/>
      <c r="AY53" s="603"/>
      <c r="AZ53" s="604"/>
      <c r="BA53" s="602"/>
      <c r="BB53" s="602"/>
      <c r="BC53" s="486"/>
      <c r="BD53" s="486"/>
      <c r="BE53" s="486"/>
    </row>
    <row r="54" spans="1:57" s="597" customFormat="1" ht="12.75" customHeight="1">
      <c r="A54" s="612"/>
      <c r="B54" s="596"/>
      <c r="C54" s="596"/>
      <c r="D54" s="596"/>
      <c r="E54" s="596"/>
      <c r="F54" s="503" t="s">
        <v>81</v>
      </c>
      <c r="G54" s="633"/>
      <c r="H54" s="491"/>
      <c r="I54" s="491"/>
      <c r="J54" s="491"/>
      <c r="K54" s="491"/>
      <c r="L54" s="491"/>
      <c r="M54" s="491"/>
      <c r="N54" s="491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503"/>
      <c r="AW54" s="503" t="s">
        <v>175</v>
      </c>
      <c r="AX54" s="603"/>
      <c r="AY54" s="603"/>
      <c r="AZ54" s="604"/>
      <c r="BA54" s="602"/>
      <c r="BB54" s="602"/>
      <c r="BC54" s="486"/>
      <c r="BD54" s="486"/>
      <c r="BE54" s="486"/>
    </row>
    <row r="55" spans="1:57" s="597" customFormat="1" ht="12.75" customHeight="1">
      <c r="A55" s="634"/>
      <c r="B55" s="626"/>
      <c r="C55" s="635"/>
      <c r="D55" s="596"/>
      <c r="E55" s="596"/>
      <c r="F55" s="503" t="s">
        <v>150</v>
      </c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503"/>
      <c r="AW55" s="503" t="s">
        <v>177</v>
      </c>
      <c r="AX55" s="603"/>
      <c r="AY55" s="603"/>
      <c r="AZ55" s="604"/>
      <c r="BA55" s="602"/>
      <c r="BB55" s="602"/>
      <c r="BC55" s="486"/>
      <c r="BD55" s="486"/>
      <c r="BE55" s="486"/>
    </row>
    <row r="56" spans="1:57" s="597" customFormat="1" ht="12.75" customHeight="1">
      <c r="A56" s="612"/>
      <c r="B56" s="596"/>
      <c r="C56" s="613"/>
      <c r="D56" s="596"/>
      <c r="E56" s="503"/>
      <c r="F56" s="503"/>
      <c r="G56" s="491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503"/>
      <c r="AW56" s="503" t="s">
        <v>153</v>
      </c>
      <c r="AX56" s="603"/>
      <c r="AY56" s="603"/>
      <c r="AZ56" s="604"/>
      <c r="BA56" s="602"/>
      <c r="BB56" s="602"/>
      <c r="BC56" s="486"/>
      <c r="BD56" s="486"/>
      <c r="BE56" s="486"/>
    </row>
    <row r="57" spans="1:57" s="597" customFormat="1" ht="12.75" customHeight="1">
      <c r="A57" s="612"/>
      <c r="B57" s="596"/>
      <c r="C57" s="613"/>
      <c r="D57" s="596"/>
      <c r="E57" s="503"/>
      <c r="F57" s="503" t="s">
        <v>151</v>
      </c>
      <c r="G57" s="491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603"/>
      <c r="AP57" s="603"/>
      <c r="AQ57" s="603"/>
      <c r="AR57" s="603"/>
      <c r="AS57" s="603"/>
      <c r="AT57" s="603"/>
      <c r="AU57" s="603"/>
      <c r="AV57" s="603"/>
      <c r="AW57" s="503" t="s">
        <v>178</v>
      </c>
      <c r="AX57" s="603"/>
      <c r="AY57" s="603"/>
      <c r="AZ57" s="604"/>
      <c r="BA57" s="602"/>
      <c r="BB57" s="602"/>
      <c r="BC57" s="486"/>
      <c r="BD57" s="486"/>
      <c r="BE57" s="486"/>
    </row>
    <row r="58" spans="1:57" s="597" customFormat="1" ht="12.75" customHeight="1">
      <c r="A58" s="612"/>
      <c r="B58" s="596"/>
      <c r="C58" s="613"/>
      <c r="D58" s="596"/>
      <c r="E58" s="503"/>
      <c r="F58" s="503" t="s">
        <v>152</v>
      </c>
      <c r="G58" s="491"/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3"/>
      <c r="AH58" s="603"/>
      <c r="AI58" s="603"/>
      <c r="AJ58" s="603"/>
      <c r="AK58" s="603"/>
      <c r="AL58" s="603"/>
      <c r="AM58" s="603"/>
      <c r="AN58" s="603"/>
      <c r="AO58" s="603"/>
      <c r="AP58" s="603"/>
      <c r="AQ58" s="603"/>
      <c r="AR58" s="603"/>
      <c r="AS58" s="603"/>
      <c r="AT58" s="603"/>
      <c r="AU58" s="603"/>
      <c r="AV58" s="603"/>
      <c r="AW58" s="603"/>
      <c r="AX58" s="603"/>
      <c r="AY58" s="603"/>
      <c r="AZ58" s="604"/>
      <c r="BA58" s="602"/>
      <c r="BB58" s="602"/>
      <c r="BC58" s="486"/>
      <c r="BD58" s="486"/>
      <c r="BE58" s="486"/>
    </row>
    <row r="59" spans="1:57" s="597" customFormat="1" ht="6" customHeight="1">
      <c r="A59" s="612"/>
      <c r="B59" s="596"/>
      <c r="C59" s="613"/>
      <c r="D59" s="596"/>
      <c r="E59" s="503"/>
      <c r="F59" s="503"/>
      <c r="G59" s="491"/>
      <c r="H59" s="603"/>
      <c r="I59" s="603"/>
      <c r="J59" s="603"/>
      <c r="K59" s="603"/>
      <c r="L59" s="603"/>
      <c r="M59" s="603"/>
      <c r="N59" s="603"/>
      <c r="O59" s="603"/>
      <c r="P59" s="603"/>
      <c r="Q59" s="603"/>
      <c r="R59" s="603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  <c r="AP59" s="603"/>
      <c r="AQ59" s="603"/>
      <c r="AR59" s="603"/>
      <c r="AS59" s="603"/>
      <c r="AT59" s="603"/>
      <c r="AU59" s="603"/>
      <c r="AV59" s="603"/>
      <c r="AW59" s="603"/>
      <c r="AX59" s="603"/>
      <c r="AY59" s="603"/>
      <c r="AZ59" s="604"/>
      <c r="BA59" s="602"/>
      <c r="BB59" s="602"/>
      <c r="BC59" s="486"/>
      <c r="BD59" s="486"/>
      <c r="BE59" s="486"/>
    </row>
    <row r="60" spans="1:57" s="597" customFormat="1" ht="12.75" customHeight="1">
      <c r="A60" s="612"/>
      <c r="B60" s="596"/>
      <c r="C60" s="613"/>
      <c r="D60" s="1174" t="s">
        <v>86</v>
      </c>
      <c r="E60" s="1175"/>
      <c r="F60" s="1175"/>
      <c r="G60" s="1175"/>
      <c r="H60" s="1175"/>
      <c r="I60" s="1175"/>
      <c r="J60" s="1175"/>
      <c r="K60" s="1175"/>
      <c r="L60" s="1175"/>
      <c r="M60" s="1175"/>
      <c r="N60" s="1175"/>
      <c r="O60" s="1175"/>
      <c r="P60" s="1341" t="s">
        <v>181</v>
      </c>
      <c r="Q60" s="1341"/>
      <c r="R60" s="1341"/>
      <c r="S60" s="1341"/>
      <c r="T60" s="1341"/>
      <c r="U60" s="1341"/>
      <c r="V60" s="1341"/>
      <c r="W60" s="1341"/>
      <c r="X60" s="1342"/>
      <c r="Y60" s="516" t="s">
        <v>154</v>
      </c>
      <c r="Z60" s="517"/>
      <c r="AA60" s="516"/>
      <c r="AB60" s="516"/>
      <c r="AC60" s="516"/>
      <c r="AD60" s="516"/>
      <c r="AE60" s="516"/>
      <c r="AF60" s="518"/>
      <c r="AG60" s="518"/>
      <c r="AH60" s="518"/>
      <c r="AI60" s="518"/>
      <c r="AJ60" s="518"/>
      <c r="AK60" s="518"/>
      <c r="AL60" s="599"/>
      <c r="AM60" s="599"/>
      <c r="AN60" s="1339" t="s">
        <v>179</v>
      </c>
      <c r="AO60" s="1339"/>
      <c r="AP60" s="1339"/>
      <c r="AQ60" s="1339"/>
      <c r="AR60" s="1339"/>
      <c r="AS60" s="1339"/>
      <c r="AT60" s="1339"/>
      <c r="AU60" s="1339"/>
      <c r="AV60" s="1339"/>
      <c r="AW60" s="1339"/>
      <c r="AX60" s="1339"/>
      <c r="AY60" s="1339"/>
      <c r="AZ60" s="1340"/>
      <c r="BA60" s="602"/>
      <c r="BB60" s="602"/>
      <c r="BC60" s="486"/>
      <c r="BD60" s="486"/>
      <c r="BE60" s="486"/>
    </row>
    <row r="61" spans="1:57" s="597" customFormat="1" ht="12.75" customHeight="1">
      <c r="A61" s="612"/>
      <c r="B61" s="596"/>
      <c r="C61" s="613"/>
      <c r="D61" s="1142"/>
      <c r="E61" s="1176"/>
      <c r="F61" s="1176"/>
      <c r="G61" s="1176"/>
      <c r="H61" s="1176"/>
      <c r="I61" s="1176"/>
      <c r="J61" s="1176"/>
      <c r="K61" s="1176"/>
      <c r="L61" s="1176"/>
      <c r="M61" s="1176"/>
      <c r="N61" s="1176"/>
      <c r="O61" s="1176"/>
      <c r="P61" s="1343"/>
      <c r="Q61" s="1343"/>
      <c r="R61" s="1343"/>
      <c r="S61" s="1343"/>
      <c r="T61" s="1343"/>
      <c r="U61" s="1343"/>
      <c r="V61" s="1343"/>
      <c r="W61" s="1343"/>
      <c r="X61" s="1344"/>
      <c r="Y61" s="608"/>
      <c r="Z61" s="507"/>
      <c r="AA61" s="608"/>
      <c r="AB61" s="608"/>
      <c r="AC61" s="608"/>
      <c r="AD61" s="608"/>
      <c r="AE61" s="608"/>
      <c r="AF61" s="608"/>
      <c r="AG61" s="608"/>
      <c r="AH61" s="608"/>
      <c r="AI61" s="608"/>
      <c r="AJ61" s="608"/>
      <c r="AK61" s="608"/>
      <c r="AL61" s="608"/>
      <c r="AM61" s="519"/>
      <c r="AN61" s="608"/>
      <c r="AO61" s="608"/>
      <c r="AP61" s="608"/>
      <c r="AQ61" s="608"/>
      <c r="AR61" s="608"/>
      <c r="AS61" s="520"/>
      <c r="AT61" s="520"/>
      <c r="AU61" s="520"/>
      <c r="AV61" s="521"/>
      <c r="AW61" s="521"/>
      <c r="AX61" s="521"/>
      <c r="AY61" s="521"/>
      <c r="AZ61" s="607"/>
      <c r="BA61" s="602"/>
      <c r="BB61" s="602"/>
      <c r="BC61" s="486"/>
      <c r="BD61" s="486"/>
      <c r="BE61" s="486"/>
    </row>
    <row r="62" spans="1:57" s="597" customFormat="1" ht="12.75" customHeight="1">
      <c r="A62" s="612"/>
      <c r="B62" s="596"/>
      <c r="C62" s="613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636"/>
      <c r="S62" s="636"/>
      <c r="T62" s="636"/>
      <c r="U62" s="636"/>
      <c r="V62" s="636"/>
      <c r="W62" s="636"/>
      <c r="X62" s="604"/>
      <c r="Y62" s="603"/>
      <c r="Z62" s="503"/>
      <c r="AA62" s="603"/>
      <c r="AB62" s="603"/>
      <c r="AC62" s="603"/>
      <c r="AD62" s="603"/>
      <c r="AE62" s="603"/>
      <c r="AF62" s="603"/>
      <c r="AG62" s="603"/>
      <c r="AH62" s="603"/>
      <c r="AI62" s="603"/>
      <c r="AJ62" s="603"/>
      <c r="AK62" s="522"/>
      <c r="AL62" s="603"/>
      <c r="AM62" s="603"/>
      <c r="AN62" s="603"/>
      <c r="AO62" s="599"/>
      <c r="AP62" s="599"/>
      <c r="AQ62" s="599"/>
      <c r="AR62" s="600"/>
      <c r="AS62" s="603"/>
      <c r="AT62" s="1327" t="s">
        <v>96</v>
      </c>
      <c r="AU62" s="1327"/>
      <c r="AV62" s="1327"/>
      <c r="AW62" s="1327"/>
      <c r="AX62" s="1327"/>
      <c r="AY62" s="1327"/>
      <c r="AZ62" s="523"/>
      <c r="BA62" s="602"/>
      <c r="BB62" s="602"/>
      <c r="BC62" s="486"/>
      <c r="BD62" s="486"/>
      <c r="BE62" s="486"/>
    </row>
    <row r="63" spans="1:57" s="597" customFormat="1" ht="12.75" customHeight="1">
      <c r="A63" s="612"/>
      <c r="B63" s="596"/>
      <c r="C63" s="613"/>
      <c r="D63" s="596"/>
      <c r="E63" s="503"/>
      <c r="F63" s="503"/>
      <c r="G63" s="491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4"/>
      <c r="Y63" s="603"/>
      <c r="Z63" s="603"/>
      <c r="AA63" s="603"/>
      <c r="AB63" s="603"/>
      <c r="AC63" s="524" t="s">
        <v>91</v>
      </c>
      <c r="AD63" s="603"/>
      <c r="AE63" s="603"/>
      <c r="AF63" s="603"/>
      <c r="AG63" s="603"/>
      <c r="AH63" s="603"/>
      <c r="AI63" s="637"/>
      <c r="AJ63" s="638"/>
      <c r="AK63" s="639"/>
      <c r="AL63" s="603"/>
      <c r="AM63" s="603"/>
      <c r="AN63" s="603"/>
      <c r="AO63" s="525" t="s">
        <v>90</v>
      </c>
      <c r="AP63" s="603"/>
      <c r="AQ63" s="603"/>
      <c r="AR63" s="604"/>
      <c r="AS63" s="603"/>
      <c r="AT63" s="1328" t="s">
        <v>97</v>
      </c>
      <c r="AU63" s="1328"/>
      <c r="AV63" s="1328"/>
      <c r="AW63" s="1328"/>
      <c r="AX63" s="1328"/>
      <c r="AY63" s="1328"/>
      <c r="AZ63" s="526"/>
      <c r="BA63" s="602"/>
      <c r="BB63" s="602"/>
      <c r="BC63" s="486"/>
      <c r="BD63" s="486"/>
      <c r="BE63" s="486"/>
    </row>
    <row r="64" spans="1:57" s="597" customFormat="1" ht="12.75" customHeight="1">
      <c r="A64" s="612"/>
      <c r="B64" s="596"/>
      <c r="C64" s="613"/>
      <c r="D64" s="596"/>
      <c r="E64" s="596"/>
      <c r="F64" s="491"/>
      <c r="G64" s="491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4"/>
      <c r="Y64" s="603"/>
      <c r="Z64" s="640"/>
      <c r="AA64" s="640"/>
      <c r="AB64" s="603"/>
      <c r="AC64" s="527"/>
      <c r="AD64" s="527"/>
      <c r="AE64" s="515"/>
      <c r="AF64" s="515"/>
      <c r="AG64" s="603"/>
      <c r="AH64" s="633"/>
      <c r="AI64" s="633"/>
      <c r="AJ64" s="633"/>
      <c r="AK64" s="603"/>
      <c r="AL64" s="603"/>
      <c r="AM64" s="603"/>
      <c r="AN64" s="524"/>
      <c r="AO64" s="524"/>
      <c r="AP64" s="524"/>
      <c r="AQ64" s="524"/>
      <c r="AR64" s="604"/>
      <c r="AS64" s="603"/>
      <c r="AT64" s="603"/>
      <c r="AU64" s="603"/>
      <c r="AV64" s="603"/>
      <c r="AW64" s="603"/>
      <c r="AX64" s="603"/>
      <c r="AY64" s="603"/>
      <c r="AZ64" s="604"/>
      <c r="BA64" s="602"/>
      <c r="BB64" s="602"/>
      <c r="BC64" s="486"/>
      <c r="BD64" s="486"/>
      <c r="BE64" s="486"/>
    </row>
    <row r="65" spans="1:57" s="597" customFormat="1" ht="12.75" customHeight="1">
      <c r="A65" s="612"/>
      <c r="B65" s="596"/>
      <c r="C65" s="596"/>
      <c r="D65" s="612"/>
      <c r="E65" s="503"/>
      <c r="F65" s="491"/>
      <c r="G65" s="491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41"/>
      <c r="Y65" s="528" t="s">
        <v>157</v>
      </c>
      <c r="Z65" s="603"/>
      <c r="AA65" s="603"/>
      <c r="AB65" s="603"/>
      <c r="AC65" s="603"/>
      <c r="AD65" s="603"/>
      <c r="AE65" s="605"/>
      <c r="AF65" s="604"/>
      <c r="AG65" s="605"/>
      <c r="AH65" s="604"/>
      <c r="AI65" s="603"/>
      <c r="AJ65" s="603"/>
      <c r="AK65" s="603"/>
      <c r="AL65" s="604"/>
      <c r="AM65" s="603"/>
      <c r="AN65" s="603"/>
      <c r="AO65" s="603"/>
      <c r="AP65" s="603"/>
      <c r="AQ65" s="529" t="s">
        <v>155</v>
      </c>
      <c r="AR65" s="604"/>
      <c r="AS65" s="603"/>
      <c r="AT65" s="603"/>
      <c r="AU65" s="603"/>
      <c r="AV65" s="603"/>
      <c r="AW65" s="603"/>
      <c r="AX65" s="603"/>
      <c r="AY65" s="603"/>
      <c r="AZ65" s="604"/>
      <c r="BA65" s="602"/>
      <c r="BB65" s="602"/>
      <c r="BC65" s="486"/>
      <c r="BD65" s="486"/>
      <c r="BE65" s="486"/>
    </row>
    <row r="66" spans="1:57" s="597" customFormat="1" ht="12.75" customHeight="1">
      <c r="A66" s="612"/>
      <c r="B66" s="596"/>
      <c r="C66" s="596"/>
      <c r="D66" s="612"/>
      <c r="E66" s="596"/>
      <c r="F66" s="596"/>
      <c r="G66" s="596"/>
      <c r="H66" s="596"/>
      <c r="I66" s="596"/>
      <c r="J66" s="596"/>
      <c r="K66" s="596"/>
      <c r="L66" s="596"/>
      <c r="M66" s="504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41"/>
      <c r="Y66" s="528" t="s">
        <v>158</v>
      </c>
      <c r="Z66" s="642"/>
      <c r="AA66" s="603"/>
      <c r="AB66" s="603"/>
      <c r="AC66" s="530"/>
      <c r="AD66" s="603"/>
      <c r="AE66" s="531"/>
      <c r="AF66" s="532"/>
      <c r="AG66" s="643"/>
      <c r="AH66" s="644"/>
      <c r="AI66" s="644"/>
      <c r="AJ66" s="644"/>
      <c r="AK66" s="644"/>
      <c r="AL66" s="645"/>
      <c r="AM66" s="603"/>
      <c r="AN66" s="603"/>
      <c r="AO66" s="603"/>
      <c r="AP66" s="603"/>
      <c r="AQ66" s="492" t="s">
        <v>156</v>
      </c>
      <c r="AR66" s="604"/>
      <c r="AS66" s="603"/>
      <c r="AT66" s="603"/>
      <c r="AU66" s="603"/>
      <c r="AV66" s="603"/>
      <c r="AW66" s="603"/>
      <c r="AX66" s="603"/>
      <c r="AY66" s="603"/>
      <c r="AZ66" s="604"/>
      <c r="BA66" s="602"/>
      <c r="BB66" s="602"/>
      <c r="BC66" s="486"/>
      <c r="BD66" s="486"/>
      <c r="BE66" s="486"/>
    </row>
    <row r="67" spans="1:57" s="597" customFormat="1" ht="13.5" customHeight="1">
      <c r="A67" s="612"/>
      <c r="B67" s="596"/>
      <c r="C67" s="596"/>
      <c r="D67" s="612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613"/>
      <c r="Y67" s="596"/>
      <c r="Z67" s="596"/>
      <c r="AA67" s="596"/>
      <c r="AB67" s="596"/>
      <c r="AC67" s="533"/>
      <c r="AD67" s="533"/>
      <c r="AE67" s="533"/>
      <c r="AF67" s="603"/>
      <c r="AG67" s="633"/>
      <c r="AH67" s="633"/>
      <c r="AI67" s="633"/>
      <c r="AJ67" s="633"/>
      <c r="AK67" s="603"/>
      <c r="AL67" s="603"/>
      <c r="AM67" s="603"/>
      <c r="AN67" s="603"/>
      <c r="AO67" s="603"/>
      <c r="AP67" s="603"/>
      <c r="AQ67" s="603"/>
      <c r="AR67" s="603"/>
      <c r="AS67" s="605"/>
      <c r="AT67" s="603"/>
      <c r="AU67" s="603"/>
      <c r="AV67" s="603"/>
      <c r="AW67" s="603"/>
      <c r="AX67" s="603"/>
      <c r="AY67" s="603"/>
      <c r="AZ67" s="604"/>
      <c r="BA67" s="602"/>
      <c r="BB67" s="602"/>
      <c r="BC67" s="486"/>
      <c r="BD67" s="486"/>
      <c r="BE67" s="486"/>
    </row>
    <row r="68" spans="1:57" s="597" customFormat="1" ht="12.75" customHeight="1">
      <c r="A68" s="612"/>
      <c r="B68" s="596"/>
      <c r="C68" s="596"/>
      <c r="D68" s="646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8"/>
      <c r="T68" s="648"/>
      <c r="U68" s="648"/>
      <c r="V68" s="648"/>
      <c r="W68" s="648"/>
      <c r="X68" s="649"/>
      <c r="Y68" s="491" t="s">
        <v>102</v>
      </c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 t="s">
        <v>98</v>
      </c>
      <c r="AS68" s="605"/>
      <c r="AT68" s="603"/>
      <c r="AU68" s="603"/>
      <c r="AV68" s="603"/>
      <c r="AW68" s="603"/>
      <c r="AX68" s="510"/>
      <c r="AY68" s="603"/>
      <c r="AZ68" s="604"/>
      <c r="BA68" s="603"/>
      <c r="BB68" s="602"/>
      <c r="BC68" s="486"/>
      <c r="BD68" s="486"/>
      <c r="BE68" s="486"/>
    </row>
    <row r="69" spans="1:57" s="597" customFormat="1" ht="12.75" customHeight="1">
      <c r="A69" s="612"/>
      <c r="B69" s="596"/>
      <c r="C69" s="613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613"/>
      <c r="Y69" s="491" t="s">
        <v>103</v>
      </c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 t="s">
        <v>99</v>
      </c>
      <c r="AS69" s="605"/>
      <c r="AT69" s="603"/>
      <c r="AU69" s="603"/>
      <c r="AV69" s="603"/>
      <c r="AW69" s="603"/>
      <c r="AX69" s="510"/>
      <c r="AY69" s="603"/>
      <c r="AZ69" s="604"/>
      <c r="BA69" s="603"/>
      <c r="BB69" s="602"/>
      <c r="BC69" s="486"/>
      <c r="BD69" s="486"/>
      <c r="BE69" s="486"/>
    </row>
    <row r="70" spans="1:57" s="597" customFormat="1" ht="12.75" customHeight="1">
      <c r="A70" s="612"/>
      <c r="B70" s="596"/>
      <c r="C70" s="613"/>
      <c r="D70" s="596"/>
      <c r="E70" s="596"/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613"/>
      <c r="Y70" s="534" t="s">
        <v>104</v>
      </c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 t="s">
        <v>159</v>
      </c>
      <c r="AS70" s="612"/>
      <c r="AT70" s="596"/>
      <c r="AU70" s="596"/>
      <c r="AV70" s="596"/>
      <c r="AW70" s="596"/>
      <c r="AX70" s="510"/>
      <c r="AY70" s="603"/>
      <c r="AZ70" s="604"/>
      <c r="BA70" s="603"/>
      <c r="BB70" s="602"/>
      <c r="BC70" s="486"/>
      <c r="BD70" s="486"/>
      <c r="BE70" s="486"/>
    </row>
    <row r="71" spans="1:57" s="597" customFormat="1" ht="12.75" customHeight="1">
      <c r="A71" s="612"/>
      <c r="B71" s="596"/>
      <c r="C71" s="613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613"/>
      <c r="Y71" s="491" t="s">
        <v>105</v>
      </c>
      <c r="Z71" s="491"/>
      <c r="AA71" s="491"/>
      <c r="AB71" s="491"/>
      <c r="AC71" s="491"/>
      <c r="AD71" s="491"/>
      <c r="AE71" s="491"/>
      <c r="AF71" s="491"/>
      <c r="AG71" s="491"/>
      <c r="AH71" s="491"/>
      <c r="AI71" s="491"/>
      <c r="AJ71" s="491"/>
      <c r="AK71" s="491"/>
      <c r="AL71" s="491"/>
      <c r="AM71" s="491"/>
      <c r="AN71" s="491"/>
      <c r="AO71" s="491"/>
      <c r="AP71" s="491"/>
      <c r="AQ71" s="491"/>
      <c r="AR71" s="491" t="s">
        <v>160</v>
      </c>
      <c r="AS71" s="605"/>
      <c r="AT71" s="603"/>
      <c r="AU71" s="603"/>
      <c r="AV71" s="603"/>
      <c r="AW71" s="603"/>
      <c r="AX71" s="510"/>
      <c r="AY71" s="603"/>
      <c r="AZ71" s="604"/>
      <c r="BA71" s="603"/>
      <c r="BB71" s="602"/>
      <c r="BC71" s="486"/>
      <c r="BD71" s="486"/>
      <c r="BE71" s="486"/>
    </row>
    <row r="72" spans="1:57" s="597" customFormat="1" ht="3" customHeight="1">
      <c r="A72" s="612"/>
      <c r="B72" s="596"/>
      <c r="C72" s="613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613"/>
      <c r="Y72" s="520"/>
      <c r="Z72" s="520"/>
      <c r="AA72" s="520"/>
      <c r="AB72" s="520"/>
      <c r="AC72" s="520"/>
      <c r="AD72" s="520"/>
      <c r="AE72" s="520"/>
      <c r="AF72" s="520"/>
      <c r="AG72" s="520"/>
      <c r="AH72" s="520"/>
      <c r="AI72" s="520"/>
      <c r="AJ72" s="520"/>
      <c r="AK72" s="520"/>
      <c r="AL72" s="608"/>
      <c r="AM72" s="608"/>
      <c r="AN72" s="608"/>
      <c r="AO72" s="608"/>
      <c r="AP72" s="608"/>
      <c r="AQ72" s="608"/>
      <c r="AR72" s="608"/>
      <c r="AS72" s="609"/>
      <c r="AT72" s="608"/>
      <c r="AU72" s="608"/>
      <c r="AV72" s="608"/>
      <c r="AW72" s="608"/>
      <c r="AX72" s="608"/>
      <c r="AY72" s="608"/>
      <c r="AZ72" s="607"/>
      <c r="BA72" s="602"/>
      <c r="BB72" s="602"/>
      <c r="BC72" s="486"/>
      <c r="BD72" s="486"/>
      <c r="BE72" s="486"/>
    </row>
    <row r="73" spans="1:57" s="597" customFormat="1" ht="15">
      <c r="A73" s="612"/>
      <c r="B73" s="596"/>
      <c r="C73" s="613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613"/>
      <c r="Y73" s="503" t="s">
        <v>107</v>
      </c>
      <c r="Z73" s="603"/>
      <c r="AA73" s="603"/>
      <c r="AB73" s="603"/>
      <c r="AC73" s="603"/>
      <c r="AD73" s="603"/>
      <c r="AE73" s="603"/>
      <c r="AF73" s="603"/>
      <c r="AG73" s="504"/>
      <c r="AH73" s="504"/>
      <c r="AI73" s="504"/>
      <c r="AJ73" s="504"/>
      <c r="AK73" s="492" t="s">
        <v>108</v>
      </c>
      <c r="AL73" s="603"/>
      <c r="AM73" s="650"/>
      <c r="AN73" s="503" t="s">
        <v>97</v>
      </c>
      <c r="AO73" s="603"/>
      <c r="AP73" s="603"/>
      <c r="AQ73" s="603"/>
      <c r="AR73" s="603"/>
      <c r="AS73" s="603"/>
      <c r="AT73" s="603"/>
      <c r="AU73" s="603"/>
      <c r="AV73" s="603"/>
      <c r="AW73" s="603"/>
      <c r="AX73" s="603"/>
      <c r="AY73" s="603"/>
      <c r="AZ73" s="495" t="s">
        <v>106</v>
      </c>
      <c r="BA73" s="602"/>
      <c r="BB73" s="602"/>
      <c r="BC73" s="486"/>
      <c r="BD73" s="486"/>
      <c r="BE73" s="486"/>
    </row>
    <row r="74" spans="1:57" s="597" customFormat="1" ht="12.75" customHeight="1">
      <c r="A74" s="612"/>
      <c r="B74" s="596"/>
      <c r="C74" s="613"/>
      <c r="D74" s="596"/>
      <c r="E74" s="596"/>
      <c r="F74" s="596"/>
      <c r="G74" s="596"/>
      <c r="H74" s="596"/>
      <c r="I74" s="596"/>
      <c r="J74" s="596"/>
      <c r="K74" s="596"/>
      <c r="L74" s="596"/>
      <c r="M74" s="596"/>
      <c r="N74" s="596"/>
      <c r="O74" s="596"/>
      <c r="P74" s="596"/>
      <c r="Q74" s="596"/>
      <c r="R74" s="596"/>
      <c r="S74" s="596"/>
      <c r="T74" s="596"/>
      <c r="U74" s="596"/>
      <c r="V74" s="596"/>
      <c r="W74" s="596"/>
      <c r="X74" s="613"/>
      <c r="Y74" s="596"/>
      <c r="Z74" s="596"/>
      <c r="AA74" s="596"/>
      <c r="AB74" s="596"/>
      <c r="AC74" s="596"/>
      <c r="AD74" s="596"/>
      <c r="AE74" s="596"/>
      <c r="AF74" s="596"/>
      <c r="AG74" s="596"/>
      <c r="AH74" s="596"/>
      <c r="AI74" s="596"/>
      <c r="AJ74" s="596"/>
      <c r="AK74" s="596"/>
      <c r="AL74" s="596"/>
      <c r="AM74" s="612"/>
      <c r="AN74" s="596"/>
      <c r="AO74" s="596"/>
      <c r="AP74" s="596"/>
      <c r="AQ74" s="596"/>
      <c r="AR74" s="596"/>
      <c r="AS74" s="596"/>
      <c r="AT74" s="596"/>
      <c r="AU74" s="596"/>
      <c r="AV74" s="596"/>
      <c r="AW74" s="596"/>
      <c r="AX74" s="596"/>
      <c r="AY74" s="596"/>
      <c r="AZ74" s="613"/>
      <c r="BC74" s="486"/>
      <c r="BD74" s="486"/>
      <c r="BE74" s="486"/>
    </row>
    <row r="75" spans="1:57" s="597" customFormat="1" ht="12.75" customHeight="1">
      <c r="A75" s="612"/>
      <c r="B75" s="596"/>
      <c r="C75" s="613"/>
      <c r="D75" s="596"/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613"/>
      <c r="Y75" s="596"/>
      <c r="Z75" s="596"/>
      <c r="AA75" s="596"/>
      <c r="AB75" s="596"/>
      <c r="AC75" s="596"/>
      <c r="AD75" s="596"/>
      <c r="AE75" s="596"/>
      <c r="AF75" s="596"/>
      <c r="AG75" s="596"/>
      <c r="AH75" s="596"/>
      <c r="AI75" s="596"/>
      <c r="AJ75" s="596"/>
      <c r="AK75" s="596"/>
      <c r="AL75" s="596"/>
      <c r="AM75" s="612"/>
      <c r="AN75" s="596"/>
      <c r="AO75" s="596"/>
      <c r="AP75" s="596"/>
      <c r="AQ75" s="596"/>
      <c r="AR75" s="596"/>
      <c r="AS75" s="596"/>
      <c r="AT75" s="596"/>
      <c r="AU75" s="596"/>
      <c r="AV75" s="596"/>
      <c r="AW75" s="596"/>
      <c r="AX75" s="596"/>
      <c r="AY75" s="596"/>
      <c r="AZ75" s="613"/>
      <c r="BA75" s="596"/>
      <c r="BC75" s="486"/>
      <c r="BD75" s="486"/>
      <c r="BE75" s="486"/>
    </row>
    <row r="76" spans="1:57" s="597" customFormat="1" ht="12.75" customHeight="1">
      <c r="A76" s="612"/>
      <c r="B76" s="596"/>
      <c r="C76" s="613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613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6"/>
      <c r="AK76" s="596"/>
      <c r="AL76" s="596"/>
      <c r="AM76" s="612"/>
      <c r="AN76" s="596"/>
      <c r="AO76" s="596"/>
      <c r="AP76" s="596"/>
      <c r="AQ76" s="596"/>
      <c r="AR76" s="596"/>
      <c r="AS76" s="596"/>
      <c r="AT76" s="596"/>
      <c r="AU76" s="596"/>
      <c r="AV76" s="596"/>
      <c r="AW76" s="596"/>
      <c r="AX76" s="596"/>
      <c r="AY76" s="596"/>
      <c r="AZ76" s="613"/>
      <c r="BA76" s="596"/>
      <c r="BC76" s="486"/>
      <c r="BD76" s="486"/>
      <c r="BE76" s="486"/>
    </row>
    <row r="77" spans="1:57" s="538" customFormat="1" ht="12.75" customHeight="1">
      <c r="A77" s="535"/>
      <c r="B77" s="503"/>
      <c r="C77" s="506"/>
      <c r="D77" s="503"/>
      <c r="E77" s="536" t="s">
        <v>510</v>
      </c>
      <c r="F77" s="528"/>
      <c r="G77" s="528"/>
      <c r="H77" s="528"/>
      <c r="I77" s="528"/>
      <c r="J77" s="528"/>
      <c r="K77" s="1345">
        <v>41309</v>
      </c>
      <c r="L77" s="1346"/>
      <c r="M77" s="1346"/>
      <c r="N77" s="1346"/>
      <c r="O77" s="537"/>
      <c r="P77" s="1147" t="s">
        <v>180</v>
      </c>
      <c r="Q77" s="1147"/>
      <c r="R77" s="1147"/>
      <c r="S77" s="528"/>
      <c r="T77" s="503"/>
      <c r="U77" s="503"/>
      <c r="V77" s="503"/>
      <c r="W77" s="503"/>
      <c r="X77" s="506"/>
      <c r="Y77" s="503"/>
      <c r="Z77" s="503"/>
      <c r="AA77" s="503"/>
      <c r="AB77" s="503"/>
      <c r="AC77" s="503"/>
      <c r="AD77" s="503"/>
      <c r="AE77" s="503"/>
      <c r="AF77" s="503"/>
      <c r="AG77" s="503"/>
      <c r="AH77" s="503"/>
      <c r="AI77" s="503"/>
      <c r="AJ77" s="503"/>
      <c r="AK77" s="503"/>
      <c r="AL77" s="503"/>
      <c r="AM77" s="535"/>
      <c r="AN77" s="503"/>
      <c r="AO77" s="503"/>
      <c r="AP77" s="503"/>
      <c r="AQ77" s="503"/>
      <c r="AR77" s="503"/>
      <c r="AS77" s="503"/>
      <c r="AT77" s="503"/>
      <c r="AU77" s="503"/>
      <c r="AV77" s="503"/>
      <c r="AW77" s="503"/>
      <c r="AX77" s="503"/>
      <c r="AY77" s="503"/>
      <c r="AZ77" s="506"/>
      <c r="BA77" s="503"/>
      <c r="BC77" s="539"/>
      <c r="BD77" s="539"/>
      <c r="BE77" s="539"/>
    </row>
    <row r="78" spans="1:57" s="597" customFormat="1" ht="12.75" customHeight="1">
      <c r="A78" s="609"/>
      <c r="B78" s="608"/>
      <c r="C78" s="607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7"/>
      <c r="Y78" s="608"/>
      <c r="Z78" s="608"/>
      <c r="AA78" s="608"/>
      <c r="AB78" s="608"/>
      <c r="AC78" s="608"/>
      <c r="AD78" s="608"/>
      <c r="AE78" s="608"/>
      <c r="AF78" s="608"/>
      <c r="AG78" s="608"/>
      <c r="AH78" s="608"/>
      <c r="AI78" s="608"/>
      <c r="AJ78" s="608"/>
      <c r="AK78" s="608"/>
      <c r="AL78" s="608"/>
      <c r="AM78" s="609"/>
      <c r="AN78" s="608"/>
      <c r="AO78" s="608"/>
      <c r="AP78" s="608"/>
      <c r="AQ78" s="608"/>
      <c r="AR78" s="608"/>
      <c r="AS78" s="608"/>
      <c r="AT78" s="608"/>
      <c r="AU78" s="608"/>
      <c r="AV78" s="608"/>
      <c r="AW78" s="608"/>
      <c r="AX78" s="608"/>
      <c r="AY78" s="608"/>
      <c r="AZ78" s="607"/>
      <c r="BA78" s="603"/>
      <c r="BB78" s="602"/>
      <c r="BC78" s="486"/>
      <c r="BD78" s="486"/>
      <c r="BE78" s="486"/>
    </row>
    <row r="79" spans="1:57" s="597" customFormat="1" ht="3" customHeight="1">
      <c r="A79" s="612"/>
      <c r="B79" s="596"/>
      <c r="C79" s="613"/>
      <c r="D79" s="612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613"/>
      <c r="Y79" s="596"/>
      <c r="Z79" s="596"/>
      <c r="AA79" s="596"/>
      <c r="AB79" s="596"/>
      <c r="AC79" s="596"/>
      <c r="AD79" s="596"/>
      <c r="AE79" s="596"/>
      <c r="AF79" s="596"/>
      <c r="AG79" s="596"/>
      <c r="AH79" s="596"/>
      <c r="AI79" s="596"/>
      <c r="AJ79" s="596"/>
      <c r="AK79" s="596"/>
      <c r="AL79" s="596"/>
      <c r="AM79" s="612"/>
      <c r="AN79" s="596"/>
      <c r="AO79" s="596"/>
      <c r="AP79" s="596"/>
      <c r="AQ79" s="596"/>
      <c r="AR79" s="596"/>
      <c r="BA79" s="596"/>
      <c r="BC79" s="486"/>
      <c r="BD79" s="486"/>
      <c r="BE79" s="486"/>
    </row>
    <row r="80" spans="1:57" s="597" customFormat="1" ht="12.75">
      <c r="A80" s="597" t="s">
        <v>142</v>
      </c>
      <c r="BC80" s="486"/>
      <c r="BD80" s="486"/>
      <c r="BE80" s="486"/>
    </row>
    <row r="81" spans="55:57" s="597" customFormat="1" ht="12.75">
      <c r="BC81" s="486"/>
      <c r="BD81" s="486"/>
      <c r="BE81" s="486"/>
    </row>
    <row r="82" spans="55:57" s="597" customFormat="1" ht="12.75">
      <c r="BC82" s="486"/>
      <c r="BD82" s="486"/>
      <c r="BE82" s="486"/>
    </row>
    <row r="83" spans="55:57" s="597" customFormat="1" ht="12.75">
      <c r="BC83" s="486"/>
      <c r="BD83" s="486"/>
      <c r="BE83" s="486"/>
    </row>
    <row r="84" spans="55:57" s="597" customFormat="1" ht="12.75">
      <c r="BC84" s="486"/>
      <c r="BD84" s="486"/>
      <c r="BE84" s="486"/>
    </row>
    <row r="85" spans="55:57" s="597" customFormat="1" ht="12.75">
      <c r="BC85" s="486"/>
      <c r="BD85" s="486"/>
      <c r="BE85" s="486"/>
    </row>
    <row r="86" spans="55:57" s="597" customFormat="1" ht="12.75">
      <c r="BC86" s="486"/>
      <c r="BD86" s="486"/>
      <c r="BE86" s="486"/>
    </row>
    <row r="87" spans="55:57" s="597" customFormat="1" ht="12.75">
      <c r="BC87" s="486"/>
      <c r="BD87" s="486"/>
      <c r="BE87" s="486"/>
    </row>
    <row r="88" spans="55:57" s="597" customFormat="1" ht="12.75">
      <c r="BC88" s="486"/>
      <c r="BD88" s="486"/>
      <c r="BE88" s="486"/>
    </row>
    <row r="89" spans="55:57" s="597" customFormat="1" ht="12.75">
      <c r="BC89" s="486"/>
      <c r="BD89" s="486"/>
      <c r="BE89" s="486"/>
    </row>
    <row r="90" spans="55:57" s="597" customFormat="1" ht="12.75">
      <c r="BC90" s="486"/>
      <c r="BD90" s="486"/>
      <c r="BE90" s="486"/>
    </row>
    <row r="91" spans="55:57" s="597" customFormat="1" ht="12.75">
      <c r="BC91" s="486"/>
      <c r="BD91" s="486"/>
      <c r="BE91" s="486"/>
    </row>
    <row r="92" spans="55:57" s="597" customFormat="1" ht="12.75">
      <c r="BC92" s="486"/>
      <c r="BD92" s="486"/>
      <c r="BE92" s="486"/>
    </row>
    <row r="93" spans="55:57" s="597" customFormat="1" ht="12.75">
      <c r="BC93" s="486"/>
      <c r="BD93" s="486"/>
      <c r="BE93" s="486"/>
    </row>
    <row r="94" spans="55:57" s="597" customFormat="1" ht="12.75">
      <c r="BC94" s="486"/>
      <c r="BD94" s="486"/>
      <c r="BE94" s="486"/>
    </row>
    <row r="95" spans="55:57" s="597" customFormat="1" ht="12.75">
      <c r="BC95" s="486"/>
      <c r="BD95" s="486"/>
      <c r="BE95" s="486"/>
    </row>
    <row r="96" spans="55:57" s="597" customFormat="1" ht="12.75">
      <c r="BC96" s="486"/>
      <c r="BD96" s="486"/>
      <c r="BE96" s="486"/>
    </row>
    <row r="97" spans="55:57" s="597" customFormat="1" ht="12.75">
      <c r="BC97" s="486"/>
      <c r="BD97" s="486"/>
      <c r="BE97" s="486"/>
    </row>
    <row r="98" spans="55:57" s="597" customFormat="1" ht="12.75">
      <c r="BC98" s="486"/>
      <c r="BD98" s="486"/>
      <c r="BE98" s="486"/>
    </row>
    <row r="99" spans="55:57" s="597" customFormat="1" ht="12.75">
      <c r="BC99" s="486"/>
      <c r="BD99" s="486"/>
      <c r="BE99" s="486"/>
    </row>
    <row r="100" spans="55:57" s="597" customFormat="1" ht="12.75">
      <c r="BC100" s="486"/>
      <c r="BD100" s="486"/>
      <c r="BE100" s="486"/>
    </row>
    <row r="101" spans="55:57" s="597" customFormat="1" ht="12.75">
      <c r="BC101" s="486"/>
      <c r="BD101" s="486"/>
      <c r="BE101" s="486"/>
    </row>
    <row r="102" spans="55:57" s="597" customFormat="1" ht="12.75">
      <c r="BC102" s="486"/>
      <c r="BD102" s="486"/>
      <c r="BE102" s="486"/>
    </row>
    <row r="103" spans="55:57" s="597" customFormat="1" ht="12.75">
      <c r="BC103" s="486"/>
      <c r="BD103" s="486"/>
      <c r="BE103" s="486"/>
    </row>
    <row r="104" spans="55:57" s="597" customFormat="1" ht="12.75">
      <c r="BC104" s="486"/>
      <c r="BD104" s="486"/>
      <c r="BE104" s="486"/>
    </row>
    <row r="105" spans="55:57" s="597" customFormat="1" ht="12.75">
      <c r="BC105" s="486"/>
      <c r="BD105" s="486"/>
      <c r="BE105" s="486"/>
    </row>
    <row r="106" spans="55:57" s="597" customFormat="1" ht="12.75">
      <c r="BC106" s="486"/>
      <c r="BD106" s="486"/>
      <c r="BE106" s="486"/>
    </row>
    <row r="107" spans="55:57" s="597" customFormat="1" ht="12.75">
      <c r="BC107" s="486"/>
      <c r="BD107" s="486"/>
      <c r="BE107" s="486"/>
    </row>
    <row r="108" spans="55:57" s="597" customFormat="1" ht="12.75">
      <c r="BC108" s="486"/>
      <c r="BD108" s="486"/>
      <c r="BE108" s="486"/>
    </row>
    <row r="109" spans="55:57" s="597" customFormat="1" ht="12.75">
      <c r="BC109" s="486"/>
      <c r="BD109" s="486"/>
      <c r="BE109" s="486"/>
    </row>
    <row r="110" spans="55:57" s="597" customFormat="1" ht="12.75">
      <c r="BC110" s="486"/>
      <c r="BD110" s="486"/>
      <c r="BE110" s="486"/>
    </row>
    <row r="111" spans="55:57" s="597" customFormat="1" ht="12.75">
      <c r="BC111" s="486"/>
      <c r="BD111" s="486"/>
      <c r="BE111" s="486"/>
    </row>
    <row r="112" spans="55:57" s="597" customFormat="1" ht="12.75">
      <c r="BC112" s="486"/>
      <c r="BD112" s="486"/>
      <c r="BE112" s="486"/>
    </row>
    <row r="113" spans="55:57" s="597" customFormat="1" ht="12.75">
      <c r="BC113" s="486"/>
      <c r="BD113" s="486"/>
      <c r="BE113" s="486"/>
    </row>
    <row r="114" spans="55:57" s="597" customFormat="1" ht="12.75">
      <c r="BC114" s="486"/>
      <c r="BD114" s="486"/>
      <c r="BE114" s="486"/>
    </row>
    <row r="115" spans="55:57" s="597" customFormat="1" ht="12.75">
      <c r="BC115" s="486"/>
      <c r="BD115" s="486"/>
      <c r="BE115" s="486"/>
    </row>
    <row r="116" spans="55:57" s="597" customFormat="1" ht="12.75">
      <c r="BC116" s="486"/>
      <c r="BD116" s="486"/>
      <c r="BE116" s="486"/>
    </row>
    <row r="117" spans="55:57" s="597" customFormat="1" ht="12.75">
      <c r="BC117" s="486"/>
      <c r="BD117" s="486"/>
      <c r="BE117" s="486"/>
    </row>
    <row r="118" spans="55:57" s="597" customFormat="1" ht="12.75">
      <c r="BC118" s="486"/>
      <c r="BD118" s="486"/>
      <c r="BE118" s="486"/>
    </row>
    <row r="119" spans="55:57" s="597" customFormat="1" ht="12.75">
      <c r="BC119" s="486"/>
      <c r="BD119" s="486"/>
      <c r="BE119" s="486"/>
    </row>
    <row r="120" spans="55:57" s="597" customFormat="1" ht="12.75">
      <c r="BC120" s="486"/>
      <c r="BD120" s="486"/>
      <c r="BE120" s="486"/>
    </row>
    <row r="121" spans="55:57" s="597" customFormat="1" ht="12.75">
      <c r="BC121" s="486"/>
      <c r="BD121" s="486"/>
      <c r="BE121" s="486"/>
    </row>
    <row r="122" spans="55:57" s="597" customFormat="1" ht="12.75">
      <c r="BC122" s="486"/>
      <c r="BD122" s="486"/>
      <c r="BE122" s="486"/>
    </row>
    <row r="123" spans="55:57" s="597" customFormat="1" ht="12.75">
      <c r="BC123" s="486"/>
      <c r="BD123" s="486"/>
      <c r="BE123" s="486"/>
    </row>
    <row r="124" spans="55:57" s="597" customFormat="1" ht="12.75">
      <c r="BC124" s="486"/>
      <c r="BD124" s="486"/>
      <c r="BE124" s="486"/>
    </row>
    <row r="125" spans="55:57" s="597" customFormat="1" ht="12.75">
      <c r="BC125" s="486"/>
      <c r="BD125" s="486"/>
      <c r="BE125" s="486"/>
    </row>
    <row r="126" spans="55:57" s="597" customFormat="1" ht="12.75">
      <c r="BC126" s="486"/>
      <c r="BD126" s="486"/>
      <c r="BE126" s="486"/>
    </row>
    <row r="127" spans="55:57" s="597" customFormat="1" ht="12.75">
      <c r="BC127" s="486"/>
      <c r="BD127" s="486"/>
      <c r="BE127" s="486"/>
    </row>
    <row r="128" spans="55:57" s="597" customFormat="1" ht="12.75">
      <c r="BC128" s="486"/>
      <c r="BD128" s="486"/>
      <c r="BE128" s="486"/>
    </row>
    <row r="129" spans="55:57" s="597" customFormat="1" ht="12.75">
      <c r="BC129" s="486"/>
      <c r="BD129" s="486"/>
      <c r="BE129" s="486"/>
    </row>
    <row r="130" spans="55:57" s="597" customFormat="1" ht="12.75">
      <c r="BC130" s="486"/>
      <c r="BD130" s="486"/>
      <c r="BE130" s="486"/>
    </row>
    <row r="131" spans="55:57" s="597" customFormat="1" ht="12.75">
      <c r="BC131" s="486"/>
      <c r="BD131" s="486"/>
      <c r="BE131" s="486"/>
    </row>
    <row r="132" spans="55:57" s="597" customFormat="1" ht="12.75">
      <c r="BC132" s="486"/>
      <c r="BD132" s="486"/>
      <c r="BE132" s="486"/>
    </row>
    <row r="133" spans="55:57" s="597" customFormat="1" ht="12.75">
      <c r="BC133" s="486"/>
      <c r="BD133" s="486"/>
      <c r="BE133" s="486"/>
    </row>
    <row r="134" spans="55:57" s="597" customFormat="1" ht="12.75">
      <c r="BC134" s="486"/>
      <c r="BD134" s="486"/>
      <c r="BE134" s="486"/>
    </row>
    <row r="135" spans="55:57" s="597" customFormat="1" ht="12.75">
      <c r="BC135" s="486"/>
      <c r="BD135" s="486"/>
      <c r="BE135" s="486"/>
    </row>
    <row r="136" spans="55:57" s="597" customFormat="1" ht="12.75">
      <c r="BC136" s="486"/>
      <c r="BD136" s="486"/>
      <c r="BE136" s="486"/>
    </row>
    <row r="137" spans="55:57" s="597" customFormat="1" ht="12.75">
      <c r="BC137" s="486"/>
      <c r="BD137" s="486"/>
      <c r="BE137" s="486"/>
    </row>
    <row r="138" spans="55:57" s="597" customFormat="1" ht="12.75">
      <c r="BC138" s="486"/>
      <c r="BD138" s="486"/>
      <c r="BE138" s="486"/>
    </row>
    <row r="139" spans="55:57" s="597" customFormat="1" ht="12.75">
      <c r="BC139" s="486"/>
      <c r="BD139" s="486"/>
      <c r="BE139" s="486"/>
    </row>
    <row r="140" spans="55:57" s="597" customFormat="1" ht="12.75">
      <c r="BC140" s="486"/>
      <c r="BD140" s="486"/>
      <c r="BE140" s="486"/>
    </row>
    <row r="141" spans="55:57" s="597" customFormat="1" ht="12.75">
      <c r="BC141" s="486"/>
      <c r="BD141" s="486"/>
      <c r="BE141" s="486"/>
    </row>
    <row r="142" spans="55:57" s="597" customFormat="1" ht="12.75">
      <c r="BC142" s="486"/>
      <c r="BD142" s="486"/>
      <c r="BE142" s="486"/>
    </row>
    <row r="143" spans="55:57" s="597" customFormat="1" ht="12.75">
      <c r="BC143" s="486"/>
      <c r="BD143" s="486"/>
      <c r="BE143" s="486"/>
    </row>
    <row r="144" spans="55:57" s="597" customFormat="1" ht="12.75">
      <c r="BC144" s="486"/>
      <c r="BD144" s="486"/>
      <c r="BE144" s="486"/>
    </row>
    <row r="145" spans="55:57" s="597" customFormat="1" ht="12.75">
      <c r="BC145" s="486"/>
      <c r="BD145" s="486"/>
      <c r="BE145" s="486"/>
    </row>
  </sheetData>
  <sheetProtection selectLockedCells="1"/>
  <mergeCells count="87">
    <mergeCell ref="A4:G6"/>
    <mergeCell ref="AL4:AP4"/>
    <mergeCell ref="AL5:AP5"/>
    <mergeCell ref="B3:W3"/>
    <mergeCell ref="J4:R4"/>
    <mergeCell ref="J5:R5"/>
    <mergeCell ref="H6:V6"/>
    <mergeCell ref="AH3:AY3"/>
    <mergeCell ref="AT6:AY6"/>
    <mergeCell ref="AT4:AZ5"/>
    <mergeCell ref="AC27:AX27"/>
    <mergeCell ref="AC28:AX28"/>
    <mergeCell ref="AA9:AX9"/>
    <mergeCell ref="AA11:AX11"/>
    <mergeCell ref="AA12:AE12"/>
    <mergeCell ref="AF12:AJ12"/>
    <mergeCell ref="AK12:AO12"/>
    <mergeCell ref="AP12:AT12"/>
    <mergeCell ref="AA10:AX10"/>
    <mergeCell ref="AA13:AX13"/>
    <mergeCell ref="Q27:Y28"/>
    <mergeCell ref="C31:N31"/>
    <mergeCell ref="C26:F26"/>
    <mergeCell ref="C27:F27"/>
    <mergeCell ref="C28:F28"/>
    <mergeCell ref="M8:V9"/>
    <mergeCell ref="W8:X9"/>
    <mergeCell ref="U23:Y24"/>
    <mergeCell ref="M10:X11"/>
    <mergeCell ref="M16:X17"/>
    <mergeCell ref="O24:P24"/>
    <mergeCell ref="AC32:AX33"/>
    <mergeCell ref="P36:AN37"/>
    <mergeCell ref="AY36:AY37"/>
    <mergeCell ref="AO36:AX37"/>
    <mergeCell ref="O33:Y34"/>
    <mergeCell ref="O31:Y32"/>
    <mergeCell ref="AC29:AX29"/>
    <mergeCell ref="Q25:Y26"/>
    <mergeCell ref="AR14:AY14"/>
    <mergeCell ref="M12:X13"/>
    <mergeCell ref="AU12:AY12"/>
    <mergeCell ref="C23:D24"/>
    <mergeCell ref="E23:F24"/>
    <mergeCell ref="G23:N23"/>
    <mergeCell ref="G24:N24"/>
    <mergeCell ref="Q23:T24"/>
    <mergeCell ref="O23:P23"/>
    <mergeCell ref="M14:X15"/>
    <mergeCell ref="B16:L16"/>
    <mergeCell ref="B17:L17"/>
    <mergeCell ref="B27:B28"/>
    <mergeCell ref="B23:B24"/>
    <mergeCell ref="B12:L12"/>
    <mergeCell ref="C25:F25"/>
    <mergeCell ref="B13:L13"/>
    <mergeCell ref="B8:L8"/>
    <mergeCell ref="B9:L9"/>
    <mergeCell ref="B10:L10"/>
    <mergeCell ref="B11:L11"/>
    <mergeCell ref="B14:L14"/>
    <mergeCell ref="B15:L15"/>
    <mergeCell ref="O25:P26"/>
    <mergeCell ref="B36:N37"/>
    <mergeCell ref="B33:B34"/>
    <mergeCell ref="B25:B26"/>
    <mergeCell ref="B29:B30"/>
    <mergeCell ref="B31:B32"/>
    <mergeCell ref="C29:N29"/>
    <mergeCell ref="C30:N30"/>
    <mergeCell ref="K77:N77"/>
    <mergeCell ref="G25:N26"/>
    <mergeCell ref="G27:N28"/>
    <mergeCell ref="D60:O61"/>
    <mergeCell ref="O27:P28"/>
    <mergeCell ref="P77:R77"/>
    <mergeCell ref="O29:Y30"/>
    <mergeCell ref="C32:N32"/>
    <mergeCell ref="C34:N34"/>
    <mergeCell ref="C33:N33"/>
    <mergeCell ref="AT62:AY62"/>
    <mergeCell ref="AT63:AY63"/>
    <mergeCell ref="B47:G48"/>
    <mergeCell ref="H47:AT49"/>
    <mergeCell ref="AV49:AY49"/>
    <mergeCell ref="AN60:AZ60"/>
    <mergeCell ref="P60:X61"/>
  </mergeCells>
  <printOptions horizontalCentered="1"/>
  <pageMargins left="0.2755905511811024" right="0.2362204724409449" top="0.35433070866141736" bottom="0.24" header="0.31496062992125984" footer="0.19"/>
  <pageSetup fitToWidth="100" horizontalDpi="300" verticalDpi="3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G17"/>
  <sheetViews>
    <sheetView zoomScalePageLayoutView="0" workbookViewId="0" topLeftCell="A1">
      <selection activeCell="P27" sqref="P27:AX29"/>
    </sheetView>
  </sheetViews>
  <sheetFormatPr defaultColWidth="11.421875" defaultRowHeight="12.75"/>
  <cols>
    <col min="1" max="1" width="18.57421875" style="267" customWidth="1"/>
    <col min="2" max="2" width="11.421875" style="267" customWidth="1"/>
    <col min="3" max="3" width="1.28515625" style="267" customWidth="1"/>
    <col min="4" max="4" width="15.421875" style="267" bestFit="1" customWidth="1"/>
    <col min="5" max="6" width="11.421875" style="267" customWidth="1"/>
    <col min="7" max="7" width="15.8515625" style="267" customWidth="1"/>
    <col min="8" max="8" width="2.28125" style="267" customWidth="1"/>
    <col min="9" max="16384" width="11.421875" style="267" customWidth="1"/>
  </cols>
  <sheetData>
    <row r="1" spans="1:7" ht="18">
      <c r="A1" s="1415" t="s">
        <v>319</v>
      </c>
      <c r="B1" s="1415"/>
      <c r="C1" s="1415"/>
      <c r="D1" s="1415"/>
      <c r="E1" s="1415"/>
      <c r="F1" s="1415"/>
      <c r="G1" s="1415"/>
    </row>
    <row r="2" spans="2:5" ht="12.75">
      <c r="B2" s="21"/>
      <c r="C2" s="21"/>
      <c r="D2" s="21"/>
      <c r="E2" s="21"/>
    </row>
    <row r="3" spans="1:7" ht="15.75">
      <c r="A3" s="268" t="s">
        <v>320</v>
      </c>
      <c r="B3" s="248" t="e">
        <f>#REF!</f>
        <v>#REF!</v>
      </c>
      <c r="C3" s="21"/>
      <c r="D3" s="21"/>
      <c r="E3" s="21"/>
      <c r="G3" s="269" t="e">
        <f>B3</f>
        <v>#REF!</v>
      </c>
    </row>
    <row r="4" spans="1:7" ht="12.75">
      <c r="A4" s="108"/>
      <c r="B4" s="246"/>
      <c r="C4" s="21"/>
      <c r="D4" s="21"/>
      <c r="E4" s="21"/>
      <c r="G4" s="270"/>
    </row>
    <row r="5" spans="1:7" ht="12.75">
      <c r="A5" s="268" t="s">
        <v>312</v>
      </c>
      <c r="B5" s="249">
        <f>CNSS!M14</f>
        <v>42005</v>
      </c>
      <c r="C5" s="21"/>
      <c r="D5" s="1414" t="s">
        <v>314</v>
      </c>
      <c r="E5" s="1414"/>
      <c r="F5" s="271">
        <f>MAX(0,A14*12+B14)</f>
        <v>0</v>
      </c>
      <c r="G5" s="272"/>
    </row>
    <row r="6" spans="1:7" ht="12.75">
      <c r="A6" s="268" t="s">
        <v>313</v>
      </c>
      <c r="B6" s="249">
        <f ca="1">TODAY()</f>
        <v>42039</v>
      </c>
      <c r="C6" s="21"/>
      <c r="D6" s="21"/>
      <c r="E6" s="21"/>
      <c r="G6" s="272"/>
    </row>
    <row r="7" spans="2:7" ht="3" customHeight="1">
      <c r="B7" s="21"/>
      <c r="C7" s="21"/>
      <c r="D7" s="21"/>
      <c r="E7" s="21"/>
      <c r="G7" s="272"/>
    </row>
    <row r="8" spans="2:7" ht="6" customHeight="1">
      <c r="B8" s="21"/>
      <c r="C8" s="21"/>
      <c r="D8" s="21"/>
      <c r="E8" s="21"/>
      <c r="G8" s="272"/>
    </row>
    <row r="9" spans="2:7" ht="12.75">
      <c r="B9" s="21"/>
      <c r="C9" s="21"/>
      <c r="D9" s="1414" t="s">
        <v>321</v>
      </c>
      <c r="E9" s="1414"/>
      <c r="F9" s="273">
        <f>IF(F5&gt;0,10%,0)</f>
        <v>0</v>
      </c>
      <c r="G9" s="274" t="e">
        <f>B3*F9</f>
        <v>#REF!</v>
      </c>
    </row>
    <row r="10" spans="2:7" ht="3.75" customHeight="1">
      <c r="B10" s="21"/>
      <c r="C10" s="21"/>
      <c r="D10" s="21"/>
      <c r="E10" s="21"/>
      <c r="G10" s="272"/>
    </row>
    <row r="11" ht="3.75" customHeight="1">
      <c r="G11" s="272"/>
    </row>
    <row r="12" spans="1:7" ht="12.75">
      <c r="A12" s="1416" t="s">
        <v>315</v>
      </c>
      <c r="B12" s="1416"/>
      <c r="D12" s="268" t="s">
        <v>317</v>
      </c>
      <c r="E12" s="268"/>
      <c r="F12" s="275">
        <f>IF(F5&gt;0,4.5%+F5*0.5%,0)</f>
        <v>0</v>
      </c>
      <c r="G12" s="276" t="e">
        <f>F12*B3</f>
        <v>#REF!</v>
      </c>
    </row>
    <row r="13" spans="1:7" ht="12.75">
      <c r="A13" s="277" t="s">
        <v>316</v>
      </c>
      <c r="B13" s="277" t="s">
        <v>138</v>
      </c>
      <c r="G13" s="272"/>
    </row>
    <row r="14" spans="1:7" ht="15.75">
      <c r="A14" s="278">
        <f>YEAR(B6)-YEAR(B5)</f>
        <v>0</v>
      </c>
      <c r="B14" s="278">
        <f>MONTH(B6)-MONTH(B5)-1</f>
        <v>0</v>
      </c>
      <c r="D14" s="1417" t="s">
        <v>322</v>
      </c>
      <c r="E14" s="1417"/>
      <c r="F14" s="1417"/>
      <c r="G14" s="269" t="e">
        <f>G9+G12</f>
        <v>#REF!</v>
      </c>
    </row>
    <row r="15" ht="3" customHeight="1">
      <c r="G15" s="272"/>
    </row>
    <row r="16" spans="4:7" ht="18">
      <c r="D16" s="1411" t="s">
        <v>318</v>
      </c>
      <c r="E16" s="1412"/>
      <c r="F16" s="1413"/>
      <c r="G16" s="279" t="e">
        <f>G3+G14</f>
        <v>#REF!</v>
      </c>
    </row>
    <row r="17" ht="12.75">
      <c r="G17" s="272"/>
    </row>
  </sheetData>
  <sheetProtection/>
  <mergeCells count="6">
    <mergeCell ref="D16:F16"/>
    <mergeCell ref="D5:E5"/>
    <mergeCell ref="A1:G1"/>
    <mergeCell ref="A12:B12"/>
    <mergeCell ref="D14:F14"/>
    <mergeCell ref="D9:E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31"/>
  <sheetViews>
    <sheetView zoomScalePageLayoutView="0" workbookViewId="0" topLeftCell="A1">
      <selection activeCell="P27" sqref="P27:AX29"/>
    </sheetView>
  </sheetViews>
  <sheetFormatPr defaultColWidth="11.421875" defaultRowHeight="12.75"/>
  <cols>
    <col min="1" max="1" width="18.57421875" style="21" customWidth="1"/>
    <col min="2" max="2" width="11.421875" style="21" customWidth="1"/>
    <col min="3" max="3" width="1.28515625" style="21" customWidth="1"/>
    <col min="4" max="5" width="11.421875" style="21" customWidth="1"/>
    <col min="6" max="6" width="7.421875" style="21" customWidth="1"/>
    <col min="7" max="7" width="15.8515625" style="21" customWidth="1"/>
    <col min="8" max="8" width="2.28125" style="21" customWidth="1"/>
    <col min="9" max="9" width="13.28125" style="21" customWidth="1"/>
    <col min="10" max="16384" width="11.421875" style="21" customWidth="1"/>
  </cols>
  <sheetData>
    <row r="1" spans="1:9" ht="18">
      <c r="A1" s="1421" t="s">
        <v>307</v>
      </c>
      <c r="B1" s="1421"/>
      <c r="C1" s="1421"/>
      <c r="D1" s="1421"/>
      <c r="E1" s="1421"/>
      <c r="F1" s="1421"/>
      <c r="G1" s="1421"/>
      <c r="H1" s="1421"/>
      <c r="I1" s="1421"/>
    </row>
    <row r="2" ht="3.75" customHeight="1"/>
    <row r="3" spans="1:9" ht="12.75">
      <c r="A3" s="154" t="s">
        <v>308</v>
      </c>
      <c r="B3" s="248">
        <f>+CNSS!O29</f>
        <v>11916</v>
      </c>
      <c r="G3" s="254" t="s">
        <v>309</v>
      </c>
      <c r="I3" s="265" t="s">
        <v>310</v>
      </c>
    </row>
    <row r="4" spans="1:7" ht="15.75">
      <c r="A4" s="154" t="s">
        <v>311</v>
      </c>
      <c r="B4" s="248">
        <f>+CNSS!Q41</f>
        <v>960</v>
      </c>
      <c r="G4" s="255">
        <f>B3</f>
        <v>11916</v>
      </c>
    </row>
    <row r="5" spans="1:9" ht="3.75" customHeight="1">
      <c r="A5" s="20"/>
      <c r="B5" s="246"/>
      <c r="I5" s="255">
        <f>B4</f>
        <v>960</v>
      </c>
    </row>
    <row r="6" spans="1:7" ht="12.75">
      <c r="A6" s="154" t="s">
        <v>312</v>
      </c>
      <c r="B6" s="249">
        <f>CNSS!M14</f>
        <v>42005</v>
      </c>
      <c r="G6" s="256"/>
    </row>
    <row r="7" spans="1:7" ht="12.75">
      <c r="A7" s="154" t="s">
        <v>326</v>
      </c>
      <c r="B7" s="477">
        <f ca="1">TODAY()</f>
        <v>42039</v>
      </c>
      <c r="D7" s="1414" t="s">
        <v>314</v>
      </c>
      <c r="E7" s="1414"/>
      <c r="F7" s="257">
        <f>IF(D8=1,IF(DAY(B7)&lt;10,0,1),D8)</f>
        <v>0</v>
      </c>
      <c r="G7" s="258"/>
    </row>
    <row r="8" spans="4:7" ht="3.75" customHeight="1" hidden="1">
      <c r="D8" s="250">
        <f>MAX(0,A12*12+B12)</f>
        <v>1</v>
      </c>
      <c r="G8" s="258"/>
    </row>
    <row r="9" ht="3" customHeight="1" hidden="1">
      <c r="G9" s="258"/>
    </row>
    <row r="10" spans="1:7" ht="12.75">
      <c r="A10" s="743" t="s">
        <v>315</v>
      </c>
      <c r="B10" s="743"/>
      <c r="G10" s="258"/>
    </row>
    <row r="11" spans="1:9" ht="12.75">
      <c r="A11" s="259" t="s">
        <v>316</v>
      </c>
      <c r="B11" s="259" t="s">
        <v>138</v>
      </c>
      <c r="D11" s="154" t="s">
        <v>317</v>
      </c>
      <c r="E11" s="154"/>
      <c r="F11" s="260">
        <f>IF(F7&gt;0,2%+F7/100,0)</f>
        <v>0</v>
      </c>
      <c r="G11" s="261">
        <f>F11*B3</f>
        <v>0</v>
      </c>
      <c r="H11" s="262"/>
      <c r="I11" s="261">
        <f>F11*B4</f>
        <v>0</v>
      </c>
    </row>
    <row r="12" spans="1:9" ht="18">
      <c r="A12" s="263">
        <f>YEAR(B7)-YEAR(B6)</f>
        <v>0</v>
      </c>
      <c r="B12" s="263">
        <f>MONTH(B7)-MONTH(B6)</f>
        <v>1</v>
      </c>
      <c r="D12" s="1418" t="s">
        <v>318</v>
      </c>
      <c r="E12" s="1419"/>
      <c r="F12" s="1420"/>
      <c r="G12" s="264">
        <f>G4+G11</f>
        <v>11916</v>
      </c>
      <c r="H12" s="262"/>
      <c r="I12" s="264">
        <f>I5+I11</f>
        <v>960</v>
      </c>
    </row>
    <row r="14" spans="7:9" ht="2.25" customHeight="1">
      <c r="G14" s="258"/>
      <c r="I14" s="258"/>
    </row>
    <row r="15" ht="1.5" customHeight="1"/>
    <row r="16" ht="4.5" customHeight="1">
      <c r="G16" s="258"/>
    </row>
    <row r="17" spans="1:9" ht="18">
      <c r="A17" s="1421" t="s">
        <v>323</v>
      </c>
      <c r="B17" s="1421"/>
      <c r="C17" s="1421"/>
      <c r="D17" s="1421"/>
      <c r="E17" s="1421"/>
      <c r="F17" s="1421"/>
      <c r="G17" s="1421"/>
      <c r="H17" s="1421"/>
      <c r="I17" s="1421"/>
    </row>
    <row r="18" ht="2.25" customHeight="1" hidden="1">
      <c r="I18" s="20"/>
    </row>
    <row r="19" spans="1:9" ht="12.75">
      <c r="A19" s="154" t="s">
        <v>324</v>
      </c>
      <c r="B19" s="248">
        <f>AMO!O29</f>
        <v>3300</v>
      </c>
      <c r="G19" s="254" t="s">
        <v>168</v>
      </c>
      <c r="I19" s="251"/>
    </row>
    <row r="20" spans="1:9" ht="15.75">
      <c r="A20" s="154"/>
      <c r="B20" s="248"/>
      <c r="G20" s="255">
        <f>B19</f>
        <v>3300</v>
      </c>
      <c r="I20" s="20"/>
    </row>
    <row r="21" spans="1:9" ht="3.75" customHeight="1">
      <c r="A21" s="20"/>
      <c r="B21" s="246"/>
      <c r="I21" s="252"/>
    </row>
    <row r="22" spans="1:9" ht="12.75">
      <c r="A22" s="154" t="s">
        <v>312</v>
      </c>
      <c r="B22" s="249">
        <f>B6</f>
        <v>42005</v>
      </c>
      <c r="G22" s="256"/>
      <c r="I22" s="20"/>
    </row>
    <row r="23" spans="1:9" ht="12.75">
      <c r="A23" s="154" t="s">
        <v>313</v>
      </c>
      <c r="B23" s="266">
        <f>B7</f>
        <v>42039</v>
      </c>
      <c r="D23" s="1414" t="s">
        <v>314</v>
      </c>
      <c r="E23" s="1414"/>
      <c r="F23" s="257">
        <f>IF(D24=1,IF(DAY(B23)&lt;10,0,1),D24)</f>
        <v>0</v>
      </c>
      <c r="G23" s="258"/>
      <c r="I23" s="20"/>
    </row>
    <row r="24" spans="4:9" ht="3.75" customHeight="1" hidden="1">
      <c r="D24" s="250">
        <f>MAX(0,A28*12+B28)</f>
        <v>1</v>
      </c>
      <c r="G24" s="258"/>
      <c r="I24" s="20"/>
    </row>
    <row r="25" spans="7:9" ht="3.75" customHeight="1" hidden="1">
      <c r="G25" s="258"/>
      <c r="I25" s="20"/>
    </row>
    <row r="26" spans="1:9" ht="12.75">
      <c r="A26" s="743" t="s">
        <v>315</v>
      </c>
      <c r="B26" s="743"/>
      <c r="G26" s="258"/>
      <c r="I26" s="20"/>
    </row>
    <row r="27" spans="1:9" ht="12.75">
      <c r="A27" s="259" t="s">
        <v>316</v>
      </c>
      <c r="B27" s="259" t="s">
        <v>138</v>
      </c>
      <c r="D27" s="154" t="s">
        <v>317</v>
      </c>
      <c r="E27" s="154"/>
      <c r="F27" s="260">
        <f>IF(F23&gt;0,2%+F23/100,0)</f>
        <v>0</v>
      </c>
      <c r="G27" s="261">
        <f>F27*B19</f>
        <v>0</v>
      </c>
      <c r="H27" s="262"/>
      <c r="I27" s="245"/>
    </row>
    <row r="28" spans="1:9" ht="18">
      <c r="A28" s="263">
        <f>YEAR(B23)-YEAR(B22)</f>
        <v>0</v>
      </c>
      <c r="B28" s="263">
        <f>MONTH(B23)-MONTH(B22)</f>
        <v>1</v>
      </c>
      <c r="D28" s="1418" t="s">
        <v>318</v>
      </c>
      <c r="E28" s="1419"/>
      <c r="F28" s="1420"/>
      <c r="G28" s="264">
        <f>G20+G27</f>
        <v>3300</v>
      </c>
      <c r="H28" s="262"/>
      <c r="I28" s="245"/>
    </row>
    <row r="29" spans="8:9" ht="18">
      <c r="H29" s="262"/>
      <c r="I29" s="253"/>
    </row>
    <row r="30" spans="7:9" ht="12.75">
      <c r="G30" s="258"/>
      <c r="I30" s="29"/>
    </row>
    <row r="31" ht="12.75">
      <c r="I31" s="20"/>
    </row>
  </sheetData>
  <sheetProtection/>
  <mergeCells count="8">
    <mergeCell ref="A26:B26"/>
    <mergeCell ref="D28:F28"/>
    <mergeCell ref="D12:F12"/>
    <mergeCell ref="A1:I1"/>
    <mergeCell ref="D7:E7"/>
    <mergeCell ref="A10:B10"/>
    <mergeCell ref="A17:I17"/>
    <mergeCell ref="D23:E2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r.elasri</dc:creator>
  <cp:keywords/>
  <dc:description/>
  <cp:lastModifiedBy>Said</cp:lastModifiedBy>
  <cp:lastPrinted>2012-12-23T18:18:29Z</cp:lastPrinted>
  <dcterms:created xsi:type="dcterms:W3CDTF">1998-12-26T10:49:50Z</dcterms:created>
  <dcterms:modified xsi:type="dcterms:W3CDTF">2015-02-04T15:25:01Z</dcterms:modified>
  <cp:category/>
  <cp:version/>
  <cp:contentType/>
  <cp:contentStatus/>
</cp:coreProperties>
</file>