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9315" windowHeight="4950"/>
  </bookViews>
  <sheets>
    <sheet name="Feuil1" sheetId="1" r:id="rId1"/>
    <sheet name="Feuil2" sheetId="2" r:id="rId2"/>
    <sheet name="Feuil3" sheetId="3" r:id="rId3"/>
  </sheets>
  <calcPr calcId="144525"/>
</workbook>
</file>

<file path=xl/calcChain.xml><?xml version="1.0" encoding="utf-8"?>
<calcChain xmlns="http://schemas.openxmlformats.org/spreadsheetml/2006/main">
  <c r="F15" i="1" l="1"/>
  <c r="F16" i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14" i="1"/>
  <c r="A127" i="1"/>
  <c r="B127" i="1" s="1"/>
  <c r="D127" i="1" s="1"/>
  <c r="E127" i="1"/>
  <c r="A128" i="1"/>
  <c r="L6" i="1"/>
  <c r="P2" i="1"/>
  <c r="B128" i="1" l="1"/>
  <c r="A129" i="1"/>
  <c r="C127" i="1"/>
  <c r="R4" i="1"/>
  <c r="D128" i="1" l="1"/>
  <c r="C128" i="1"/>
  <c r="E128" i="1"/>
  <c r="B129" i="1"/>
  <c r="A130" i="1"/>
  <c r="L2" i="1"/>
  <c r="B13" i="1" s="1"/>
  <c r="B130" i="1" l="1"/>
  <c r="A131" i="1"/>
  <c r="D129" i="1"/>
  <c r="E129" i="1"/>
  <c r="C129" i="1"/>
  <c r="D13" i="1"/>
  <c r="E13" i="1"/>
  <c r="C13" i="1"/>
  <c r="M2" i="1"/>
  <c r="N2" i="1" s="1"/>
  <c r="O2" i="1" s="1"/>
  <c r="P3" i="1"/>
  <c r="R3" i="1" s="1"/>
  <c r="D2" i="1"/>
  <c r="D130" i="1" l="1"/>
  <c r="C130" i="1"/>
  <c r="E130" i="1"/>
  <c r="B131" i="1"/>
  <c r="A132" i="1"/>
  <c r="A14" i="1"/>
  <c r="R2" i="1"/>
  <c r="B132" i="1" l="1"/>
  <c r="A133" i="1"/>
  <c r="D131" i="1"/>
  <c r="E131" i="1"/>
  <c r="C131" i="1"/>
  <c r="B14" i="1"/>
  <c r="E14" i="1" s="1"/>
  <c r="A15" i="1"/>
  <c r="C14" i="1"/>
  <c r="B133" i="1" l="1"/>
  <c r="A134" i="1"/>
  <c r="D132" i="1"/>
  <c r="C132" i="1"/>
  <c r="E132" i="1"/>
  <c r="D14" i="1"/>
  <c r="A16" i="1"/>
  <c r="B15" i="1"/>
  <c r="C15" i="1" s="1"/>
  <c r="B134" i="1" l="1"/>
  <c r="A135" i="1"/>
  <c r="D133" i="1"/>
  <c r="E133" i="1"/>
  <c r="C133" i="1"/>
  <c r="E15" i="1"/>
  <c r="D15" i="1"/>
  <c r="A17" i="1"/>
  <c r="B16" i="1"/>
  <c r="C16" i="1" s="1"/>
  <c r="E16" i="1"/>
  <c r="D16" i="1"/>
  <c r="D134" i="1" l="1"/>
  <c r="C134" i="1"/>
  <c r="E134" i="1"/>
  <c r="B135" i="1"/>
  <c r="A136" i="1"/>
  <c r="A18" i="1"/>
  <c r="B17" i="1"/>
  <c r="C17" i="1"/>
  <c r="E17" i="1"/>
  <c r="D17" i="1"/>
  <c r="D135" i="1" l="1"/>
  <c r="E135" i="1"/>
  <c r="C135" i="1"/>
  <c r="B136" i="1"/>
  <c r="A137" i="1"/>
  <c r="A19" i="1"/>
  <c r="B18" i="1"/>
  <c r="C18" i="1" s="1"/>
  <c r="B137" i="1" l="1"/>
  <c r="A138" i="1"/>
  <c r="D136" i="1"/>
  <c r="C136" i="1"/>
  <c r="E136" i="1"/>
  <c r="E18" i="1"/>
  <c r="D18" i="1"/>
  <c r="A20" i="1"/>
  <c r="B19" i="1"/>
  <c r="C19" i="1" s="1"/>
  <c r="E19" i="1"/>
  <c r="B138" i="1" l="1"/>
  <c r="A139" i="1"/>
  <c r="D137" i="1"/>
  <c r="E137" i="1"/>
  <c r="C137" i="1"/>
  <c r="D19" i="1"/>
  <c r="A21" i="1"/>
  <c r="B20" i="1"/>
  <c r="C20" i="1"/>
  <c r="E20" i="1"/>
  <c r="D20" i="1"/>
  <c r="B139" i="1" l="1"/>
  <c r="A140" i="1"/>
  <c r="D138" i="1"/>
  <c r="C138" i="1"/>
  <c r="E138" i="1"/>
  <c r="A22" i="1"/>
  <c r="B21" i="1"/>
  <c r="C21" i="1" s="1"/>
  <c r="B140" i="1" l="1"/>
  <c r="A141" i="1"/>
  <c r="D139" i="1"/>
  <c r="E139" i="1"/>
  <c r="C139" i="1"/>
  <c r="E21" i="1"/>
  <c r="D21" i="1"/>
  <c r="A23" i="1"/>
  <c r="B22" i="1"/>
  <c r="C22" i="1" s="1"/>
  <c r="E22" i="1"/>
  <c r="B141" i="1" l="1"/>
  <c r="A142" i="1"/>
  <c r="D140" i="1"/>
  <c r="C140" i="1"/>
  <c r="E140" i="1"/>
  <c r="D22" i="1"/>
  <c r="A24" i="1"/>
  <c r="B23" i="1"/>
  <c r="C23" i="1" s="1"/>
  <c r="E23" i="1"/>
  <c r="B142" i="1" l="1"/>
  <c r="A143" i="1"/>
  <c r="D141" i="1"/>
  <c r="E141" i="1"/>
  <c r="C141" i="1"/>
  <c r="D23" i="1"/>
  <c r="A25" i="1"/>
  <c r="B24" i="1"/>
  <c r="C24" i="1" s="1"/>
  <c r="E24" i="1"/>
  <c r="B143" i="1" l="1"/>
  <c r="A144" i="1"/>
  <c r="D142" i="1"/>
  <c r="C142" i="1"/>
  <c r="E142" i="1"/>
  <c r="D24" i="1"/>
  <c r="A26" i="1"/>
  <c r="B25" i="1"/>
  <c r="E25" i="1" s="1"/>
  <c r="C25" i="1"/>
  <c r="D25" i="1"/>
  <c r="B144" i="1" l="1"/>
  <c r="A145" i="1"/>
  <c r="D143" i="1"/>
  <c r="E143" i="1"/>
  <c r="C143" i="1"/>
  <c r="A27" i="1"/>
  <c r="B26" i="1"/>
  <c r="C26" i="1"/>
  <c r="E26" i="1"/>
  <c r="D26" i="1"/>
  <c r="B145" i="1" l="1"/>
  <c r="A146" i="1"/>
  <c r="D144" i="1"/>
  <c r="C144" i="1"/>
  <c r="E144" i="1"/>
  <c r="A28" i="1"/>
  <c r="B27" i="1"/>
  <c r="F27" i="1"/>
  <c r="C27" i="1"/>
  <c r="E27" i="1"/>
  <c r="D27" i="1"/>
  <c r="B146" i="1" l="1"/>
  <c r="A147" i="1"/>
  <c r="D145" i="1"/>
  <c r="E145" i="1"/>
  <c r="C145" i="1"/>
  <c r="A29" i="1"/>
  <c r="B28" i="1"/>
  <c r="F28" i="1"/>
  <c r="C28" i="1"/>
  <c r="E28" i="1"/>
  <c r="D28" i="1"/>
  <c r="B147" i="1" l="1"/>
  <c r="A148" i="1"/>
  <c r="D146" i="1"/>
  <c r="C146" i="1"/>
  <c r="E146" i="1"/>
  <c r="A30" i="1"/>
  <c r="B29" i="1"/>
  <c r="E29" i="1" s="1"/>
  <c r="F29" i="1"/>
  <c r="C29" i="1"/>
  <c r="D29" i="1"/>
  <c r="B148" i="1" l="1"/>
  <c r="A149" i="1"/>
  <c r="D147" i="1"/>
  <c r="E147" i="1"/>
  <c r="C147" i="1"/>
  <c r="A31" i="1"/>
  <c r="B30" i="1"/>
  <c r="E30" i="1" s="1"/>
  <c r="F30" i="1"/>
  <c r="C30" i="1"/>
  <c r="D30" i="1"/>
  <c r="B149" i="1" l="1"/>
  <c r="A150" i="1"/>
  <c r="D148" i="1"/>
  <c r="C148" i="1"/>
  <c r="E148" i="1"/>
  <c r="A32" i="1"/>
  <c r="B31" i="1"/>
  <c r="F31" i="1"/>
  <c r="C31" i="1"/>
  <c r="E31" i="1"/>
  <c r="D31" i="1"/>
  <c r="B150" i="1" l="1"/>
  <c r="A151" i="1"/>
  <c r="D149" i="1"/>
  <c r="E149" i="1"/>
  <c r="C149" i="1"/>
  <c r="A33" i="1"/>
  <c r="B32" i="1"/>
  <c r="F32" i="1"/>
  <c r="C32" i="1"/>
  <c r="E32" i="1"/>
  <c r="D32" i="1"/>
  <c r="B151" i="1" l="1"/>
  <c r="A152" i="1"/>
  <c r="D150" i="1"/>
  <c r="C150" i="1"/>
  <c r="E150" i="1"/>
  <c r="A34" i="1"/>
  <c r="B33" i="1"/>
  <c r="F33" i="1"/>
  <c r="C33" i="1"/>
  <c r="E33" i="1"/>
  <c r="D33" i="1"/>
  <c r="B152" i="1" l="1"/>
  <c r="A153" i="1"/>
  <c r="D151" i="1"/>
  <c r="E151" i="1"/>
  <c r="C151" i="1"/>
  <c r="A35" i="1"/>
  <c r="B34" i="1"/>
  <c r="F34" i="1"/>
  <c r="C34" i="1"/>
  <c r="E34" i="1"/>
  <c r="D34" i="1"/>
  <c r="B153" i="1" l="1"/>
  <c r="A154" i="1"/>
  <c r="D152" i="1"/>
  <c r="C152" i="1"/>
  <c r="E152" i="1"/>
  <c r="A36" i="1"/>
  <c r="B35" i="1"/>
  <c r="F35" i="1"/>
  <c r="C35" i="1"/>
  <c r="E35" i="1"/>
  <c r="D35" i="1"/>
  <c r="B154" i="1" l="1"/>
  <c r="A155" i="1"/>
  <c r="D153" i="1"/>
  <c r="E153" i="1"/>
  <c r="C153" i="1"/>
  <c r="A37" i="1"/>
  <c r="B36" i="1"/>
  <c r="F36" i="1"/>
  <c r="C36" i="1"/>
  <c r="E36" i="1"/>
  <c r="D36" i="1"/>
  <c r="B155" i="1" l="1"/>
  <c r="A156" i="1"/>
  <c r="D154" i="1"/>
  <c r="C154" i="1"/>
  <c r="E154" i="1"/>
  <c r="A38" i="1"/>
  <c r="B37" i="1"/>
  <c r="F37" i="1"/>
  <c r="C37" i="1"/>
  <c r="E37" i="1"/>
  <c r="D37" i="1"/>
  <c r="A157" i="1" l="1"/>
  <c r="B156" i="1"/>
  <c r="D155" i="1"/>
  <c r="E155" i="1"/>
  <c r="C155" i="1"/>
  <c r="A39" i="1"/>
  <c r="B38" i="1"/>
  <c r="F38" i="1"/>
  <c r="C38" i="1"/>
  <c r="E38" i="1"/>
  <c r="D38" i="1"/>
  <c r="A158" i="1" l="1"/>
  <c r="B157" i="1"/>
  <c r="C156" i="1"/>
  <c r="E156" i="1"/>
  <c r="D156" i="1"/>
  <c r="A40" i="1"/>
  <c r="B39" i="1"/>
  <c r="F39" i="1"/>
  <c r="C39" i="1"/>
  <c r="E39" i="1"/>
  <c r="D39" i="1"/>
  <c r="C157" i="1" l="1"/>
  <c r="E157" i="1"/>
  <c r="D157" i="1"/>
  <c r="A159" i="1"/>
  <c r="B158" i="1"/>
  <c r="A41" i="1"/>
  <c r="B40" i="1"/>
  <c r="F40" i="1"/>
  <c r="C40" i="1"/>
  <c r="E40" i="1"/>
  <c r="D40" i="1"/>
  <c r="C158" i="1" l="1"/>
  <c r="E158" i="1"/>
  <c r="D158" i="1"/>
  <c r="A160" i="1"/>
  <c r="B159" i="1"/>
  <c r="A42" i="1"/>
  <c r="B41" i="1"/>
  <c r="F41" i="1"/>
  <c r="C41" i="1"/>
  <c r="E41" i="1"/>
  <c r="D41" i="1"/>
  <c r="A161" i="1" l="1"/>
  <c r="B160" i="1"/>
  <c r="C159" i="1"/>
  <c r="E159" i="1"/>
  <c r="D159" i="1"/>
  <c r="A43" i="1"/>
  <c r="B42" i="1"/>
  <c r="F42" i="1"/>
  <c r="C42" i="1"/>
  <c r="E42" i="1"/>
  <c r="D42" i="1"/>
  <c r="C160" i="1" l="1"/>
  <c r="E160" i="1"/>
  <c r="D160" i="1"/>
  <c r="A162" i="1"/>
  <c r="B161" i="1"/>
  <c r="A44" i="1"/>
  <c r="B43" i="1"/>
  <c r="F43" i="1"/>
  <c r="C43" i="1"/>
  <c r="E43" i="1"/>
  <c r="D43" i="1"/>
  <c r="A163" i="1" l="1"/>
  <c r="B162" i="1"/>
  <c r="C161" i="1"/>
  <c r="E161" i="1"/>
  <c r="D161" i="1"/>
  <c r="A45" i="1"/>
  <c r="B44" i="1"/>
  <c r="F44" i="1"/>
  <c r="C44" i="1"/>
  <c r="E44" i="1"/>
  <c r="D44" i="1"/>
  <c r="C162" i="1" l="1"/>
  <c r="E162" i="1"/>
  <c r="D162" i="1"/>
  <c r="A164" i="1"/>
  <c r="B163" i="1"/>
  <c r="A46" i="1"/>
  <c r="B45" i="1"/>
  <c r="F45" i="1"/>
  <c r="C45" i="1"/>
  <c r="E45" i="1"/>
  <c r="D45" i="1"/>
  <c r="A165" i="1" l="1"/>
  <c r="B164" i="1"/>
  <c r="C163" i="1"/>
  <c r="E163" i="1"/>
  <c r="D163" i="1"/>
  <c r="A47" i="1"/>
  <c r="B46" i="1"/>
  <c r="E46" i="1" s="1"/>
  <c r="F46" i="1"/>
  <c r="C164" i="1" l="1"/>
  <c r="E164" i="1"/>
  <c r="D164" i="1"/>
  <c r="A166" i="1"/>
  <c r="B165" i="1"/>
  <c r="D46" i="1"/>
  <c r="C46" i="1"/>
  <c r="A48" i="1"/>
  <c r="B47" i="1"/>
  <c r="F47" i="1"/>
  <c r="C47" i="1"/>
  <c r="E47" i="1"/>
  <c r="D47" i="1"/>
  <c r="A167" i="1" l="1"/>
  <c r="B166" i="1"/>
  <c r="C165" i="1"/>
  <c r="E165" i="1"/>
  <c r="D165" i="1"/>
  <c r="A49" i="1"/>
  <c r="B48" i="1"/>
  <c r="F48" i="1"/>
  <c r="C48" i="1"/>
  <c r="E48" i="1"/>
  <c r="D48" i="1"/>
  <c r="C166" i="1" l="1"/>
  <c r="E166" i="1"/>
  <c r="D166" i="1"/>
  <c r="A168" i="1"/>
  <c r="B167" i="1"/>
  <c r="A50" i="1"/>
  <c r="B49" i="1"/>
  <c r="F49" i="1"/>
  <c r="C49" i="1"/>
  <c r="E49" i="1"/>
  <c r="D49" i="1"/>
  <c r="C167" i="1" l="1"/>
  <c r="E167" i="1"/>
  <c r="D167" i="1"/>
  <c r="A169" i="1"/>
  <c r="B168" i="1"/>
  <c r="A51" i="1"/>
  <c r="B50" i="1"/>
  <c r="F50" i="1"/>
  <c r="C50" i="1"/>
  <c r="E50" i="1"/>
  <c r="D50" i="1"/>
  <c r="A170" i="1" l="1"/>
  <c r="B169" i="1"/>
  <c r="C168" i="1"/>
  <c r="E168" i="1"/>
  <c r="D168" i="1"/>
  <c r="A52" i="1"/>
  <c r="B51" i="1"/>
  <c r="F51" i="1"/>
  <c r="C51" i="1"/>
  <c r="E51" i="1"/>
  <c r="D51" i="1"/>
  <c r="C169" i="1" l="1"/>
  <c r="E169" i="1"/>
  <c r="D169" i="1"/>
  <c r="A171" i="1"/>
  <c r="B170" i="1"/>
  <c r="A53" i="1"/>
  <c r="B52" i="1"/>
  <c r="F52" i="1"/>
  <c r="C52" i="1"/>
  <c r="E52" i="1"/>
  <c r="D52" i="1"/>
  <c r="C170" i="1" l="1"/>
  <c r="E170" i="1"/>
  <c r="D170" i="1"/>
  <c r="A172" i="1"/>
  <c r="B171" i="1"/>
  <c r="A54" i="1"/>
  <c r="B53" i="1"/>
  <c r="F53" i="1"/>
  <c r="C53" i="1"/>
  <c r="E53" i="1"/>
  <c r="D53" i="1"/>
  <c r="A173" i="1" l="1"/>
  <c r="B172" i="1"/>
  <c r="C171" i="1"/>
  <c r="E171" i="1"/>
  <c r="D171" i="1"/>
  <c r="A55" i="1"/>
  <c r="B54" i="1"/>
  <c r="F54" i="1"/>
  <c r="C54" i="1"/>
  <c r="E54" i="1"/>
  <c r="D54" i="1"/>
  <c r="C172" i="1" l="1"/>
  <c r="E172" i="1"/>
  <c r="D172" i="1"/>
  <c r="A174" i="1"/>
  <c r="B173" i="1"/>
  <c r="A56" i="1"/>
  <c r="B55" i="1"/>
  <c r="F55" i="1"/>
  <c r="C55" i="1"/>
  <c r="E55" i="1"/>
  <c r="D55" i="1"/>
  <c r="A175" i="1" l="1"/>
  <c r="B174" i="1"/>
  <c r="C173" i="1"/>
  <c r="E173" i="1"/>
  <c r="D173" i="1"/>
  <c r="A57" i="1"/>
  <c r="B56" i="1"/>
  <c r="E56" i="1" s="1"/>
  <c r="F56" i="1"/>
  <c r="C56" i="1"/>
  <c r="C174" i="1" l="1"/>
  <c r="E174" i="1"/>
  <c r="D174" i="1"/>
  <c r="A176" i="1"/>
  <c r="B175" i="1"/>
  <c r="D56" i="1"/>
  <c r="A58" i="1"/>
  <c r="B57" i="1"/>
  <c r="F57" i="1"/>
  <c r="C57" i="1"/>
  <c r="E57" i="1"/>
  <c r="D57" i="1"/>
  <c r="A177" i="1" l="1"/>
  <c r="B176" i="1"/>
  <c r="C175" i="1"/>
  <c r="E175" i="1"/>
  <c r="D175" i="1"/>
  <c r="A59" i="1"/>
  <c r="B58" i="1"/>
  <c r="F58" i="1"/>
  <c r="C58" i="1"/>
  <c r="E58" i="1"/>
  <c r="D58" i="1"/>
  <c r="C176" i="1" l="1"/>
  <c r="E176" i="1"/>
  <c r="D176" i="1"/>
  <c r="A178" i="1"/>
  <c r="B177" i="1"/>
  <c r="A60" i="1"/>
  <c r="B59" i="1"/>
  <c r="F59" i="1"/>
  <c r="C59" i="1"/>
  <c r="E59" i="1"/>
  <c r="D59" i="1"/>
  <c r="A179" i="1" l="1"/>
  <c r="B178" i="1"/>
  <c r="C177" i="1"/>
  <c r="E177" i="1"/>
  <c r="D177" i="1"/>
  <c r="A61" i="1"/>
  <c r="B60" i="1"/>
  <c r="F60" i="1"/>
  <c r="C60" i="1"/>
  <c r="E60" i="1"/>
  <c r="D60" i="1"/>
  <c r="C178" i="1" l="1"/>
  <c r="E178" i="1"/>
  <c r="D178" i="1"/>
  <c r="A180" i="1"/>
  <c r="B179" i="1"/>
  <c r="A62" i="1"/>
  <c r="B61" i="1"/>
  <c r="F61" i="1"/>
  <c r="C61" i="1"/>
  <c r="E61" i="1"/>
  <c r="D61" i="1"/>
  <c r="A181" i="1" l="1"/>
  <c r="B180" i="1"/>
  <c r="C179" i="1"/>
  <c r="E179" i="1"/>
  <c r="D179" i="1"/>
  <c r="A63" i="1"/>
  <c r="B62" i="1"/>
  <c r="E62" i="1" s="1"/>
  <c r="F62" i="1"/>
  <c r="C62" i="1"/>
  <c r="D62" i="1"/>
  <c r="C180" i="1" l="1"/>
  <c r="E180" i="1"/>
  <c r="D180" i="1"/>
  <c r="A182" i="1"/>
  <c r="B181" i="1"/>
  <c r="A64" i="1"/>
  <c r="B63" i="1"/>
  <c r="F63" i="1"/>
  <c r="C63" i="1"/>
  <c r="E63" i="1"/>
  <c r="D63" i="1"/>
  <c r="A183" i="1" l="1"/>
  <c r="B182" i="1"/>
  <c r="C181" i="1"/>
  <c r="E181" i="1"/>
  <c r="D181" i="1"/>
  <c r="A65" i="1"/>
  <c r="B64" i="1"/>
  <c r="F64" i="1"/>
  <c r="C64" i="1"/>
  <c r="E64" i="1"/>
  <c r="D64" i="1"/>
  <c r="C182" i="1" l="1"/>
  <c r="E182" i="1"/>
  <c r="D182" i="1"/>
  <c r="A184" i="1"/>
  <c r="B183" i="1"/>
  <c r="A66" i="1"/>
  <c r="B65" i="1"/>
  <c r="F65" i="1"/>
  <c r="C65" i="1"/>
  <c r="E65" i="1"/>
  <c r="D65" i="1"/>
  <c r="C183" i="1" l="1"/>
  <c r="E183" i="1"/>
  <c r="D183" i="1"/>
  <c r="A185" i="1"/>
  <c r="B184" i="1"/>
  <c r="A67" i="1"/>
  <c r="B66" i="1"/>
  <c r="F66" i="1"/>
  <c r="C66" i="1"/>
  <c r="E66" i="1"/>
  <c r="D66" i="1"/>
  <c r="C184" i="1" l="1"/>
  <c r="E184" i="1"/>
  <c r="D184" i="1"/>
  <c r="A186" i="1"/>
  <c r="B185" i="1"/>
  <c r="A68" i="1"/>
  <c r="B67" i="1"/>
  <c r="E67" i="1" s="1"/>
  <c r="F67" i="1"/>
  <c r="C67" i="1"/>
  <c r="D67" i="1"/>
  <c r="A187" i="1" l="1"/>
  <c r="B186" i="1"/>
  <c r="C185" i="1"/>
  <c r="E185" i="1"/>
  <c r="D185" i="1"/>
  <c r="A69" i="1"/>
  <c r="B68" i="1"/>
  <c r="F68" i="1"/>
  <c r="C68" i="1"/>
  <c r="E68" i="1"/>
  <c r="D68" i="1"/>
  <c r="A188" i="1" l="1"/>
  <c r="B187" i="1"/>
  <c r="C186" i="1"/>
  <c r="E186" i="1"/>
  <c r="D186" i="1"/>
  <c r="A70" i="1"/>
  <c r="B69" i="1"/>
  <c r="F69" i="1"/>
  <c r="C69" i="1"/>
  <c r="E69" i="1"/>
  <c r="D69" i="1"/>
  <c r="C187" i="1" l="1"/>
  <c r="E187" i="1"/>
  <c r="D187" i="1"/>
  <c r="A189" i="1"/>
  <c r="B188" i="1"/>
  <c r="A71" i="1"/>
  <c r="B70" i="1"/>
  <c r="F70" i="1"/>
  <c r="C70" i="1"/>
  <c r="E70" i="1"/>
  <c r="D70" i="1"/>
  <c r="A190" i="1" l="1"/>
  <c r="B189" i="1"/>
  <c r="C188" i="1"/>
  <c r="E188" i="1"/>
  <c r="D188" i="1"/>
  <c r="A72" i="1"/>
  <c r="B71" i="1"/>
  <c r="F71" i="1"/>
  <c r="C71" i="1"/>
  <c r="E71" i="1"/>
  <c r="D71" i="1"/>
  <c r="C189" i="1" l="1"/>
  <c r="E189" i="1"/>
  <c r="D189" i="1"/>
  <c r="A191" i="1"/>
  <c r="B190" i="1"/>
  <c r="A73" i="1"/>
  <c r="B72" i="1"/>
  <c r="F72" i="1"/>
  <c r="C72" i="1"/>
  <c r="E72" i="1"/>
  <c r="D72" i="1"/>
  <c r="C190" i="1" l="1"/>
  <c r="E190" i="1"/>
  <c r="D190" i="1"/>
  <c r="A192" i="1"/>
  <c r="B191" i="1"/>
  <c r="A74" i="1"/>
  <c r="B73" i="1"/>
  <c r="F73" i="1"/>
  <c r="C73" i="1"/>
  <c r="E73" i="1"/>
  <c r="D73" i="1"/>
  <c r="A193" i="1" l="1"/>
  <c r="B192" i="1"/>
  <c r="C191" i="1"/>
  <c r="E191" i="1"/>
  <c r="D191" i="1"/>
  <c r="A75" i="1"/>
  <c r="B74" i="1"/>
  <c r="F74" i="1"/>
  <c r="C74" i="1"/>
  <c r="E74" i="1"/>
  <c r="D74" i="1"/>
  <c r="C192" i="1" l="1"/>
  <c r="E192" i="1"/>
  <c r="D192" i="1"/>
  <c r="A194" i="1"/>
  <c r="B193" i="1"/>
  <c r="A76" i="1"/>
  <c r="B75" i="1"/>
  <c r="E75" i="1" s="1"/>
  <c r="F75" i="1"/>
  <c r="C75" i="1"/>
  <c r="D75" i="1"/>
  <c r="C193" i="1" l="1"/>
  <c r="E193" i="1"/>
  <c r="D193" i="1"/>
  <c r="A195" i="1"/>
  <c r="B194" i="1"/>
  <c r="A77" i="1"/>
  <c r="B76" i="1"/>
  <c r="E76" i="1" s="1"/>
  <c r="F76" i="1"/>
  <c r="C76" i="1"/>
  <c r="A196" i="1" l="1"/>
  <c r="B195" i="1"/>
  <c r="C194" i="1"/>
  <c r="E194" i="1"/>
  <c r="D194" i="1"/>
  <c r="D76" i="1"/>
  <c r="F77" i="1" s="1"/>
  <c r="A78" i="1"/>
  <c r="B77" i="1"/>
  <c r="E77" i="1" s="1"/>
  <c r="C77" i="1"/>
  <c r="D77" i="1"/>
  <c r="C195" i="1" l="1"/>
  <c r="E195" i="1"/>
  <c r="D195" i="1"/>
  <c r="A197" i="1"/>
  <c r="B196" i="1"/>
  <c r="A79" i="1"/>
  <c r="B78" i="1"/>
  <c r="F78" i="1"/>
  <c r="C78" i="1"/>
  <c r="E78" i="1"/>
  <c r="D78" i="1"/>
  <c r="A198" i="1" l="1"/>
  <c r="B197" i="1"/>
  <c r="C196" i="1"/>
  <c r="E196" i="1"/>
  <c r="D196" i="1"/>
  <c r="A80" i="1"/>
  <c r="B79" i="1"/>
  <c r="F79" i="1"/>
  <c r="C79" i="1"/>
  <c r="E79" i="1"/>
  <c r="D79" i="1"/>
  <c r="C197" i="1" l="1"/>
  <c r="E197" i="1"/>
  <c r="D197" i="1"/>
  <c r="B198" i="1"/>
  <c r="A199" i="1"/>
  <c r="A81" i="1"/>
  <c r="B80" i="1"/>
  <c r="F80" i="1"/>
  <c r="C80" i="1"/>
  <c r="E80" i="1"/>
  <c r="D80" i="1"/>
  <c r="C198" i="1" l="1"/>
  <c r="E198" i="1"/>
  <c r="D198" i="1"/>
  <c r="A200" i="1"/>
  <c r="B199" i="1"/>
  <c r="A82" i="1"/>
  <c r="B81" i="1"/>
  <c r="F81" i="1"/>
  <c r="C81" i="1"/>
  <c r="E81" i="1"/>
  <c r="D81" i="1"/>
  <c r="C199" i="1" l="1"/>
  <c r="E199" i="1"/>
  <c r="D199" i="1"/>
  <c r="A201" i="1"/>
  <c r="B200" i="1"/>
  <c r="A83" i="1"/>
  <c r="B82" i="1"/>
  <c r="F82" i="1"/>
  <c r="C82" i="1"/>
  <c r="E82" i="1"/>
  <c r="D82" i="1"/>
  <c r="A202" i="1" l="1"/>
  <c r="B201" i="1"/>
  <c r="C200" i="1"/>
  <c r="E200" i="1"/>
  <c r="D200" i="1"/>
  <c r="A84" i="1"/>
  <c r="B83" i="1"/>
  <c r="F83" i="1"/>
  <c r="C83" i="1"/>
  <c r="E83" i="1"/>
  <c r="D83" i="1"/>
  <c r="C201" i="1" l="1"/>
  <c r="E201" i="1"/>
  <c r="D201" i="1"/>
  <c r="A203" i="1"/>
  <c r="B202" i="1"/>
  <c r="A85" i="1"/>
  <c r="B84" i="1"/>
  <c r="F84" i="1"/>
  <c r="C84" i="1"/>
  <c r="E84" i="1"/>
  <c r="D84" i="1"/>
  <c r="C202" i="1" l="1"/>
  <c r="E202" i="1"/>
  <c r="D202" i="1"/>
  <c r="B203" i="1"/>
  <c r="A86" i="1"/>
  <c r="B85" i="1"/>
  <c r="F85" i="1"/>
  <c r="C85" i="1"/>
  <c r="E85" i="1"/>
  <c r="D85" i="1"/>
  <c r="C203" i="1" l="1"/>
  <c r="E203" i="1"/>
  <c r="D203" i="1"/>
  <c r="A87" i="1"/>
  <c r="B86" i="1"/>
  <c r="F86" i="1"/>
  <c r="C86" i="1"/>
  <c r="E86" i="1"/>
  <c r="D86" i="1"/>
  <c r="A88" i="1" l="1"/>
  <c r="A89" i="1" s="1"/>
  <c r="A90" i="1" s="1"/>
  <c r="A91" i="1" s="1"/>
  <c r="B87" i="1"/>
  <c r="B88" i="1" s="1"/>
  <c r="B89" i="1" s="1"/>
  <c r="B90" i="1" s="1"/>
  <c r="F87" i="1"/>
  <c r="C87" i="1"/>
  <c r="E87" i="1"/>
  <c r="D87" i="1"/>
  <c r="A92" i="1" l="1"/>
  <c r="B91" i="1"/>
  <c r="F88" i="1"/>
  <c r="C88" i="1"/>
  <c r="E88" i="1"/>
  <c r="D88" i="1"/>
  <c r="A93" i="1" l="1"/>
  <c r="B92" i="1"/>
  <c r="F89" i="1"/>
  <c r="C89" i="1"/>
  <c r="E89" i="1"/>
  <c r="D89" i="1"/>
  <c r="A94" i="1" l="1"/>
  <c r="B93" i="1"/>
  <c r="F90" i="1"/>
  <c r="C90" i="1"/>
  <c r="E90" i="1"/>
  <c r="D90" i="1"/>
  <c r="A95" i="1" l="1"/>
  <c r="B94" i="1"/>
  <c r="F91" i="1"/>
  <c r="C91" i="1"/>
  <c r="E91" i="1"/>
  <c r="D91" i="1"/>
  <c r="A96" i="1" l="1"/>
  <c r="B95" i="1"/>
  <c r="F92" i="1"/>
  <c r="C92" i="1"/>
  <c r="E92" i="1"/>
  <c r="D92" i="1"/>
  <c r="A97" i="1" l="1"/>
  <c r="B96" i="1"/>
  <c r="F93" i="1"/>
  <c r="C93" i="1"/>
  <c r="E93" i="1"/>
  <c r="D93" i="1"/>
  <c r="A98" i="1" l="1"/>
  <c r="B97" i="1"/>
  <c r="F94" i="1"/>
  <c r="C94" i="1"/>
  <c r="E94" i="1"/>
  <c r="D94" i="1"/>
  <c r="A99" i="1" l="1"/>
  <c r="B98" i="1"/>
  <c r="F95" i="1"/>
  <c r="C95" i="1"/>
  <c r="E95" i="1"/>
  <c r="D95" i="1"/>
  <c r="A100" i="1" l="1"/>
  <c r="B99" i="1"/>
  <c r="F96" i="1"/>
  <c r="C96" i="1"/>
  <c r="E96" i="1"/>
  <c r="D96" i="1"/>
  <c r="A101" i="1" l="1"/>
  <c r="B100" i="1"/>
  <c r="F97" i="1"/>
  <c r="C97" i="1"/>
  <c r="E97" i="1"/>
  <c r="D97" i="1"/>
  <c r="A102" i="1" l="1"/>
  <c r="B101" i="1"/>
  <c r="F98" i="1"/>
  <c r="C98" i="1"/>
  <c r="E98" i="1"/>
  <c r="D98" i="1"/>
  <c r="A103" i="1" l="1"/>
  <c r="B102" i="1"/>
  <c r="F99" i="1"/>
  <c r="C99" i="1"/>
  <c r="E99" i="1"/>
  <c r="D99" i="1"/>
  <c r="A104" i="1" l="1"/>
  <c r="B103" i="1"/>
  <c r="F100" i="1"/>
  <c r="C100" i="1"/>
  <c r="E100" i="1"/>
  <c r="D100" i="1"/>
  <c r="A105" i="1" l="1"/>
  <c r="B104" i="1"/>
  <c r="F101" i="1"/>
  <c r="C101" i="1"/>
  <c r="E101" i="1"/>
  <c r="D101" i="1"/>
  <c r="A106" i="1" l="1"/>
  <c r="B105" i="1"/>
  <c r="F102" i="1"/>
  <c r="C102" i="1"/>
  <c r="E102" i="1"/>
  <c r="D102" i="1"/>
  <c r="A107" i="1" l="1"/>
  <c r="B106" i="1"/>
  <c r="F103" i="1"/>
  <c r="C103" i="1"/>
  <c r="E103" i="1"/>
  <c r="D103" i="1"/>
  <c r="A108" i="1" l="1"/>
  <c r="B107" i="1"/>
  <c r="F104" i="1"/>
  <c r="C104" i="1"/>
  <c r="E104" i="1"/>
  <c r="D104" i="1"/>
  <c r="A109" i="1" l="1"/>
  <c r="B108" i="1"/>
  <c r="F105" i="1"/>
  <c r="C105" i="1"/>
  <c r="E105" i="1"/>
  <c r="D105" i="1"/>
  <c r="A110" i="1" l="1"/>
  <c r="B109" i="1"/>
  <c r="F106" i="1"/>
  <c r="C106" i="1"/>
  <c r="E106" i="1"/>
  <c r="D106" i="1"/>
  <c r="A111" i="1" l="1"/>
  <c r="B110" i="1"/>
  <c r="F107" i="1"/>
  <c r="C107" i="1"/>
  <c r="E107" i="1"/>
  <c r="D107" i="1"/>
  <c r="A112" i="1" l="1"/>
  <c r="B111" i="1"/>
  <c r="F108" i="1"/>
  <c r="C108" i="1"/>
  <c r="E108" i="1"/>
  <c r="D108" i="1"/>
  <c r="A113" i="1" l="1"/>
  <c r="B112" i="1"/>
  <c r="F109" i="1"/>
  <c r="C109" i="1"/>
  <c r="E109" i="1"/>
  <c r="D109" i="1"/>
  <c r="A114" i="1" l="1"/>
  <c r="B113" i="1"/>
  <c r="F110" i="1"/>
  <c r="C110" i="1"/>
  <c r="E110" i="1"/>
  <c r="D110" i="1"/>
  <c r="A115" i="1" l="1"/>
  <c r="B114" i="1"/>
  <c r="F111" i="1"/>
  <c r="C111" i="1"/>
  <c r="E111" i="1"/>
  <c r="D111" i="1"/>
  <c r="A116" i="1" l="1"/>
  <c r="B115" i="1"/>
  <c r="F112" i="1"/>
  <c r="C112" i="1"/>
  <c r="E112" i="1"/>
  <c r="D112" i="1"/>
  <c r="A117" i="1" l="1"/>
  <c r="B116" i="1"/>
  <c r="F113" i="1"/>
  <c r="C113" i="1"/>
  <c r="E113" i="1"/>
  <c r="D113" i="1"/>
  <c r="A118" i="1" l="1"/>
  <c r="B117" i="1"/>
  <c r="F114" i="1"/>
  <c r="C114" i="1"/>
  <c r="E114" i="1"/>
  <c r="D114" i="1"/>
  <c r="A119" i="1" l="1"/>
  <c r="B118" i="1"/>
  <c r="F115" i="1"/>
  <c r="C115" i="1"/>
  <c r="E115" i="1"/>
  <c r="D115" i="1"/>
  <c r="A120" i="1" l="1"/>
  <c r="B119" i="1"/>
  <c r="F116" i="1"/>
  <c r="C116" i="1"/>
  <c r="E116" i="1"/>
  <c r="D116" i="1"/>
  <c r="A121" i="1" l="1"/>
  <c r="B120" i="1"/>
  <c r="F117" i="1"/>
  <c r="C117" i="1"/>
  <c r="E117" i="1"/>
  <c r="D117" i="1"/>
  <c r="A122" i="1" l="1"/>
  <c r="B121" i="1"/>
  <c r="F118" i="1"/>
  <c r="C118" i="1"/>
  <c r="E118" i="1"/>
  <c r="D118" i="1"/>
  <c r="A123" i="1" l="1"/>
  <c r="B122" i="1"/>
  <c r="F119" i="1"/>
  <c r="C119" i="1"/>
  <c r="E119" i="1"/>
  <c r="D119" i="1"/>
  <c r="A124" i="1" l="1"/>
  <c r="B123" i="1"/>
  <c r="F120" i="1"/>
  <c r="C120" i="1"/>
  <c r="E120" i="1"/>
  <c r="D120" i="1"/>
  <c r="A125" i="1" l="1"/>
  <c r="B124" i="1"/>
  <c r="F121" i="1"/>
  <c r="C121" i="1"/>
  <c r="E121" i="1"/>
  <c r="D121" i="1"/>
  <c r="A126" i="1" l="1"/>
  <c r="B125" i="1"/>
  <c r="F122" i="1"/>
  <c r="C122" i="1"/>
  <c r="E122" i="1"/>
  <c r="D122" i="1"/>
  <c r="B126" i="1" l="1"/>
  <c r="F123" i="1"/>
  <c r="C123" i="1"/>
  <c r="E123" i="1"/>
  <c r="D123" i="1"/>
  <c r="F124" i="1" l="1"/>
  <c r="C124" i="1"/>
  <c r="E124" i="1"/>
  <c r="D124" i="1"/>
  <c r="F125" i="1" l="1"/>
  <c r="C125" i="1"/>
  <c r="E125" i="1"/>
  <c r="D125" i="1"/>
  <c r="F126" i="1" l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C126" i="1"/>
  <c r="E126" i="1"/>
  <c r="D126" i="1"/>
</calcChain>
</file>

<file path=xl/sharedStrings.xml><?xml version="1.0" encoding="utf-8"?>
<sst xmlns="http://schemas.openxmlformats.org/spreadsheetml/2006/main" count="41" uniqueCount="41">
  <si>
    <t>alphamax</t>
  </si>
  <si>
    <t>m</t>
  </si>
  <si>
    <t>n</t>
  </si>
  <si>
    <t>ng</t>
  </si>
  <si>
    <t>C1</t>
  </si>
  <si>
    <t>C2</t>
  </si>
  <si>
    <t>alphagel</t>
  </si>
  <si>
    <t>murheo</t>
  </si>
  <si>
    <t xml:space="preserve">Cycle </t>
  </si>
  <si>
    <t>Ramp1</t>
  </si>
  <si>
    <t>Tiso1</t>
  </si>
  <si>
    <t>Duration at Tiso1</t>
  </si>
  <si>
    <t>Ramp 2</t>
  </si>
  <si>
    <t>Tiso2</t>
  </si>
  <si>
    <t>Duration at Tiso2</t>
  </si>
  <si>
    <t>tbd</t>
  </si>
  <si>
    <t>Tini=Tfini</t>
  </si>
  <si>
    <t>t</t>
  </si>
  <si>
    <t>deltat (min)</t>
  </si>
  <si>
    <t>t1</t>
  </si>
  <si>
    <t>t2</t>
  </si>
  <si>
    <t>Resolution</t>
  </si>
  <si>
    <t>t3</t>
  </si>
  <si>
    <t>t4</t>
  </si>
  <si>
    <t>t5</t>
  </si>
  <si>
    <t>RAMPrefroi</t>
  </si>
  <si>
    <t>Checking</t>
  </si>
  <si>
    <t>Total time</t>
  </si>
  <si>
    <t>Cold return performance</t>
  </si>
  <si>
    <t>RAMPMax</t>
  </si>
  <si>
    <t>RESOLUTIONMax</t>
  </si>
  <si>
    <t>Resolution performance</t>
  </si>
  <si>
    <t>T</t>
  </si>
  <si>
    <t>Cas1</t>
  </si>
  <si>
    <t>k1</t>
  </si>
  <si>
    <t>k2</t>
  </si>
  <si>
    <t>Calcul alpha</t>
  </si>
  <si>
    <t>Viscosity</t>
  </si>
  <si>
    <t>T(K)</t>
  </si>
  <si>
    <t>Total Cycle duration</t>
  </si>
  <si>
    <t xml:space="preserve"> Cycle duration without cold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</si>
</sst>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1" xfId="0" applyBorder="1"/>
    <xf numFmtId="0" fontId="0" fillId="0" borderId="0" xfId="0" applyAlignment="1">
      <alignment wrapText="1"/>
    </xf>
  </cellXfs>
  <cellStyles count="1">
    <cellStyle name="Normal" xfId="0" builtinId="0"/>
  </cellStyles>
  <dxfs count="1">
    <dxf>
      <fill>
        <patternFill>
          <bgColor theme="4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Feuil1!$B$12</c:f>
              <c:strCache>
                <c:ptCount val="1"/>
                <c:pt idx="0">
                  <c:v>T</c:v>
                </c:pt>
              </c:strCache>
            </c:strRef>
          </c:tx>
          <c:marker>
            <c:symbol val="none"/>
          </c:marker>
          <c:xVal>
            <c:numRef>
              <c:f>Feuil1!$A$13:$A$126</c:f>
              <c:numCache>
                <c:formatCode>General</c:formatCode>
                <c:ptCount val="114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</c:numCache>
            </c:numRef>
          </c:xVal>
          <c:yVal>
            <c:numRef>
              <c:f>Feuil1!$B$13:$B$126</c:f>
              <c:numCache>
                <c:formatCode>General</c:formatCode>
                <c:ptCount val="114"/>
                <c:pt idx="0">
                  <c:v>20</c:v>
                </c:pt>
                <c:pt idx="1">
                  <c:v>24</c:v>
                </c:pt>
                <c:pt idx="2">
                  <c:v>28</c:v>
                </c:pt>
                <c:pt idx="3">
                  <c:v>32</c:v>
                </c:pt>
                <c:pt idx="4">
                  <c:v>36</c:v>
                </c:pt>
                <c:pt idx="5">
                  <c:v>40</c:v>
                </c:pt>
                <c:pt idx="6">
                  <c:v>44</c:v>
                </c:pt>
                <c:pt idx="7">
                  <c:v>48</c:v>
                </c:pt>
                <c:pt idx="8">
                  <c:v>52</c:v>
                </c:pt>
                <c:pt idx="9">
                  <c:v>56</c:v>
                </c:pt>
                <c:pt idx="10">
                  <c:v>60</c:v>
                </c:pt>
                <c:pt idx="11">
                  <c:v>64</c:v>
                </c:pt>
                <c:pt idx="12">
                  <c:v>68</c:v>
                </c:pt>
                <c:pt idx="13">
                  <c:v>72</c:v>
                </c:pt>
                <c:pt idx="14">
                  <c:v>76</c:v>
                </c:pt>
                <c:pt idx="15">
                  <c:v>80</c:v>
                </c:pt>
                <c:pt idx="16">
                  <c:v>84</c:v>
                </c:pt>
                <c:pt idx="17">
                  <c:v>88</c:v>
                </c:pt>
                <c:pt idx="18">
                  <c:v>92</c:v>
                </c:pt>
                <c:pt idx="19">
                  <c:v>96</c:v>
                </c:pt>
                <c:pt idx="20">
                  <c:v>100</c:v>
                </c:pt>
                <c:pt idx="21">
                  <c:v>104</c:v>
                </c:pt>
                <c:pt idx="22">
                  <c:v>108</c:v>
                </c:pt>
                <c:pt idx="23">
                  <c:v>112</c:v>
                </c:pt>
                <c:pt idx="24">
                  <c:v>116</c:v>
                </c:pt>
                <c:pt idx="25">
                  <c:v>120</c:v>
                </c:pt>
                <c:pt idx="26">
                  <c:v>124</c:v>
                </c:pt>
                <c:pt idx="27">
                  <c:v>128</c:v>
                </c:pt>
                <c:pt idx="28">
                  <c:v>132</c:v>
                </c:pt>
                <c:pt idx="29">
                  <c:v>136</c:v>
                </c:pt>
                <c:pt idx="30">
                  <c:v>140</c:v>
                </c:pt>
                <c:pt idx="31">
                  <c:v>144</c:v>
                </c:pt>
                <c:pt idx="32">
                  <c:v>148</c:v>
                </c:pt>
                <c:pt idx="33">
                  <c:v>150</c:v>
                </c:pt>
                <c:pt idx="34">
                  <c:v>150</c:v>
                </c:pt>
                <c:pt idx="35">
                  <c:v>150</c:v>
                </c:pt>
                <c:pt idx="36">
                  <c:v>150</c:v>
                </c:pt>
                <c:pt idx="37">
                  <c:v>150</c:v>
                </c:pt>
                <c:pt idx="38">
                  <c:v>150</c:v>
                </c:pt>
                <c:pt idx="39">
                  <c:v>150</c:v>
                </c:pt>
                <c:pt idx="40">
                  <c:v>150</c:v>
                </c:pt>
                <c:pt idx="41">
                  <c:v>150</c:v>
                </c:pt>
                <c:pt idx="42">
                  <c:v>150</c:v>
                </c:pt>
                <c:pt idx="43">
                  <c:v>150</c:v>
                </c:pt>
                <c:pt idx="44">
                  <c:v>150</c:v>
                </c:pt>
                <c:pt idx="45">
                  <c:v>150</c:v>
                </c:pt>
                <c:pt idx="46">
                  <c:v>150</c:v>
                </c:pt>
                <c:pt idx="47">
                  <c:v>150</c:v>
                </c:pt>
                <c:pt idx="48">
                  <c:v>150</c:v>
                </c:pt>
                <c:pt idx="49">
                  <c:v>150</c:v>
                </c:pt>
                <c:pt idx="50">
                  <c:v>150</c:v>
                </c:pt>
                <c:pt idx="51">
                  <c:v>150</c:v>
                </c:pt>
                <c:pt idx="52">
                  <c:v>150</c:v>
                </c:pt>
                <c:pt idx="53">
                  <c:v>150</c:v>
                </c:pt>
                <c:pt idx="54">
                  <c:v>150</c:v>
                </c:pt>
                <c:pt idx="55">
                  <c:v>150</c:v>
                </c:pt>
                <c:pt idx="56">
                  <c:v>150</c:v>
                </c:pt>
                <c:pt idx="57">
                  <c:v>150</c:v>
                </c:pt>
                <c:pt idx="58">
                  <c:v>150</c:v>
                </c:pt>
                <c:pt idx="59">
                  <c:v>150</c:v>
                </c:pt>
                <c:pt idx="60">
                  <c:v>150</c:v>
                </c:pt>
                <c:pt idx="61">
                  <c:v>150</c:v>
                </c:pt>
                <c:pt idx="62">
                  <c:v>150</c:v>
                </c:pt>
                <c:pt idx="63">
                  <c:v>150</c:v>
                </c:pt>
                <c:pt idx="64">
                  <c:v>150</c:v>
                </c:pt>
                <c:pt idx="65">
                  <c:v>150</c:v>
                </c:pt>
                <c:pt idx="66">
                  <c:v>150</c:v>
                </c:pt>
                <c:pt idx="67">
                  <c:v>150</c:v>
                </c:pt>
                <c:pt idx="68">
                  <c:v>150</c:v>
                </c:pt>
                <c:pt idx="69">
                  <c:v>150</c:v>
                </c:pt>
                <c:pt idx="70">
                  <c:v>150</c:v>
                </c:pt>
                <c:pt idx="71">
                  <c:v>150</c:v>
                </c:pt>
                <c:pt idx="72">
                  <c:v>150</c:v>
                </c:pt>
                <c:pt idx="73">
                  <c:v>150</c:v>
                </c:pt>
                <c:pt idx="74">
                  <c:v>150</c:v>
                </c:pt>
                <c:pt idx="75">
                  <c:v>150</c:v>
                </c:pt>
                <c:pt idx="76">
                  <c:v>150</c:v>
                </c:pt>
                <c:pt idx="77">
                  <c:v>150</c:v>
                </c:pt>
                <c:pt idx="78">
                  <c:v>150</c:v>
                </c:pt>
                <c:pt idx="79">
                  <c:v>150</c:v>
                </c:pt>
                <c:pt idx="80">
                  <c:v>150</c:v>
                </c:pt>
                <c:pt idx="81">
                  <c:v>150</c:v>
                </c:pt>
                <c:pt idx="82">
                  <c:v>150</c:v>
                </c:pt>
                <c:pt idx="83">
                  <c:v>150</c:v>
                </c:pt>
                <c:pt idx="84">
                  <c:v>150</c:v>
                </c:pt>
                <c:pt idx="85">
                  <c:v>150</c:v>
                </c:pt>
                <c:pt idx="86">
                  <c:v>150</c:v>
                </c:pt>
                <c:pt idx="87">
                  <c:v>150</c:v>
                </c:pt>
                <c:pt idx="88">
                  <c:v>150</c:v>
                </c:pt>
                <c:pt idx="89">
                  <c:v>150</c:v>
                </c:pt>
                <c:pt idx="90">
                  <c:v>150</c:v>
                </c:pt>
                <c:pt idx="91">
                  <c:v>150</c:v>
                </c:pt>
                <c:pt idx="92">
                  <c:v>150</c:v>
                </c:pt>
                <c:pt idx="93">
                  <c:v>150</c:v>
                </c:pt>
                <c:pt idx="94">
                  <c:v>150</c:v>
                </c:pt>
                <c:pt idx="95">
                  <c:v>150</c:v>
                </c:pt>
                <c:pt idx="96">
                  <c:v>150</c:v>
                </c:pt>
                <c:pt idx="97">
                  <c:v>150</c:v>
                </c:pt>
                <c:pt idx="98">
                  <c:v>150</c:v>
                </c:pt>
                <c:pt idx="99">
                  <c:v>150</c:v>
                </c:pt>
                <c:pt idx="100">
                  <c:v>150</c:v>
                </c:pt>
                <c:pt idx="101">
                  <c:v>150</c:v>
                </c:pt>
                <c:pt idx="102">
                  <c:v>150</c:v>
                </c:pt>
                <c:pt idx="103">
                  <c:v>150</c:v>
                </c:pt>
                <c:pt idx="104">
                  <c:v>150</c:v>
                </c:pt>
                <c:pt idx="105">
                  <c:v>150</c:v>
                </c:pt>
                <c:pt idx="106">
                  <c:v>150</c:v>
                </c:pt>
                <c:pt idx="107">
                  <c:v>150</c:v>
                </c:pt>
                <c:pt idx="108">
                  <c:v>150</c:v>
                </c:pt>
                <c:pt idx="109">
                  <c:v>150</c:v>
                </c:pt>
                <c:pt idx="110">
                  <c:v>150</c:v>
                </c:pt>
                <c:pt idx="111">
                  <c:v>150</c:v>
                </c:pt>
                <c:pt idx="112">
                  <c:v>150</c:v>
                </c:pt>
                <c:pt idx="113">
                  <c:v>150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405120"/>
        <c:axId val="134333184"/>
      </c:scatterChart>
      <c:valAx>
        <c:axId val="134405120"/>
        <c:scaling>
          <c:orientation val="minMax"/>
          <c:max val="400"/>
        </c:scaling>
        <c:delete val="0"/>
        <c:axPos val="b"/>
        <c:numFmt formatCode="General" sourceLinked="1"/>
        <c:majorTickMark val="out"/>
        <c:minorTickMark val="none"/>
        <c:tickLblPos val="nextTo"/>
        <c:crossAx val="134333184"/>
        <c:crosses val="autoZero"/>
        <c:crossBetween val="midCat"/>
      </c:valAx>
      <c:valAx>
        <c:axId val="134333184"/>
        <c:scaling>
          <c:orientation val="minMax"/>
        </c:scaling>
        <c:delete val="0"/>
        <c:axPos val="l"/>
        <c:majorGridlines/>
        <c:minorGridlines/>
        <c:numFmt formatCode="General" sourceLinked="1"/>
        <c:majorTickMark val="out"/>
        <c:minorTickMark val="out"/>
        <c:tickLblPos val="nextTo"/>
        <c:crossAx val="13440512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Feuil1!$F$12</c:f>
              <c:strCache>
                <c:ptCount val="1"/>
                <c:pt idx="0">
                  <c:v>Calcul alpha</c:v>
                </c:pt>
              </c:strCache>
            </c:strRef>
          </c:tx>
          <c:marker>
            <c:symbol val="none"/>
          </c:marker>
          <c:xVal>
            <c:numRef>
              <c:f>Feuil1!$A$13:$A$126</c:f>
              <c:numCache>
                <c:formatCode>General</c:formatCode>
                <c:ptCount val="114"/>
                <c:pt idx="0">
                  <c:v>0</c:v>
                </c:pt>
                <c:pt idx="1">
                  <c:v>2</c:v>
                </c:pt>
                <c:pt idx="2">
                  <c:v>4</c:v>
                </c:pt>
                <c:pt idx="3">
                  <c:v>6</c:v>
                </c:pt>
                <c:pt idx="4">
                  <c:v>8</c:v>
                </c:pt>
                <c:pt idx="5">
                  <c:v>10</c:v>
                </c:pt>
                <c:pt idx="6">
                  <c:v>12</c:v>
                </c:pt>
                <c:pt idx="7">
                  <c:v>14</c:v>
                </c:pt>
                <c:pt idx="8">
                  <c:v>16</c:v>
                </c:pt>
                <c:pt idx="9">
                  <c:v>18</c:v>
                </c:pt>
                <c:pt idx="10">
                  <c:v>20</c:v>
                </c:pt>
                <c:pt idx="11">
                  <c:v>22</c:v>
                </c:pt>
                <c:pt idx="12">
                  <c:v>24</c:v>
                </c:pt>
                <c:pt idx="13">
                  <c:v>26</c:v>
                </c:pt>
                <c:pt idx="14">
                  <c:v>28</c:v>
                </c:pt>
                <c:pt idx="15">
                  <c:v>30</c:v>
                </c:pt>
                <c:pt idx="16">
                  <c:v>32</c:v>
                </c:pt>
                <c:pt idx="17">
                  <c:v>34</c:v>
                </c:pt>
                <c:pt idx="18">
                  <c:v>36</c:v>
                </c:pt>
                <c:pt idx="19">
                  <c:v>38</c:v>
                </c:pt>
                <c:pt idx="20">
                  <c:v>40</c:v>
                </c:pt>
                <c:pt idx="21">
                  <c:v>42</c:v>
                </c:pt>
                <c:pt idx="22">
                  <c:v>44</c:v>
                </c:pt>
                <c:pt idx="23">
                  <c:v>46</c:v>
                </c:pt>
                <c:pt idx="24">
                  <c:v>48</c:v>
                </c:pt>
                <c:pt idx="25">
                  <c:v>50</c:v>
                </c:pt>
                <c:pt idx="26">
                  <c:v>52</c:v>
                </c:pt>
                <c:pt idx="27">
                  <c:v>54</c:v>
                </c:pt>
                <c:pt idx="28">
                  <c:v>56</c:v>
                </c:pt>
                <c:pt idx="29">
                  <c:v>58</c:v>
                </c:pt>
                <c:pt idx="30">
                  <c:v>60</c:v>
                </c:pt>
                <c:pt idx="31">
                  <c:v>62</c:v>
                </c:pt>
                <c:pt idx="32">
                  <c:v>64</c:v>
                </c:pt>
                <c:pt idx="33">
                  <c:v>66</c:v>
                </c:pt>
                <c:pt idx="34">
                  <c:v>68</c:v>
                </c:pt>
                <c:pt idx="35">
                  <c:v>70</c:v>
                </c:pt>
                <c:pt idx="36">
                  <c:v>72</c:v>
                </c:pt>
                <c:pt idx="37">
                  <c:v>74</c:v>
                </c:pt>
                <c:pt idx="38">
                  <c:v>76</c:v>
                </c:pt>
                <c:pt idx="39">
                  <c:v>78</c:v>
                </c:pt>
                <c:pt idx="40">
                  <c:v>80</c:v>
                </c:pt>
                <c:pt idx="41">
                  <c:v>82</c:v>
                </c:pt>
                <c:pt idx="42">
                  <c:v>84</c:v>
                </c:pt>
                <c:pt idx="43">
                  <c:v>86</c:v>
                </c:pt>
                <c:pt idx="44">
                  <c:v>88</c:v>
                </c:pt>
                <c:pt idx="45">
                  <c:v>90</c:v>
                </c:pt>
                <c:pt idx="46">
                  <c:v>92</c:v>
                </c:pt>
                <c:pt idx="47">
                  <c:v>94</c:v>
                </c:pt>
                <c:pt idx="48">
                  <c:v>96</c:v>
                </c:pt>
                <c:pt idx="49">
                  <c:v>98</c:v>
                </c:pt>
                <c:pt idx="50">
                  <c:v>100</c:v>
                </c:pt>
                <c:pt idx="51">
                  <c:v>102</c:v>
                </c:pt>
                <c:pt idx="52">
                  <c:v>104</c:v>
                </c:pt>
                <c:pt idx="53">
                  <c:v>106</c:v>
                </c:pt>
                <c:pt idx="54">
                  <c:v>108</c:v>
                </c:pt>
                <c:pt idx="55">
                  <c:v>110</c:v>
                </c:pt>
                <c:pt idx="56">
                  <c:v>112</c:v>
                </c:pt>
                <c:pt idx="57">
                  <c:v>114</c:v>
                </c:pt>
                <c:pt idx="58">
                  <c:v>116</c:v>
                </c:pt>
                <c:pt idx="59">
                  <c:v>118</c:v>
                </c:pt>
                <c:pt idx="60">
                  <c:v>120</c:v>
                </c:pt>
                <c:pt idx="61">
                  <c:v>122</c:v>
                </c:pt>
                <c:pt idx="62">
                  <c:v>124</c:v>
                </c:pt>
                <c:pt idx="63">
                  <c:v>126</c:v>
                </c:pt>
                <c:pt idx="64">
                  <c:v>128</c:v>
                </c:pt>
                <c:pt idx="65">
                  <c:v>130</c:v>
                </c:pt>
                <c:pt idx="66">
                  <c:v>132</c:v>
                </c:pt>
                <c:pt idx="67">
                  <c:v>134</c:v>
                </c:pt>
                <c:pt idx="68">
                  <c:v>136</c:v>
                </c:pt>
                <c:pt idx="69">
                  <c:v>138</c:v>
                </c:pt>
                <c:pt idx="70">
                  <c:v>140</c:v>
                </c:pt>
                <c:pt idx="71">
                  <c:v>142</c:v>
                </c:pt>
                <c:pt idx="72">
                  <c:v>144</c:v>
                </c:pt>
                <c:pt idx="73">
                  <c:v>146</c:v>
                </c:pt>
                <c:pt idx="74">
                  <c:v>148</c:v>
                </c:pt>
                <c:pt idx="75">
                  <c:v>150</c:v>
                </c:pt>
                <c:pt idx="76">
                  <c:v>152</c:v>
                </c:pt>
                <c:pt idx="77">
                  <c:v>154</c:v>
                </c:pt>
                <c:pt idx="78">
                  <c:v>156</c:v>
                </c:pt>
                <c:pt idx="79">
                  <c:v>158</c:v>
                </c:pt>
                <c:pt idx="80">
                  <c:v>160</c:v>
                </c:pt>
                <c:pt idx="81">
                  <c:v>162</c:v>
                </c:pt>
                <c:pt idx="82">
                  <c:v>164</c:v>
                </c:pt>
                <c:pt idx="83">
                  <c:v>166</c:v>
                </c:pt>
                <c:pt idx="84">
                  <c:v>168</c:v>
                </c:pt>
                <c:pt idx="85">
                  <c:v>170</c:v>
                </c:pt>
                <c:pt idx="86">
                  <c:v>172</c:v>
                </c:pt>
                <c:pt idx="87">
                  <c:v>174</c:v>
                </c:pt>
                <c:pt idx="88">
                  <c:v>176</c:v>
                </c:pt>
                <c:pt idx="89">
                  <c:v>178</c:v>
                </c:pt>
                <c:pt idx="90">
                  <c:v>180</c:v>
                </c:pt>
                <c:pt idx="91">
                  <c:v>182</c:v>
                </c:pt>
                <c:pt idx="92">
                  <c:v>184</c:v>
                </c:pt>
                <c:pt idx="93">
                  <c:v>186</c:v>
                </c:pt>
                <c:pt idx="94">
                  <c:v>188</c:v>
                </c:pt>
                <c:pt idx="95">
                  <c:v>190</c:v>
                </c:pt>
                <c:pt idx="96">
                  <c:v>192</c:v>
                </c:pt>
                <c:pt idx="97">
                  <c:v>194</c:v>
                </c:pt>
                <c:pt idx="98">
                  <c:v>196</c:v>
                </c:pt>
                <c:pt idx="99">
                  <c:v>198</c:v>
                </c:pt>
                <c:pt idx="100">
                  <c:v>200</c:v>
                </c:pt>
                <c:pt idx="101">
                  <c:v>202</c:v>
                </c:pt>
                <c:pt idx="102">
                  <c:v>204</c:v>
                </c:pt>
                <c:pt idx="103">
                  <c:v>206</c:v>
                </c:pt>
                <c:pt idx="104">
                  <c:v>208</c:v>
                </c:pt>
                <c:pt idx="105">
                  <c:v>210</c:v>
                </c:pt>
                <c:pt idx="106">
                  <c:v>212</c:v>
                </c:pt>
                <c:pt idx="107">
                  <c:v>214</c:v>
                </c:pt>
                <c:pt idx="108">
                  <c:v>216</c:v>
                </c:pt>
                <c:pt idx="109">
                  <c:v>218</c:v>
                </c:pt>
                <c:pt idx="110">
                  <c:v>220</c:v>
                </c:pt>
                <c:pt idx="111">
                  <c:v>222</c:v>
                </c:pt>
                <c:pt idx="112">
                  <c:v>224</c:v>
                </c:pt>
                <c:pt idx="113">
                  <c:v>226</c:v>
                </c:pt>
              </c:numCache>
            </c:numRef>
          </c:xVal>
          <c:yVal>
            <c:numRef>
              <c:f>Feuil1!$F$13:$F$126</c:f>
              <c:numCache>
                <c:formatCode>General</c:formatCode>
                <c:ptCount val="114"/>
                <c:pt idx="0">
                  <c:v>0</c:v>
                </c:pt>
                <c:pt idx="1">
                  <c:v>1.511395273091845E-10</c:v>
                </c:pt>
                <c:pt idx="2">
                  <c:v>3.2332852292432573E-9</c:v>
                </c:pt>
                <c:pt idx="3">
                  <c:v>1.2210444709561797E-8</c:v>
                </c:pt>
                <c:pt idx="4">
                  <c:v>2.8780922189198483E-8</c:v>
                </c:pt>
                <c:pt idx="5">
                  <c:v>5.5659068767069971E-8</c:v>
                </c:pt>
                <c:pt idx="6">
                  <c:v>9.6803784786003226E-8</c:v>
                </c:pt>
                <c:pt idx="7">
                  <c:v>1.5771075128268099E-7</c:v>
                </c:pt>
                <c:pt idx="8">
                  <c:v>2.4586566913473513E-7</c:v>
                </c:pt>
                <c:pt idx="9">
                  <c:v>3.713588884962225E-7</c:v>
                </c:pt>
                <c:pt idx="10">
                  <c:v>5.4769085301236575E-7</c:v>
                </c:pt>
                <c:pt idx="11">
                  <c:v>7.9281486143502561E-7</c:v>
                </c:pt>
                <c:pt idx="12">
                  <c:v>1.1304786410941517E-6</c:v>
                </c:pt>
                <c:pt idx="13">
                  <c:v>1.5919428451814292E-6</c:v>
                </c:pt>
                <c:pt idx="14">
                  <c:v>2.218174377472012E-6</c:v>
                </c:pt>
                <c:pt idx="15">
                  <c:v>3.0626364497499749E-6</c:v>
                </c:pt>
                <c:pt idx="16">
                  <c:v>4.1948264553922991E-6</c:v>
                </c:pt>
                <c:pt idx="17">
                  <c:v>5.7047481301158848E-6</c:v>
                </c:pt>
                <c:pt idx="18">
                  <c:v>7.7085472177974506E-6</c:v>
                </c:pt>
                <c:pt idx="19">
                  <c:v>1.0355591257341027E-5</c:v>
                </c:pt>
                <c:pt idx="20">
                  <c:v>1.3837335604317833E-5</c:v>
                </c:pt>
                <c:pt idx="21">
                  <c:v>1.8398391013954965E-5</c:v>
                </c:pt>
                <c:pt idx="22">
                  <c:v>2.4350294828958826E-5</c:v>
                </c:pt>
                <c:pt idx="23">
                  <c:v>3.2088590002017858E-5</c:v>
                </c:pt>
                <c:pt idx="24">
                  <c:v>4.211393597855041E-5</c:v>
                </c:pt>
                <c:pt idx="25">
                  <c:v>5.5058115176310289E-5</c:v>
                </c:pt>
                <c:pt idx="26">
                  <c:v>7.1715960879278448E-5</c:v>
                </c:pt>
                <c:pt idx="27">
                  <c:v>9.3084419386554122E-5</c:v>
                </c:pt>
                <c:pt idx="28">
                  <c:v>1.2041017386588776E-4</c:v>
                </c:pt>
                <c:pt idx="29">
                  <c:v>1.5524750219767913E-4</c:v>
                </c:pt>
                <c:pt idx="30">
                  <c:v>1.995283186932611E-4</c:v>
                </c:pt>
                <c:pt idx="31">
                  <c:v>2.5564666220733058E-4</c:v>
                </c:pt>
                <c:pt idx="32">
                  <c:v>3.2656024264245945E-4</c:v>
                </c:pt>
                <c:pt idx="33">
                  <c:v>4.1591204519653428E-4</c:v>
                </c:pt>
                <c:pt idx="34">
                  <c:v>5.1796883849068243E-4</c:v>
                </c:pt>
                <c:pt idx="35">
                  <c:v>6.2358247311271775E-4</c:v>
                </c:pt>
                <c:pt idx="36">
                  <c:v>7.3237166676829173E-4</c:v>
                </c:pt>
                <c:pt idx="37">
                  <c:v>8.440431327360338E-4</c:v>
                </c:pt>
                <c:pt idx="38">
                  <c:v>9.5836299684533906E-4</c:v>
                </c:pt>
                <c:pt idx="39">
                  <c:v>1.0751395939518147E-3</c:v>
                </c:pt>
                <c:pt idx="40">
                  <c:v>1.1942124427761394E-3</c:v>
                </c:pt>
                <c:pt idx="41">
                  <c:v>1.3154448272321385E-3</c:v>
                </c:pt>
                <c:pt idx="42">
                  <c:v>1.4387186058903204E-3</c:v>
                </c:pt>
                <c:pt idx="43">
                  <c:v>1.5639304624370841E-3</c:v>
                </c:pt>
                <c:pt idx="44">
                  <c:v>1.6909891238625545E-3</c:v>
                </c:pt>
                <c:pt idx="45">
                  <c:v>1.8198132494253872E-3</c:v>
                </c:pt>
                <c:pt idx="46">
                  <c:v>1.9503297972522321E-3</c:v>
                </c:pt>
                <c:pt idx="47">
                  <c:v>2.0824727390286596E-3</c:v>
                </c:pt>
                <c:pt idx="48">
                  <c:v>2.2161820335544861E-3</c:v>
                </c:pt>
                <c:pt idx="49">
                  <c:v>2.3514027962609871E-3</c:v>
                </c:pt>
                <c:pt idx="50">
                  <c:v>2.4880846194279137E-3</c:v>
                </c:pt>
                <c:pt idx="51">
                  <c:v>2.6261810099334399E-3</c:v>
                </c:pt>
                <c:pt idx="52">
                  <c:v>2.7656489198343939E-3</c:v>
                </c:pt>
                <c:pt idx="53">
                  <c:v>2.9064483511067477E-3</c:v>
                </c:pt>
                <c:pt idx="54">
                  <c:v>3.0485420202474973E-3</c:v>
                </c:pt>
                <c:pt idx="55">
                  <c:v>3.1918950716540275E-3</c:v>
                </c:pt>
                <c:pt idx="56">
                  <c:v>3.3364748310941109E-3</c:v>
                </c:pt>
                <c:pt idx="57">
                  <c:v>3.4822505923893044E-3</c:v>
                </c:pt>
                <c:pt idx="58">
                  <c:v>3.6291934318163528E-3</c:v>
                </c:pt>
                <c:pt idx="59">
                  <c:v>3.7772760457976027E-3</c:v>
                </c:pt>
                <c:pt idx="60">
                  <c:v>3.926472608282423E-3</c:v>
                </c:pt>
                <c:pt idx="61">
                  <c:v>4.0767586448750767E-3</c:v>
                </c:pt>
                <c:pt idx="62">
                  <c:v>4.2281109212826441E-3</c:v>
                </c:pt>
                <c:pt idx="63">
                  <c:v>4.3805073440707125E-3</c:v>
                </c:pt>
                <c:pt idx="64">
                  <c:v>4.5339268720479466E-3</c:v>
                </c:pt>
                <c:pt idx="65">
                  <c:v>4.6883494368708985E-3</c:v>
                </c:pt>
                <c:pt idx="66">
                  <c:v>4.8437558716809019E-3</c:v>
                </c:pt>
                <c:pt idx="67">
                  <c:v>5.0001278467658667E-3</c:v>
                </c:pt>
                <c:pt idx="68">
                  <c:v>5.1574478113891806E-3</c:v>
                </c:pt>
                <c:pt idx="69">
                  <c:v>5.315698941051895E-3</c:v>
                </c:pt>
                <c:pt idx="70">
                  <c:v>5.4748650895578149E-3</c:v>
                </c:pt>
                <c:pt idx="71">
                  <c:v>5.6349307453377817E-3</c:v>
                </c:pt>
                <c:pt idx="72">
                  <c:v>5.7958809915624413E-3</c:v>
                </c:pt>
                <c:pt idx="73">
                  <c:v>5.9577014696345233E-3</c:v>
                </c:pt>
                <c:pt idx="74">
                  <c:v>6.1203783457040644E-3</c:v>
                </c:pt>
                <c:pt idx="75">
                  <c:v>6.283898279894712E-3</c:v>
                </c:pt>
                <c:pt idx="76">
                  <c:v>6.4482483979674751E-3</c:v>
                </c:pt>
                <c:pt idx="77">
                  <c:v>6.613416265181137E-3</c:v>
                </c:pt>
                <c:pt idx="78">
                  <c:v>6.7793898621368327E-3</c:v>
                </c:pt>
                <c:pt idx="79">
                  <c:v>6.9461575624187762E-3</c:v>
                </c:pt>
                <c:pt idx="80">
                  <c:v>7.1137081118643171E-3</c:v>
                </c:pt>
                <c:pt idx="81">
                  <c:v>7.2820306093149753E-3</c:v>
                </c:pt>
                <c:pt idx="82">
                  <c:v>7.4511144887162003E-3</c:v>
                </c:pt>
                <c:pt idx="83">
                  <c:v>7.6209495024476687E-3</c:v>
                </c:pt>
                <c:pt idx="84">
                  <c:v>7.7915257057782957E-3</c:v>
                </c:pt>
                <c:pt idx="85">
                  <c:v>7.9628334423509986E-3</c:v>
                </c:pt>
                <c:pt idx="86">
                  <c:v>8.1348633306117957E-3</c:v>
                </c:pt>
                <c:pt idx="87">
                  <c:v>8.3076062511063115E-3</c:v>
                </c:pt>
                <c:pt idx="88">
                  <c:v>8.4810533345742265E-3</c:v>
                </c:pt>
                <c:pt idx="89">
                  <c:v>8.6551959507788524E-3</c:v>
                </c:pt>
                <c:pt idx="90">
                  <c:v>8.8300256980149341E-3</c:v>
                </c:pt>
                <c:pt idx="91">
                  <c:v>9.0055343932430379E-3</c:v>
                </c:pt>
                <c:pt idx="92">
                  <c:v>9.1817140628035858E-3</c:v>
                </c:pt>
                <c:pt idx="93">
                  <c:v>9.3585569336678016E-3</c:v>
                </c:pt>
                <c:pt idx="94">
                  <c:v>9.5360554251866115E-3</c:v>
                </c:pt>
                <c:pt idx="95">
                  <c:v>9.7142021413019076E-3</c:v>
                </c:pt>
                <c:pt idx="96">
                  <c:v>9.892989863187646E-3</c:v>
                </c:pt>
                <c:pt idx="97">
                  <c:v>1.0072411542290974E-2</c:v>
                </c:pt>
                <c:pt idx="98">
                  <c:v>1.0252460293746072E-2</c:v>
                </c:pt>
                <c:pt idx="99">
                  <c:v>1.0433129390135623E-2</c:v>
                </c:pt>
                <c:pt idx="100">
                  <c:v>1.0614412255576825E-2</c:v>
                </c:pt>
                <c:pt idx="101">
                  <c:v>1.0796302460110754E-2</c:v>
                </c:pt>
                <c:pt idx="102">
                  <c:v>1.0978793714375467E-2</c:v>
                </c:pt>
                <c:pt idx="103">
                  <c:v>1.1161879864544824E-2</c:v>
                </c:pt>
                <c:pt idx="104">
                  <c:v>1.1345554887516342E-2</c:v>
                </c:pt>
                <c:pt idx="105">
                  <c:v>1.1529812886332655E-2</c:v>
                </c:pt>
                <c:pt idx="106">
                  <c:v>1.171464808582231E-2</c:v>
                </c:pt>
                <c:pt idx="107">
                  <c:v>1.190005482844668E-2</c:v>
                </c:pt>
                <c:pt idx="108">
                  <c:v>1.2086027570340691E-2</c:v>
                </c:pt>
                <c:pt idx="109">
                  <c:v>1.2272560877536013E-2</c:v>
                </c:pt>
                <c:pt idx="110">
                  <c:v>1.2459649422356082E-2</c:v>
                </c:pt>
                <c:pt idx="111">
                  <c:v>1.2647287979973132E-2</c:v>
                </c:pt>
                <c:pt idx="112">
                  <c:v>1.2835471425118043E-2</c:v>
                </c:pt>
                <c:pt idx="113">
                  <c:v>1.3024194728934459E-2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6162560"/>
        <c:axId val="56161024"/>
      </c:scatterChart>
      <c:valAx>
        <c:axId val="56162560"/>
        <c:scaling>
          <c:orientation val="minMax"/>
          <c:max val="400"/>
        </c:scaling>
        <c:delete val="0"/>
        <c:axPos val="b"/>
        <c:numFmt formatCode="General" sourceLinked="1"/>
        <c:majorTickMark val="out"/>
        <c:minorTickMark val="none"/>
        <c:tickLblPos val="nextTo"/>
        <c:crossAx val="56161024"/>
        <c:crosses val="autoZero"/>
        <c:crossBetween val="midCat"/>
      </c:valAx>
      <c:valAx>
        <c:axId val="5616102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6162560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201707</xdr:colOff>
      <xdr:row>26</xdr:row>
      <xdr:rowOff>56030</xdr:rowOff>
    </xdr:from>
    <xdr:to>
      <xdr:col>22</xdr:col>
      <xdr:colOff>743847</xdr:colOff>
      <xdr:row>61</xdr:row>
      <xdr:rowOff>122860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927913" y="5199530"/>
          <a:ext cx="11972140" cy="6734330"/>
        </a:xfrm>
        <a:prstGeom prst="rect">
          <a:avLst/>
        </a:prstGeom>
      </xdr:spPr>
    </xdr:pic>
    <xdr:clientData/>
  </xdr:twoCellAnchor>
  <xdr:twoCellAnchor editAs="oneCell">
    <xdr:from>
      <xdr:col>8</xdr:col>
      <xdr:colOff>759196</xdr:colOff>
      <xdr:row>15</xdr:row>
      <xdr:rowOff>11207</xdr:rowOff>
    </xdr:from>
    <xdr:to>
      <xdr:col>25</xdr:col>
      <xdr:colOff>260528</xdr:colOff>
      <xdr:row>42</xdr:row>
      <xdr:rowOff>112057</xdr:rowOff>
    </xdr:to>
    <xdr:pic>
      <xdr:nvPicPr>
        <xdr:cNvPr id="3" name="Image 2" descr="https://fbcdn-sphotos-h-a.akamaihd.net/hphotos-ak-xpa1/v/t35.0-12/10718068_10203787130790411_1730789951_o.jpg?oh=8f0deb10fa9e26142d537fd9ff725ef8&amp;oe=5452B4F2&amp;__gda__=1414697823_a276ce4306d2e6888df56a595f8f1c5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7402" y="3059207"/>
          <a:ext cx="12455332" cy="524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6</xdr:col>
      <xdr:colOff>0</xdr:colOff>
      <xdr:row>14</xdr:row>
      <xdr:rowOff>85725</xdr:rowOff>
    </xdr:to>
    <xdr:graphicFrame macro="">
      <xdr:nvGraphicFramePr>
        <xdr:cNvPr id="2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700087</xdr:colOff>
      <xdr:row>1</xdr:row>
      <xdr:rowOff>142875</xdr:rowOff>
    </xdr:from>
    <xdr:to>
      <xdr:col>12</xdr:col>
      <xdr:colOff>700087</xdr:colOff>
      <xdr:row>16</xdr:row>
      <xdr:rowOff>28575</xdr:rowOff>
    </xdr:to>
    <xdr:graphicFrame macro="">
      <xdr:nvGraphicFramePr>
        <xdr:cNvPr id="3" name="Graphique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03"/>
  <sheetViews>
    <sheetView tabSelected="1" zoomScale="85" zoomScaleNormal="85" workbookViewId="0">
      <selection activeCell="F14" sqref="F14"/>
    </sheetView>
  </sheetViews>
  <sheetFormatPr baseColWidth="10" defaultRowHeight="15" x14ac:dyDescent="0.25"/>
  <cols>
    <col min="4" max="5" width="12" bestFit="1" customWidth="1"/>
    <col min="6" max="6" width="15.42578125" customWidth="1"/>
    <col min="7" max="7" width="12.28515625" bestFit="1" customWidth="1"/>
  </cols>
  <sheetData>
    <row r="1" spans="1:1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L1" t="s">
        <v>19</v>
      </c>
      <c r="M1" t="s">
        <v>20</v>
      </c>
      <c r="N1" t="s">
        <v>22</v>
      </c>
      <c r="O1" t="s">
        <v>23</v>
      </c>
      <c r="P1" t="s">
        <v>24</v>
      </c>
      <c r="Q1" s="3"/>
      <c r="R1" s="3" t="s">
        <v>26</v>
      </c>
    </row>
    <row r="2" spans="1:18" x14ac:dyDescent="0.25">
      <c r="A2">
        <v>1</v>
      </c>
      <c r="B2">
        <v>0.27239999999999998</v>
      </c>
      <c r="C2">
        <v>1.2124999999999999</v>
      </c>
      <c r="D2">
        <f>90000000000</f>
        <v>90000000000</v>
      </c>
      <c r="E2">
        <v>28.7</v>
      </c>
      <c r="F2">
        <v>21.1</v>
      </c>
      <c r="G2">
        <v>0.36</v>
      </c>
      <c r="H2">
        <v>2.5</v>
      </c>
      <c r="I2" s="2"/>
      <c r="J2" s="2"/>
      <c r="L2">
        <f>(C6-H6)/E6</f>
        <v>65</v>
      </c>
      <c r="M2">
        <f>L2+D6</f>
        <v>245</v>
      </c>
      <c r="N2">
        <f>(F6-C6)/E6+M2</f>
        <v>260</v>
      </c>
      <c r="O2">
        <f>N2+G6</f>
        <v>380</v>
      </c>
      <c r="P2">
        <f>J6</f>
        <v>600</v>
      </c>
      <c r="Q2" s="3" t="s">
        <v>27</v>
      </c>
      <c r="R2" s="3" t="str">
        <f>IF(O2&gt;I6,"not enough","ok")</f>
        <v>ok</v>
      </c>
    </row>
    <row r="3" spans="1:18" x14ac:dyDescent="0.25">
      <c r="O3" s="4" t="s">
        <v>25</v>
      </c>
      <c r="P3">
        <f>(H6-F6)/(P2-O2)</f>
        <v>-0.72727272727272729</v>
      </c>
      <c r="Q3" s="3" t="s">
        <v>28</v>
      </c>
      <c r="R3" s="3" t="str">
        <f>IF(ABS(P3)&gt;ABS(P4),"Above machine cold performance","ok")</f>
        <v>ok</v>
      </c>
    </row>
    <row r="4" spans="1:18" x14ac:dyDescent="0.25">
      <c r="O4" s="4" t="s">
        <v>29</v>
      </c>
      <c r="P4">
        <v>-5</v>
      </c>
      <c r="Q4" s="3" t="s">
        <v>31</v>
      </c>
      <c r="R4" s="3" t="str">
        <f>IF(K6&gt;P5,"Above processor performance","ok")</f>
        <v>ok</v>
      </c>
    </row>
    <row r="5" spans="1:18" ht="30" x14ac:dyDescent="0.25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16</v>
      </c>
      <c r="I5" t="s">
        <v>40</v>
      </c>
      <c r="J5" t="s">
        <v>39</v>
      </c>
      <c r="K5" t="s">
        <v>21</v>
      </c>
      <c r="L5" t="s">
        <v>18</v>
      </c>
      <c r="O5" s="4" t="s">
        <v>30</v>
      </c>
      <c r="P5">
        <v>800</v>
      </c>
    </row>
    <row r="6" spans="1:18" x14ac:dyDescent="0.25">
      <c r="A6">
        <v>1</v>
      </c>
      <c r="B6" s="1">
        <v>2</v>
      </c>
      <c r="C6" s="1">
        <v>150</v>
      </c>
      <c r="D6" s="1">
        <v>180</v>
      </c>
      <c r="E6" s="1">
        <v>2</v>
      </c>
      <c r="F6" s="1">
        <v>180</v>
      </c>
      <c r="G6" s="1">
        <v>120</v>
      </c>
      <c r="H6" s="1">
        <v>20</v>
      </c>
      <c r="I6" s="1">
        <v>400</v>
      </c>
      <c r="J6" s="1">
        <v>600</v>
      </c>
      <c r="K6" s="1">
        <v>200</v>
      </c>
      <c r="L6" s="2">
        <f>I6/K6</f>
        <v>2</v>
      </c>
    </row>
    <row r="7" spans="1:18" x14ac:dyDescent="0.25">
      <c r="A7">
        <v>2</v>
      </c>
      <c r="B7">
        <v>10</v>
      </c>
      <c r="C7">
        <v>180</v>
      </c>
      <c r="D7">
        <v>120</v>
      </c>
    </row>
    <row r="8" spans="1:18" x14ac:dyDescent="0.25">
      <c r="A8">
        <v>3</v>
      </c>
      <c r="B8">
        <v>5</v>
      </c>
      <c r="C8">
        <v>160</v>
      </c>
      <c r="D8">
        <v>60</v>
      </c>
      <c r="E8">
        <v>5</v>
      </c>
      <c r="F8">
        <v>180</v>
      </c>
      <c r="G8">
        <v>120</v>
      </c>
    </row>
    <row r="9" spans="1:18" x14ac:dyDescent="0.25">
      <c r="A9">
        <v>4</v>
      </c>
      <c r="B9" t="s">
        <v>15</v>
      </c>
    </row>
    <row r="11" spans="1:18" x14ac:dyDescent="0.25">
      <c r="D11" t="s">
        <v>33</v>
      </c>
    </row>
    <row r="12" spans="1:18" x14ac:dyDescent="0.25">
      <c r="A12" t="s">
        <v>17</v>
      </c>
      <c r="B12" t="s">
        <v>32</v>
      </c>
      <c r="C12" t="s">
        <v>38</v>
      </c>
      <c r="D12" t="s">
        <v>34</v>
      </c>
      <c r="E12" t="s">
        <v>35</v>
      </c>
      <c r="F12" t="s">
        <v>36</v>
      </c>
      <c r="G12" t="s">
        <v>37</v>
      </c>
    </row>
    <row r="13" spans="1:18" x14ac:dyDescent="0.25">
      <c r="A13">
        <v>0</v>
      </c>
      <c r="B13">
        <f>IF(A13&lt;$L$2,$H$6+2*A13,IF(AND($L$2&lt;=A13,A13&lt;$M$2),$C$6,IF(AND($M$2&lt;=A13,A13&lt;$N$2),2*$L$6+B12,IF(AND($N$2&lt;=A13,A13&lt;$O$2),$F$6,IF(AND($N$2&lt;=A13,A13&lt;$P$2),B12+$L$6*$P$3,$H$6)))))</f>
        <v>20</v>
      </c>
      <c r="C13">
        <f>B13+273.15</f>
        <v>293.14999999999998</v>
      </c>
      <c r="D13">
        <f>EXP(17.656)*EXP(-(12008/(B13+273.15)))</f>
        <v>7.556976365459225E-11</v>
      </c>
      <c r="E13">
        <f>255.77547*EXP(-(5870/(273.15+B13)))</f>
        <v>5.1475304727262196E-7</v>
      </c>
      <c r="F13">
        <v>0</v>
      </c>
    </row>
    <row r="14" spans="1:18" x14ac:dyDescent="0.25">
      <c r="A14">
        <f>IF(A13+$L$6&lt;$O$2,A13+$L$6,"end cycle")</f>
        <v>2</v>
      </c>
      <c r="B14">
        <f t="shared" ref="B14:B77" si="0">IF(A14&lt;$L$2,$H$6+2*A14,IF(AND($L$2&lt;=A14,A14&lt;$M$2),$C$6,IF(AND($M$2&lt;=A14,A14&lt;$N$2),2*$L$6+B13,IF(AND($N$2&lt;=A14,A14&lt;$O$2),$F$6,IF(AND($N$2&lt;=A14,A14&lt;$P$2),B13+$L$6*$P$3,$H$6)))))</f>
        <v>24</v>
      </c>
      <c r="C14">
        <f t="shared" ref="C14:C77" si="1">B14+273.15</f>
        <v>297.14999999999998</v>
      </c>
      <c r="D14">
        <f t="shared" ref="D14:D77" si="2">EXP(17.656)*EXP(-(12008/(B14+273.15)))</f>
        <v>1.3116473630924947E-10</v>
      </c>
      <c r="E14">
        <f>EXP(5.5443)*EXP(-(5870/(273+B14)))</f>
        <v>6.6731091226400655E-7</v>
      </c>
      <c r="F14">
        <f>($L$6*(D13+E13*F13^$B$2)*((1-F13)^$C$2))+F13</f>
        <v>1.511395273091845E-10</v>
      </c>
    </row>
    <row r="15" spans="1:18" x14ac:dyDescent="0.25">
      <c r="A15">
        <f t="shared" ref="A15:A78" si="3">IF(A14+$L$6&lt;$O$2,A14+$L$6,"end cycle")</f>
        <v>4</v>
      </c>
      <c r="B15">
        <f t="shared" si="0"/>
        <v>28</v>
      </c>
      <c r="C15">
        <f t="shared" si="1"/>
        <v>301.14999999999998</v>
      </c>
      <c r="D15">
        <f t="shared" si="2"/>
        <v>2.243492705958653E-10</v>
      </c>
      <c r="E15">
        <f t="shared" ref="E14:E77" si="4">EXP(5.5443)*EXP(-(5870/(273.15+B15)))</f>
        <v>8.7622096518928021E-7</v>
      </c>
      <c r="F15">
        <f t="shared" ref="F15:F26" si="5">($L$6*(D14+E14*F14^$B$2)*((1-F14)^$C$2))+F14</f>
        <v>3.2332852292432573E-9</v>
      </c>
    </row>
    <row r="16" spans="1:18" x14ac:dyDescent="0.25">
      <c r="A16">
        <f t="shared" si="3"/>
        <v>6</v>
      </c>
      <c r="B16">
        <f t="shared" si="0"/>
        <v>32</v>
      </c>
      <c r="C16">
        <f t="shared" si="1"/>
        <v>305.14999999999998</v>
      </c>
      <c r="D16">
        <f t="shared" si="2"/>
        <v>3.7837370005033678E-10</v>
      </c>
      <c r="E16">
        <f t="shared" si="4"/>
        <v>1.131302318568151E-6</v>
      </c>
      <c r="F16">
        <f t="shared" si="5"/>
        <v>1.2210444709561797E-8</v>
      </c>
    </row>
    <row r="17" spans="1:6" x14ac:dyDescent="0.25">
      <c r="A17">
        <f t="shared" si="3"/>
        <v>8</v>
      </c>
      <c r="B17">
        <f t="shared" si="0"/>
        <v>36</v>
      </c>
      <c r="C17">
        <f t="shared" si="1"/>
        <v>309.14999999999998</v>
      </c>
      <c r="D17">
        <f t="shared" si="2"/>
        <v>6.29568727242034E-10</v>
      </c>
      <c r="E17">
        <f t="shared" si="4"/>
        <v>1.451016085292861E-6</v>
      </c>
      <c r="F17">
        <f t="shared" si="5"/>
        <v>2.8780922189198483E-8</v>
      </c>
    </row>
    <row r="18" spans="1:6" x14ac:dyDescent="0.25">
      <c r="A18">
        <f t="shared" si="3"/>
        <v>10</v>
      </c>
      <c r="B18">
        <f t="shared" si="0"/>
        <v>40</v>
      </c>
      <c r="C18">
        <f t="shared" si="1"/>
        <v>313.14999999999998</v>
      </c>
      <c r="D18">
        <f t="shared" si="2"/>
        <v>1.0339900833828469E-9</v>
      </c>
      <c r="E18">
        <f t="shared" si="4"/>
        <v>1.8492870372710735E-6</v>
      </c>
      <c r="F18">
        <f t="shared" si="5"/>
        <v>5.5659068767069971E-8</v>
      </c>
    </row>
    <row r="19" spans="1:6" x14ac:dyDescent="0.25">
      <c r="A19">
        <f t="shared" si="3"/>
        <v>12</v>
      </c>
      <c r="B19">
        <f t="shared" si="0"/>
        <v>44</v>
      </c>
      <c r="C19">
        <f t="shared" si="1"/>
        <v>317.14999999999998</v>
      </c>
      <c r="D19">
        <f t="shared" si="2"/>
        <v>1.677082248011195E-9</v>
      </c>
      <c r="E19">
        <f t="shared" si="4"/>
        <v>2.342499236364697E-6</v>
      </c>
      <c r="F19">
        <f t="shared" si="5"/>
        <v>9.6803784786003226E-8</v>
      </c>
    </row>
    <row r="20" spans="1:6" x14ac:dyDescent="0.25">
      <c r="A20">
        <f t="shared" si="3"/>
        <v>14</v>
      </c>
      <c r="B20">
        <f t="shared" si="0"/>
        <v>48</v>
      </c>
      <c r="C20">
        <f t="shared" si="1"/>
        <v>321.14999999999998</v>
      </c>
      <c r="D20">
        <f t="shared" si="2"/>
        <v>2.687572592582679E-9</v>
      </c>
      <c r="E20">
        <f t="shared" si="4"/>
        <v>2.9498294278918772E-6</v>
      </c>
      <c r="F20">
        <f t="shared" si="5"/>
        <v>1.5771075128268099E-7</v>
      </c>
    </row>
    <row r="21" spans="1:6" x14ac:dyDescent="0.25">
      <c r="A21">
        <f t="shared" si="3"/>
        <v>16</v>
      </c>
      <c r="B21">
        <f t="shared" si="0"/>
        <v>52</v>
      </c>
      <c r="C21">
        <f t="shared" si="1"/>
        <v>325.14999999999998</v>
      </c>
      <c r="D21">
        <f t="shared" si="2"/>
        <v>4.2572288479533631E-9</v>
      </c>
      <c r="E21">
        <f t="shared" si="4"/>
        <v>3.6936101693677047E-6</v>
      </c>
      <c r="F21">
        <f t="shared" si="5"/>
        <v>2.4586566913473513E-7</v>
      </c>
    </row>
    <row r="22" spans="1:6" x14ac:dyDescent="0.25">
      <c r="A22">
        <f t="shared" si="3"/>
        <v>18</v>
      </c>
      <c r="B22">
        <f t="shared" si="0"/>
        <v>56</v>
      </c>
      <c r="C22">
        <f t="shared" si="1"/>
        <v>329.15</v>
      </c>
      <c r="D22">
        <f t="shared" si="2"/>
        <v>6.6686580968734842E-9</v>
      </c>
      <c r="E22">
        <f t="shared" si="4"/>
        <v>4.5997234752700941E-6</v>
      </c>
      <c r="F22">
        <f t="shared" si="5"/>
        <v>3.713588884962225E-7</v>
      </c>
    </row>
    <row r="23" spans="1:6" x14ac:dyDescent="0.25">
      <c r="A23">
        <f t="shared" si="3"/>
        <v>20</v>
      </c>
      <c r="B23">
        <f t="shared" si="0"/>
        <v>60</v>
      </c>
      <c r="C23">
        <f t="shared" si="1"/>
        <v>333.15</v>
      </c>
      <c r="D23">
        <f t="shared" si="2"/>
        <v>1.0334023807751061E-8</v>
      </c>
      <c r="E23">
        <f t="shared" si="4"/>
        <v>5.6980255950864686E-6</v>
      </c>
      <c r="F23">
        <f t="shared" si="5"/>
        <v>5.4769085301236575E-7</v>
      </c>
    </row>
    <row r="24" spans="1:6" x14ac:dyDescent="0.25">
      <c r="A24">
        <f t="shared" si="3"/>
        <v>22</v>
      </c>
      <c r="B24">
        <f t="shared" si="0"/>
        <v>64</v>
      </c>
      <c r="C24">
        <f t="shared" si="1"/>
        <v>337.15</v>
      </c>
      <c r="D24">
        <f t="shared" si="2"/>
        <v>1.5848443043391883E-8</v>
      </c>
      <c r="E24">
        <f t="shared" si="4"/>
        <v>7.0228033678654152E-6</v>
      </c>
      <c r="F24">
        <f t="shared" si="5"/>
        <v>7.9281486143502561E-7</v>
      </c>
    </row>
    <row r="25" spans="1:6" x14ac:dyDescent="0.25">
      <c r="A25">
        <f t="shared" si="3"/>
        <v>24</v>
      </c>
      <c r="B25">
        <f t="shared" si="0"/>
        <v>68</v>
      </c>
      <c r="C25">
        <f t="shared" si="1"/>
        <v>341.15</v>
      </c>
      <c r="D25">
        <f t="shared" si="2"/>
        <v>2.4062938678156847E-8</v>
      </c>
      <c r="E25">
        <f t="shared" si="4"/>
        <v>8.6132624138646928E-6</v>
      </c>
      <c r="F25">
        <f t="shared" si="5"/>
        <v>1.1304786410941517E-6</v>
      </c>
    </row>
    <row r="26" spans="1:6" x14ac:dyDescent="0.25">
      <c r="A26">
        <f t="shared" si="3"/>
        <v>26</v>
      </c>
      <c r="B26">
        <f t="shared" si="0"/>
        <v>72</v>
      </c>
      <c r="C26">
        <f t="shared" si="1"/>
        <v>345.15</v>
      </c>
      <c r="D26">
        <f t="shared" si="2"/>
        <v>3.6183206924043383E-8</v>
      </c>
      <c r="E26">
        <f t="shared" si="4"/>
        <v>1.0514047234634328E-5</v>
      </c>
      <c r="F26">
        <f t="shared" si="5"/>
        <v>1.5919428451814292E-6</v>
      </c>
    </row>
    <row r="27" spans="1:6" x14ac:dyDescent="0.25">
      <c r="A27">
        <f t="shared" si="3"/>
        <v>28</v>
      </c>
      <c r="B27">
        <f t="shared" si="0"/>
        <v>76</v>
      </c>
      <c r="C27">
        <f t="shared" si="1"/>
        <v>349.15</v>
      </c>
      <c r="D27">
        <f t="shared" si="2"/>
        <v>5.390217064847381E-8</v>
      </c>
      <c r="E27">
        <f t="shared" si="4"/>
        <v>1.2775793099013562E-5</v>
      </c>
      <c r="F27">
        <f t="shared" ref="F15:F78" si="6">($L$6*(D26+E26*F26^$B$2)*((1-F26)^$C$2))+F26</f>
        <v>2.218174377472012E-6</v>
      </c>
    </row>
    <row r="28" spans="1:6" x14ac:dyDescent="0.25">
      <c r="A28">
        <f t="shared" si="3"/>
        <v>30</v>
      </c>
      <c r="B28">
        <f t="shared" si="0"/>
        <v>80</v>
      </c>
      <c r="C28">
        <f t="shared" si="1"/>
        <v>353.15</v>
      </c>
      <c r="D28">
        <f t="shared" si="2"/>
        <v>7.957638235994953E-8</v>
      </c>
      <c r="E28">
        <f t="shared" si="4"/>
        <v>1.5455709396078701E-5</v>
      </c>
      <c r="F28">
        <f t="shared" si="6"/>
        <v>3.0626364497499749E-6</v>
      </c>
    </row>
    <row r="29" spans="1:6" x14ac:dyDescent="0.25">
      <c r="A29">
        <f t="shared" si="3"/>
        <v>32</v>
      </c>
      <c r="B29">
        <f t="shared" si="0"/>
        <v>84</v>
      </c>
      <c r="C29">
        <f t="shared" si="1"/>
        <v>357.15</v>
      </c>
      <c r="D29">
        <f t="shared" si="2"/>
        <v>1.1645888258199567E-7</v>
      </c>
      <c r="E29">
        <f t="shared" si="4"/>
        <v>1.8618193939050763E-5</v>
      </c>
      <c r="F29">
        <f t="shared" si="6"/>
        <v>4.1948264553922991E-6</v>
      </c>
    </row>
    <row r="30" spans="1:6" x14ac:dyDescent="0.25">
      <c r="A30">
        <f t="shared" si="3"/>
        <v>34</v>
      </c>
      <c r="B30">
        <f t="shared" si="0"/>
        <v>88</v>
      </c>
      <c r="C30">
        <f t="shared" si="1"/>
        <v>361.15</v>
      </c>
      <c r="D30">
        <f t="shared" si="2"/>
        <v>1.6900418170496743E-7</v>
      </c>
      <c r="E30">
        <f t="shared" si="4"/>
        <v>2.2335477508498791E-5</v>
      </c>
      <c r="F30">
        <f t="shared" si="6"/>
        <v>5.7047481301158848E-6</v>
      </c>
    </row>
    <row r="31" spans="1:6" x14ac:dyDescent="0.25">
      <c r="A31">
        <f t="shared" si="3"/>
        <v>36</v>
      </c>
      <c r="B31">
        <f t="shared" si="0"/>
        <v>92</v>
      </c>
      <c r="C31">
        <f t="shared" si="1"/>
        <v>365.15</v>
      </c>
      <c r="D31">
        <f t="shared" si="2"/>
        <v>2.4326469517782224E-7</v>
      </c>
      <c r="E31">
        <f t="shared" si="4"/>
        <v>2.6688297730720465E-5</v>
      </c>
      <c r="F31">
        <f t="shared" si="6"/>
        <v>7.7085472177974506E-6</v>
      </c>
    </row>
    <row r="32" spans="1:6" x14ac:dyDescent="0.25">
      <c r="A32">
        <f t="shared" si="3"/>
        <v>38</v>
      </c>
      <c r="B32">
        <f t="shared" si="0"/>
        <v>96</v>
      </c>
      <c r="C32">
        <f t="shared" si="1"/>
        <v>369.15</v>
      </c>
      <c r="D32">
        <f t="shared" si="2"/>
        <v>3.4740230859751531E-7</v>
      </c>
      <c r="E32">
        <f t="shared" si="4"/>
        <v>3.1766601199704251E-5</v>
      </c>
      <c r="F32">
        <f t="shared" si="6"/>
        <v>1.0355591257341027E-5</v>
      </c>
    </row>
    <row r="33" spans="1:6" x14ac:dyDescent="0.25">
      <c r="A33">
        <f t="shared" si="3"/>
        <v>40</v>
      </c>
      <c r="B33">
        <f t="shared" si="0"/>
        <v>100</v>
      </c>
      <c r="C33">
        <f t="shared" si="1"/>
        <v>373.15</v>
      </c>
      <c r="D33">
        <f t="shared" si="2"/>
        <v>4.9234387272609013E-7</v>
      </c>
      <c r="E33">
        <f t="shared" si="4"/>
        <v>3.7670272570217445E-5</v>
      </c>
      <c r="F33">
        <f t="shared" si="6"/>
        <v>1.3837335604317833E-5</v>
      </c>
    </row>
    <row r="34" spans="1:6" x14ac:dyDescent="0.25">
      <c r="A34">
        <f t="shared" si="3"/>
        <v>42</v>
      </c>
      <c r="B34">
        <f t="shared" si="0"/>
        <v>104</v>
      </c>
      <c r="C34">
        <f t="shared" si="1"/>
        <v>377.15</v>
      </c>
      <c r="D34">
        <f t="shared" si="2"/>
        <v>6.9261542644339665E-7</v>
      </c>
      <c r="E34">
        <f t="shared" si="4"/>
        <v>4.4509889176823883E-5</v>
      </c>
      <c r="F34">
        <f t="shared" si="6"/>
        <v>1.8398391013954965E-5</v>
      </c>
    </row>
    <row r="35" spans="1:6" x14ac:dyDescent="0.25">
      <c r="A35">
        <f t="shared" si="3"/>
        <v>44</v>
      </c>
      <c r="B35">
        <f t="shared" si="0"/>
        <v>108</v>
      </c>
      <c r="C35">
        <f t="shared" si="1"/>
        <v>381.15</v>
      </c>
      <c r="D35">
        <f t="shared" si="2"/>
        <v>9.6739692111423573E-7</v>
      </c>
      <c r="E35">
        <f t="shared" si="4"/>
        <v>5.2407499570366582E-5</v>
      </c>
      <c r="F35">
        <f t="shared" si="6"/>
        <v>2.4350294828958826E-5</v>
      </c>
    </row>
    <row r="36" spans="1:6" x14ac:dyDescent="0.25">
      <c r="A36">
        <f t="shared" si="3"/>
        <v>46</v>
      </c>
      <c r="B36">
        <f t="shared" si="0"/>
        <v>112</v>
      </c>
      <c r="C36">
        <f t="shared" si="1"/>
        <v>385.15</v>
      </c>
      <c r="D36">
        <f t="shared" si="2"/>
        <v>1.3418472802840637E-6</v>
      </c>
      <c r="E36">
        <f t="shared" si="4"/>
        <v>6.1497424210858441E-5</v>
      </c>
      <c r="F36">
        <f t="shared" si="6"/>
        <v>3.2088590002017858E-5</v>
      </c>
    </row>
    <row r="37" spans="1:6" x14ac:dyDescent="0.25">
      <c r="A37">
        <f t="shared" si="3"/>
        <v>48</v>
      </c>
      <c r="B37">
        <f t="shared" si="0"/>
        <v>116</v>
      </c>
      <c r="C37">
        <f t="shared" si="1"/>
        <v>389.15</v>
      </c>
      <c r="D37">
        <f t="shared" si="2"/>
        <v>1.8487588850424103E-6</v>
      </c>
      <c r="E37">
        <f t="shared" si="4"/>
        <v>7.1927076414831593E-5</v>
      </c>
      <c r="F37">
        <f t="shared" si="6"/>
        <v>4.211393597855041E-5</v>
      </c>
    </row>
    <row r="38" spans="1:6" x14ac:dyDescent="0.25">
      <c r="A38">
        <f t="shared" si="3"/>
        <v>50</v>
      </c>
      <c r="B38">
        <f t="shared" si="0"/>
        <v>120</v>
      </c>
      <c r="C38">
        <f t="shared" si="1"/>
        <v>393.15</v>
      </c>
      <c r="D38">
        <f t="shared" si="2"/>
        <v>2.5306111413042522E-6</v>
      </c>
      <c r="E38">
        <f t="shared" si="4"/>
        <v>8.3857801526890155E-5</v>
      </c>
      <c r="F38">
        <f t="shared" si="6"/>
        <v>5.5058115176310289E-5</v>
      </c>
    </row>
    <row r="39" spans="1:6" x14ac:dyDescent="0.25">
      <c r="A39">
        <f t="shared" si="3"/>
        <v>52</v>
      </c>
      <c r="B39">
        <f t="shared" si="0"/>
        <v>124</v>
      </c>
      <c r="C39">
        <f t="shared" si="1"/>
        <v>397.15</v>
      </c>
      <c r="D39">
        <f t="shared" si="2"/>
        <v>3.4421047754027338E-6</v>
      </c>
      <c r="E39">
        <f t="shared" si="4"/>
        <v>9.7465732170182111E-5</v>
      </c>
      <c r="F39">
        <f t="shared" si="6"/>
        <v>7.1715960879278448E-5</v>
      </c>
    </row>
    <row r="40" spans="1:6" x14ac:dyDescent="0.25">
      <c r="A40">
        <f t="shared" si="3"/>
        <v>54</v>
      </c>
      <c r="B40">
        <f t="shared" si="0"/>
        <v>128</v>
      </c>
      <c r="C40">
        <f t="shared" si="1"/>
        <v>401.15</v>
      </c>
      <c r="D40">
        <f t="shared" si="2"/>
        <v>4.6532720334039988E-6</v>
      </c>
      <c r="E40">
        <f t="shared" si="4"/>
        <v>1.1294265732930639E-4</v>
      </c>
      <c r="F40">
        <f t="shared" si="6"/>
        <v>9.3084419386554122E-5</v>
      </c>
    </row>
    <row r="41" spans="1:6" x14ac:dyDescent="0.25">
      <c r="A41">
        <f t="shared" si="3"/>
        <v>56</v>
      </c>
      <c r="B41">
        <f t="shared" si="0"/>
        <v>132</v>
      </c>
      <c r="C41">
        <f t="shared" si="1"/>
        <v>405.15</v>
      </c>
      <c r="D41">
        <f t="shared" si="2"/>
        <v>6.2532731405235099E-6</v>
      </c>
      <c r="E41">
        <f t="shared" si="4"/>
        <v>1.3049690293218927E-4</v>
      </c>
      <c r="F41">
        <f t="shared" si="6"/>
        <v>1.2041017386588776E-4</v>
      </c>
    </row>
    <row r="42" spans="1:6" x14ac:dyDescent="0.25">
      <c r="A42">
        <f t="shared" si="3"/>
        <v>58</v>
      </c>
      <c r="B42">
        <f t="shared" si="0"/>
        <v>136</v>
      </c>
      <c r="C42">
        <f t="shared" si="1"/>
        <v>409.15</v>
      </c>
      <c r="D42">
        <f t="shared" si="2"/>
        <v>8.3550063198948151E-6</v>
      </c>
      <c r="E42">
        <f t="shared" si="4"/>
        <v>1.5035422152491853E-4</v>
      </c>
      <c r="F42">
        <f t="shared" si="6"/>
        <v>1.5524750219767913E-4</v>
      </c>
    </row>
    <row r="43" spans="1:6" x14ac:dyDescent="0.25">
      <c r="A43">
        <f t="shared" si="3"/>
        <v>60</v>
      </c>
      <c r="B43">
        <f t="shared" si="0"/>
        <v>140</v>
      </c>
      <c r="C43">
        <f t="shared" si="1"/>
        <v>413.15</v>
      </c>
      <c r="D43">
        <f t="shared" si="2"/>
        <v>1.110067747991567E-5</v>
      </c>
      <c r="E43">
        <f t="shared" si="4"/>
        <v>1.7275868857552685E-4</v>
      </c>
      <c r="F43">
        <f t="shared" si="6"/>
        <v>1.995283186932611E-4</v>
      </c>
    </row>
    <row r="44" spans="1:6" x14ac:dyDescent="0.25">
      <c r="A44">
        <f t="shared" si="3"/>
        <v>62</v>
      </c>
      <c r="B44">
        <f t="shared" si="0"/>
        <v>144</v>
      </c>
      <c r="C44">
        <f t="shared" si="1"/>
        <v>417.15</v>
      </c>
      <c r="D44">
        <f t="shared" si="2"/>
        <v>1.466849645524154E-5</v>
      </c>
      <c r="E44">
        <f t="shared" si="4"/>
        <v>1.9797360289919947E-4</v>
      </c>
      <c r="F44">
        <f t="shared" si="6"/>
        <v>2.5564666220733058E-4</v>
      </c>
    </row>
    <row r="45" spans="1:6" x14ac:dyDescent="0.25">
      <c r="A45">
        <f t="shared" si="3"/>
        <v>64</v>
      </c>
      <c r="B45">
        <f t="shared" si="0"/>
        <v>148</v>
      </c>
      <c r="C45">
        <f t="shared" si="1"/>
        <v>421.15</v>
      </c>
      <c r="D45">
        <f t="shared" si="2"/>
        <v>1.9280689518850967E-5</v>
      </c>
      <c r="E45">
        <f t="shared" si="4"/>
        <v>2.2628238866819828E-4</v>
      </c>
      <c r="F45">
        <f t="shared" si="6"/>
        <v>3.2656024264245945E-4</v>
      </c>
    </row>
    <row r="46" spans="1:6" x14ac:dyDescent="0.25">
      <c r="A46">
        <f t="shared" si="3"/>
        <v>66</v>
      </c>
      <c r="B46">
        <f t="shared" si="0"/>
        <v>150</v>
      </c>
      <c r="C46">
        <f t="shared" si="1"/>
        <v>423.15</v>
      </c>
      <c r="D46">
        <f t="shared" si="2"/>
        <v>2.2062221170502106E-5</v>
      </c>
      <c r="E46">
        <f t="shared" si="4"/>
        <v>2.4169127822784841E-4</v>
      </c>
      <c r="F46">
        <f t="shared" si="6"/>
        <v>4.1591204519653428E-4</v>
      </c>
    </row>
    <row r="47" spans="1:6" x14ac:dyDescent="0.25">
      <c r="A47">
        <f t="shared" si="3"/>
        <v>68</v>
      </c>
      <c r="B47">
        <f t="shared" si="0"/>
        <v>150</v>
      </c>
      <c r="C47">
        <f t="shared" si="1"/>
        <v>423.15</v>
      </c>
      <c r="D47">
        <f t="shared" si="2"/>
        <v>2.2062221170502106E-5</v>
      </c>
      <c r="E47">
        <f t="shared" si="4"/>
        <v>2.4169127822784841E-4</v>
      </c>
      <c r="F47">
        <f t="shared" si="6"/>
        <v>5.1796883849068243E-4</v>
      </c>
    </row>
    <row r="48" spans="1:6" x14ac:dyDescent="0.25">
      <c r="A48">
        <f t="shared" si="3"/>
        <v>70</v>
      </c>
      <c r="B48">
        <f t="shared" si="0"/>
        <v>150</v>
      </c>
      <c r="C48">
        <f t="shared" si="1"/>
        <v>423.15</v>
      </c>
      <c r="D48">
        <f t="shared" si="2"/>
        <v>2.2062221170502106E-5</v>
      </c>
      <c r="E48">
        <f t="shared" si="4"/>
        <v>2.4169127822784841E-4</v>
      </c>
      <c r="F48">
        <f t="shared" si="6"/>
        <v>6.2358247311271775E-4</v>
      </c>
    </row>
    <row r="49" spans="1:6" x14ac:dyDescent="0.25">
      <c r="A49">
        <f t="shared" si="3"/>
        <v>72</v>
      </c>
      <c r="B49">
        <f t="shared" si="0"/>
        <v>150</v>
      </c>
      <c r="C49">
        <f t="shared" si="1"/>
        <v>423.15</v>
      </c>
      <c r="D49">
        <f t="shared" si="2"/>
        <v>2.2062221170502106E-5</v>
      </c>
      <c r="E49">
        <f t="shared" si="4"/>
        <v>2.4169127822784841E-4</v>
      </c>
      <c r="F49">
        <f t="shared" si="6"/>
        <v>7.3237166676829173E-4</v>
      </c>
    </row>
    <row r="50" spans="1:6" x14ac:dyDescent="0.25">
      <c r="A50">
        <f t="shared" si="3"/>
        <v>74</v>
      </c>
      <c r="B50">
        <f t="shared" si="0"/>
        <v>150</v>
      </c>
      <c r="C50">
        <f t="shared" si="1"/>
        <v>423.15</v>
      </c>
      <c r="D50">
        <f t="shared" si="2"/>
        <v>2.2062221170502106E-5</v>
      </c>
      <c r="E50">
        <f t="shared" si="4"/>
        <v>2.4169127822784841E-4</v>
      </c>
      <c r="F50">
        <f t="shared" si="6"/>
        <v>8.440431327360338E-4</v>
      </c>
    </row>
    <row r="51" spans="1:6" x14ac:dyDescent="0.25">
      <c r="A51">
        <f t="shared" si="3"/>
        <v>76</v>
      </c>
      <c r="B51">
        <f t="shared" si="0"/>
        <v>150</v>
      </c>
      <c r="C51">
        <f t="shared" si="1"/>
        <v>423.15</v>
      </c>
      <c r="D51">
        <f t="shared" si="2"/>
        <v>2.2062221170502106E-5</v>
      </c>
      <c r="E51">
        <f t="shared" si="4"/>
        <v>2.4169127822784841E-4</v>
      </c>
      <c r="F51">
        <f t="shared" si="6"/>
        <v>9.5836299684533906E-4</v>
      </c>
    </row>
    <row r="52" spans="1:6" x14ac:dyDescent="0.25">
      <c r="A52">
        <f t="shared" si="3"/>
        <v>78</v>
      </c>
      <c r="B52">
        <f t="shared" si="0"/>
        <v>150</v>
      </c>
      <c r="C52">
        <f t="shared" si="1"/>
        <v>423.15</v>
      </c>
      <c r="D52">
        <f t="shared" si="2"/>
        <v>2.2062221170502106E-5</v>
      </c>
      <c r="E52">
        <f t="shared" si="4"/>
        <v>2.4169127822784841E-4</v>
      </c>
      <c r="F52">
        <f t="shared" si="6"/>
        <v>1.0751395939518147E-3</v>
      </c>
    </row>
    <row r="53" spans="1:6" x14ac:dyDescent="0.25">
      <c r="A53">
        <f t="shared" si="3"/>
        <v>80</v>
      </c>
      <c r="B53">
        <f t="shared" si="0"/>
        <v>150</v>
      </c>
      <c r="C53">
        <f t="shared" si="1"/>
        <v>423.15</v>
      </c>
      <c r="D53">
        <f t="shared" si="2"/>
        <v>2.2062221170502106E-5</v>
      </c>
      <c r="E53">
        <f t="shared" si="4"/>
        <v>2.4169127822784841E-4</v>
      </c>
      <c r="F53">
        <f t="shared" si="6"/>
        <v>1.1942124427761394E-3</v>
      </c>
    </row>
    <row r="54" spans="1:6" x14ac:dyDescent="0.25">
      <c r="A54">
        <f t="shared" si="3"/>
        <v>82</v>
      </c>
      <c r="B54">
        <f t="shared" si="0"/>
        <v>150</v>
      </c>
      <c r="C54">
        <f t="shared" si="1"/>
        <v>423.15</v>
      </c>
      <c r="D54">
        <f t="shared" si="2"/>
        <v>2.2062221170502106E-5</v>
      </c>
      <c r="E54">
        <f t="shared" si="4"/>
        <v>2.4169127822784841E-4</v>
      </c>
      <c r="F54">
        <f t="shared" si="6"/>
        <v>1.3154448272321385E-3</v>
      </c>
    </row>
    <row r="55" spans="1:6" x14ac:dyDescent="0.25">
      <c r="A55">
        <f t="shared" si="3"/>
        <v>84</v>
      </c>
      <c r="B55">
        <f t="shared" si="0"/>
        <v>150</v>
      </c>
      <c r="C55">
        <f t="shared" si="1"/>
        <v>423.15</v>
      </c>
      <c r="D55">
        <f t="shared" si="2"/>
        <v>2.2062221170502106E-5</v>
      </c>
      <c r="E55">
        <f t="shared" si="4"/>
        <v>2.4169127822784841E-4</v>
      </c>
      <c r="F55">
        <f t="shared" si="6"/>
        <v>1.4387186058903204E-3</v>
      </c>
    </row>
    <row r="56" spans="1:6" x14ac:dyDescent="0.25">
      <c r="A56">
        <f t="shared" si="3"/>
        <v>86</v>
      </c>
      <c r="B56">
        <f t="shared" si="0"/>
        <v>150</v>
      </c>
      <c r="C56">
        <f t="shared" si="1"/>
        <v>423.15</v>
      </c>
      <c r="D56">
        <f t="shared" si="2"/>
        <v>2.2062221170502106E-5</v>
      </c>
      <c r="E56">
        <f t="shared" si="4"/>
        <v>2.4169127822784841E-4</v>
      </c>
      <c r="F56">
        <f t="shared" si="6"/>
        <v>1.5639304624370841E-3</v>
      </c>
    </row>
    <row r="57" spans="1:6" x14ac:dyDescent="0.25">
      <c r="A57">
        <f t="shared" si="3"/>
        <v>88</v>
      </c>
      <c r="B57">
        <f t="shared" si="0"/>
        <v>150</v>
      </c>
      <c r="C57">
        <f t="shared" si="1"/>
        <v>423.15</v>
      </c>
      <c r="D57">
        <f t="shared" si="2"/>
        <v>2.2062221170502106E-5</v>
      </c>
      <c r="E57">
        <f t="shared" si="4"/>
        <v>2.4169127822784841E-4</v>
      </c>
      <c r="F57">
        <f t="shared" si="6"/>
        <v>1.6909891238625545E-3</v>
      </c>
    </row>
    <row r="58" spans="1:6" x14ac:dyDescent="0.25">
      <c r="A58">
        <f t="shared" si="3"/>
        <v>90</v>
      </c>
      <c r="B58">
        <f t="shared" si="0"/>
        <v>150</v>
      </c>
      <c r="C58">
        <f t="shared" si="1"/>
        <v>423.15</v>
      </c>
      <c r="D58">
        <f t="shared" si="2"/>
        <v>2.2062221170502106E-5</v>
      </c>
      <c r="E58">
        <f t="shared" si="4"/>
        <v>2.4169127822784841E-4</v>
      </c>
      <c r="F58">
        <f t="shared" si="6"/>
        <v>1.8198132494253872E-3</v>
      </c>
    </row>
    <row r="59" spans="1:6" x14ac:dyDescent="0.25">
      <c r="A59">
        <f t="shared" si="3"/>
        <v>92</v>
      </c>
      <c r="B59">
        <f t="shared" si="0"/>
        <v>150</v>
      </c>
      <c r="C59">
        <f t="shared" si="1"/>
        <v>423.15</v>
      </c>
      <c r="D59">
        <f t="shared" si="2"/>
        <v>2.2062221170502106E-5</v>
      </c>
      <c r="E59">
        <f t="shared" si="4"/>
        <v>2.4169127822784841E-4</v>
      </c>
      <c r="F59">
        <f t="shared" si="6"/>
        <v>1.9503297972522321E-3</v>
      </c>
    </row>
    <row r="60" spans="1:6" x14ac:dyDescent="0.25">
      <c r="A60">
        <f t="shared" si="3"/>
        <v>94</v>
      </c>
      <c r="B60">
        <f t="shared" si="0"/>
        <v>150</v>
      </c>
      <c r="C60">
        <f t="shared" si="1"/>
        <v>423.15</v>
      </c>
      <c r="D60">
        <f t="shared" si="2"/>
        <v>2.2062221170502106E-5</v>
      </c>
      <c r="E60">
        <f t="shared" si="4"/>
        <v>2.4169127822784841E-4</v>
      </c>
      <c r="F60">
        <f t="shared" si="6"/>
        <v>2.0824727390286596E-3</v>
      </c>
    </row>
    <row r="61" spans="1:6" x14ac:dyDescent="0.25">
      <c r="A61">
        <f t="shared" si="3"/>
        <v>96</v>
      </c>
      <c r="B61">
        <f t="shared" si="0"/>
        <v>150</v>
      </c>
      <c r="C61">
        <f t="shared" si="1"/>
        <v>423.15</v>
      </c>
      <c r="D61">
        <f t="shared" si="2"/>
        <v>2.2062221170502106E-5</v>
      </c>
      <c r="E61">
        <f t="shared" si="4"/>
        <v>2.4169127822784841E-4</v>
      </c>
      <c r="F61">
        <f t="shared" si="6"/>
        <v>2.2161820335544861E-3</v>
      </c>
    </row>
    <row r="62" spans="1:6" x14ac:dyDescent="0.25">
      <c r="A62">
        <f t="shared" si="3"/>
        <v>98</v>
      </c>
      <c r="B62">
        <f t="shared" si="0"/>
        <v>150</v>
      </c>
      <c r="C62">
        <f t="shared" si="1"/>
        <v>423.15</v>
      </c>
      <c r="D62">
        <f t="shared" si="2"/>
        <v>2.2062221170502106E-5</v>
      </c>
      <c r="E62">
        <f t="shared" si="4"/>
        <v>2.4169127822784841E-4</v>
      </c>
      <c r="F62">
        <f t="shared" si="6"/>
        <v>2.3514027962609871E-3</v>
      </c>
    </row>
    <row r="63" spans="1:6" x14ac:dyDescent="0.25">
      <c r="A63">
        <f t="shared" si="3"/>
        <v>100</v>
      </c>
      <c r="B63">
        <f t="shared" si="0"/>
        <v>150</v>
      </c>
      <c r="C63">
        <f t="shared" si="1"/>
        <v>423.15</v>
      </c>
      <c r="D63">
        <f t="shared" si="2"/>
        <v>2.2062221170502106E-5</v>
      </c>
      <c r="E63">
        <f t="shared" si="4"/>
        <v>2.4169127822784841E-4</v>
      </c>
      <c r="F63">
        <f t="shared" si="6"/>
        <v>2.4880846194279137E-3</v>
      </c>
    </row>
    <row r="64" spans="1:6" x14ac:dyDescent="0.25">
      <c r="A64">
        <f t="shared" si="3"/>
        <v>102</v>
      </c>
      <c r="B64">
        <f t="shared" si="0"/>
        <v>150</v>
      </c>
      <c r="C64">
        <f t="shared" si="1"/>
        <v>423.15</v>
      </c>
      <c r="D64">
        <f t="shared" si="2"/>
        <v>2.2062221170502106E-5</v>
      </c>
      <c r="E64">
        <f t="shared" si="4"/>
        <v>2.4169127822784841E-4</v>
      </c>
      <c r="F64">
        <f t="shared" si="6"/>
        <v>2.6261810099334399E-3</v>
      </c>
    </row>
    <row r="65" spans="1:6" x14ac:dyDescent="0.25">
      <c r="A65">
        <f t="shared" si="3"/>
        <v>104</v>
      </c>
      <c r="B65">
        <f t="shared" si="0"/>
        <v>150</v>
      </c>
      <c r="C65">
        <f t="shared" si="1"/>
        <v>423.15</v>
      </c>
      <c r="D65">
        <f t="shared" si="2"/>
        <v>2.2062221170502106E-5</v>
      </c>
      <c r="E65">
        <f t="shared" si="4"/>
        <v>2.4169127822784841E-4</v>
      </c>
      <c r="F65">
        <f t="shared" si="6"/>
        <v>2.7656489198343939E-3</v>
      </c>
    </row>
    <row r="66" spans="1:6" x14ac:dyDescent="0.25">
      <c r="A66">
        <f t="shared" si="3"/>
        <v>106</v>
      </c>
      <c r="B66">
        <f t="shared" si="0"/>
        <v>150</v>
      </c>
      <c r="C66">
        <f t="shared" si="1"/>
        <v>423.15</v>
      </c>
      <c r="D66">
        <f t="shared" si="2"/>
        <v>2.2062221170502106E-5</v>
      </c>
      <c r="E66">
        <f t="shared" si="4"/>
        <v>2.4169127822784841E-4</v>
      </c>
      <c r="F66">
        <f t="shared" si="6"/>
        <v>2.9064483511067477E-3</v>
      </c>
    </row>
    <row r="67" spans="1:6" x14ac:dyDescent="0.25">
      <c r="A67">
        <f t="shared" si="3"/>
        <v>108</v>
      </c>
      <c r="B67">
        <f t="shared" si="0"/>
        <v>150</v>
      </c>
      <c r="C67">
        <f t="shared" si="1"/>
        <v>423.15</v>
      </c>
      <c r="D67">
        <f t="shared" si="2"/>
        <v>2.2062221170502106E-5</v>
      </c>
      <c r="E67">
        <f t="shared" si="4"/>
        <v>2.4169127822784841E-4</v>
      </c>
      <c r="F67">
        <f t="shared" si="6"/>
        <v>3.0485420202474973E-3</v>
      </c>
    </row>
    <row r="68" spans="1:6" x14ac:dyDescent="0.25">
      <c r="A68">
        <f t="shared" si="3"/>
        <v>110</v>
      </c>
      <c r="B68">
        <f t="shared" si="0"/>
        <v>150</v>
      </c>
      <c r="C68">
        <f t="shared" si="1"/>
        <v>423.15</v>
      </c>
      <c r="D68">
        <f t="shared" si="2"/>
        <v>2.2062221170502106E-5</v>
      </c>
      <c r="E68">
        <f t="shared" si="4"/>
        <v>2.4169127822784841E-4</v>
      </c>
      <c r="F68">
        <f t="shared" si="6"/>
        <v>3.1918950716540275E-3</v>
      </c>
    </row>
    <row r="69" spans="1:6" x14ac:dyDescent="0.25">
      <c r="A69">
        <f t="shared" si="3"/>
        <v>112</v>
      </c>
      <c r="B69">
        <f t="shared" si="0"/>
        <v>150</v>
      </c>
      <c r="C69">
        <f t="shared" si="1"/>
        <v>423.15</v>
      </c>
      <c r="D69">
        <f t="shared" si="2"/>
        <v>2.2062221170502106E-5</v>
      </c>
      <c r="E69">
        <f t="shared" si="4"/>
        <v>2.4169127822784841E-4</v>
      </c>
      <c r="F69">
        <f t="shared" si="6"/>
        <v>3.3364748310941109E-3</v>
      </c>
    </row>
    <row r="70" spans="1:6" x14ac:dyDescent="0.25">
      <c r="A70">
        <f t="shared" si="3"/>
        <v>114</v>
      </c>
      <c r="B70">
        <f t="shared" si="0"/>
        <v>150</v>
      </c>
      <c r="C70">
        <f t="shared" si="1"/>
        <v>423.15</v>
      </c>
      <c r="D70">
        <f t="shared" si="2"/>
        <v>2.2062221170502106E-5</v>
      </c>
      <c r="E70">
        <f t="shared" si="4"/>
        <v>2.4169127822784841E-4</v>
      </c>
      <c r="F70">
        <f t="shared" si="6"/>
        <v>3.4822505923893044E-3</v>
      </c>
    </row>
    <row r="71" spans="1:6" x14ac:dyDescent="0.25">
      <c r="A71">
        <f t="shared" si="3"/>
        <v>116</v>
      </c>
      <c r="B71">
        <f t="shared" si="0"/>
        <v>150</v>
      </c>
      <c r="C71">
        <f t="shared" si="1"/>
        <v>423.15</v>
      </c>
      <c r="D71">
        <f t="shared" si="2"/>
        <v>2.2062221170502106E-5</v>
      </c>
      <c r="E71">
        <f t="shared" si="4"/>
        <v>2.4169127822784841E-4</v>
      </c>
      <c r="F71">
        <f t="shared" si="6"/>
        <v>3.6291934318163528E-3</v>
      </c>
    </row>
    <row r="72" spans="1:6" x14ac:dyDescent="0.25">
      <c r="A72">
        <f t="shared" si="3"/>
        <v>118</v>
      </c>
      <c r="B72">
        <f t="shared" si="0"/>
        <v>150</v>
      </c>
      <c r="C72">
        <f t="shared" si="1"/>
        <v>423.15</v>
      </c>
      <c r="D72">
        <f t="shared" si="2"/>
        <v>2.2062221170502106E-5</v>
      </c>
      <c r="E72">
        <f t="shared" si="4"/>
        <v>2.4169127822784841E-4</v>
      </c>
      <c r="F72">
        <f t="shared" si="6"/>
        <v>3.7772760457976027E-3</v>
      </c>
    </row>
    <row r="73" spans="1:6" x14ac:dyDescent="0.25">
      <c r="A73">
        <f t="shared" si="3"/>
        <v>120</v>
      </c>
      <c r="B73">
        <f t="shared" si="0"/>
        <v>150</v>
      </c>
      <c r="C73">
        <f t="shared" si="1"/>
        <v>423.15</v>
      </c>
      <c r="D73">
        <f t="shared" si="2"/>
        <v>2.2062221170502106E-5</v>
      </c>
      <c r="E73">
        <f t="shared" si="4"/>
        <v>2.4169127822784841E-4</v>
      </c>
      <c r="F73">
        <f t="shared" si="6"/>
        <v>3.926472608282423E-3</v>
      </c>
    </row>
    <row r="74" spans="1:6" x14ac:dyDescent="0.25">
      <c r="A74">
        <f t="shared" si="3"/>
        <v>122</v>
      </c>
      <c r="B74">
        <f t="shared" si="0"/>
        <v>150</v>
      </c>
      <c r="C74">
        <f t="shared" si="1"/>
        <v>423.15</v>
      </c>
      <c r="D74">
        <f t="shared" si="2"/>
        <v>2.2062221170502106E-5</v>
      </c>
      <c r="E74">
        <f t="shared" si="4"/>
        <v>2.4169127822784841E-4</v>
      </c>
      <c r="F74">
        <f t="shared" si="6"/>
        <v>4.0767586448750767E-3</v>
      </c>
    </row>
    <row r="75" spans="1:6" x14ac:dyDescent="0.25">
      <c r="A75">
        <f t="shared" si="3"/>
        <v>124</v>
      </c>
      <c r="B75">
        <f t="shared" si="0"/>
        <v>150</v>
      </c>
      <c r="C75">
        <f t="shared" si="1"/>
        <v>423.15</v>
      </c>
      <c r="D75">
        <f t="shared" si="2"/>
        <v>2.2062221170502106E-5</v>
      </c>
      <c r="E75">
        <f t="shared" si="4"/>
        <v>2.4169127822784841E-4</v>
      </c>
      <c r="F75">
        <f t="shared" si="6"/>
        <v>4.2281109212826441E-3</v>
      </c>
    </row>
    <row r="76" spans="1:6" x14ac:dyDescent="0.25">
      <c r="A76">
        <f t="shared" si="3"/>
        <v>126</v>
      </c>
      <c r="B76">
        <f t="shared" si="0"/>
        <v>150</v>
      </c>
      <c r="C76">
        <f t="shared" si="1"/>
        <v>423.15</v>
      </c>
      <c r="D76">
        <f t="shared" si="2"/>
        <v>2.2062221170502106E-5</v>
      </c>
      <c r="E76">
        <f t="shared" si="4"/>
        <v>2.4169127822784841E-4</v>
      </c>
      <c r="F76">
        <f t="shared" si="6"/>
        <v>4.3805073440707125E-3</v>
      </c>
    </row>
    <row r="77" spans="1:6" x14ac:dyDescent="0.25">
      <c r="A77">
        <f t="shared" si="3"/>
        <v>128</v>
      </c>
      <c r="B77">
        <f t="shared" si="0"/>
        <v>150</v>
      </c>
      <c r="C77">
        <f t="shared" si="1"/>
        <v>423.15</v>
      </c>
      <c r="D77">
        <f t="shared" si="2"/>
        <v>2.2062221170502106E-5</v>
      </c>
      <c r="E77">
        <f t="shared" si="4"/>
        <v>2.4169127822784841E-4</v>
      </c>
      <c r="F77">
        <f t="shared" si="6"/>
        <v>4.5339268720479466E-3</v>
      </c>
    </row>
    <row r="78" spans="1:6" x14ac:dyDescent="0.25">
      <c r="A78">
        <f t="shared" si="3"/>
        <v>130</v>
      </c>
      <c r="B78">
        <f t="shared" ref="B78:B127" si="7">IF(A78&lt;$L$2,$H$6+2*A78,IF(AND($L$2&lt;=A78,A78&lt;$M$2),$C$6,IF(AND($M$2&lt;=A78,A78&lt;$N$2),2*$L$6+B77,IF(AND($N$2&lt;=A78,A78&lt;$O$2),$F$6,IF(AND($N$2&lt;=A78,A78&lt;$P$2),B77+$L$6*$P$3,$H$6)))))</f>
        <v>150</v>
      </c>
      <c r="C78">
        <f t="shared" ref="C78:C141" si="8">B78+273.15</f>
        <v>423.15</v>
      </c>
      <c r="D78">
        <f t="shared" ref="D78:D141" si="9">EXP(17.656)*EXP(-(12008/(B78+273.15)))</f>
        <v>2.2062221170502106E-5</v>
      </c>
      <c r="E78">
        <f t="shared" ref="E78:E141" si="10">EXP(5.5443)*EXP(-(5870/(273.15+B78)))</f>
        <v>2.4169127822784841E-4</v>
      </c>
      <c r="F78">
        <f t="shared" si="6"/>
        <v>4.6883494368708985E-3</v>
      </c>
    </row>
    <row r="79" spans="1:6" x14ac:dyDescent="0.25">
      <c r="A79">
        <f t="shared" ref="A79:A127" si="11">IF(A78+$L$6&lt;$O$2,A78+$L$6,"end cycle")</f>
        <v>132</v>
      </c>
      <c r="B79">
        <f t="shared" si="7"/>
        <v>150</v>
      </c>
      <c r="C79">
        <f t="shared" si="8"/>
        <v>423.15</v>
      </c>
      <c r="D79">
        <f t="shared" si="9"/>
        <v>2.2062221170502106E-5</v>
      </c>
      <c r="E79">
        <f t="shared" si="10"/>
        <v>2.4169127822784841E-4</v>
      </c>
      <c r="F79">
        <f t="shared" ref="F79:F142" si="12">($L$6*(D78+E78*F78^$B$2)*((1-F78)^$C$2))+F78</f>
        <v>4.8437558716809019E-3</v>
      </c>
    </row>
    <row r="80" spans="1:6" x14ac:dyDescent="0.25">
      <c r="A80">
        <f t="shared" si="11"/>
        <v>134</v>
      </c>
      <c r="B80">
        <f t="shared" si="7"/>
        <v>150</v>
      </c>
      <c r="C80">
        <f t="shared" si="8"/>
        <v>423.15</v>
      </c>
      <c r="D80">
        <f t="shared" si="9"/>
        <v>2.2062221170502106E-5</v>
      </c>
      <c r="E80">
        <f t="shared" si="10"/>
        <v>2.4169127822784841E-4</v>
      </c>
      <c r="F80">
        <f t="shared" si="12"/>
        <v>5.0001278467658667E-3</v>
      </c>
    </row>
    <row r="81" spans="1:6" x14ac:dyDescent="0.25">
      <c r="A81">
        <f t="shared" si="11"/>
        <v>136</v>
      </c>
      <c r="B81">
        <f t="shared" si="7"/>
        <v>150</v>
      </c>
      <c r="C81">
        <f t="shared" si="8"/>
        <v>423.15</v>
      </c>
      <c r="D81">
        <f t="shared" si="9"/>
        <v>2.2062221170502106E-5</v>
      </c>
      <c r="E81">
        <f t="shared" si="10"/>
        <v>2.4169127822784841E-4</v>
      </c>
      <c r="F81">
        <f t="shared" si="12"/>
        <v>5.1574478113891806E-3</v>
      </c>
    </row>
    <row r="82" spans="1:6" x14ac:dyDescent="0.25">
      <c r="A82">
        <f t="shared" si="11"/>
        <v>138</v>
      </c>
      <c r="B82">
        <f t="shared" si="7"/>
        <v>150</v>
      </c>
      <c r="C82">
        <f t="shared" si="8"/>
        <v>423.15</v>
      </c>
      <c r="D82">
        <f t="shared" si="9"/>
        <v>2.2062221170502106E-5</v>
      </c>
      <c r="E82">
        <f t="shared" si="10"/>
        <v>2.4169127822784841E-4</v>
      </c>
      <c r="F82">
        <f t="shared" si="12"/>
        <v>5.315698941051895E-3</v>
      </c>
    </row>
    <row r="83" spans="1:6" x14ac:dyDescent="0.25">
      <c r="A83">
        <f t="shared" si="11"/>
        <v>140</v>
      </c>
      <c r="B83">
        <f t="shared" si="7"/>
        <v>150</v>
      </c>
      <c r="C83">
        <f t="shared" si="8"/>
        <v>423.15</v>
      </c>
      <c r="D83">
        <f t="shared" si="9"/>
        <v>2.2062221170502106E-5</v>
      </c>
      <c r="E83">
        <f t="shared" si="10"/>
        <v>2.4169127822784841E-4</v>
      </c>
      <c r="F83">
        <f t="shared" si="12"/>
        <v>5.4748650895578149E-3</v>
      </c>
    </row>
    <row r="84" spans="1:6" x14ac:dyDescent="0.25">
      <c r="A84">
        <f t="shared" si="11"/>
        <v>142</v>
      </c>
      <c r="B84">
        <f t="shared" si="7"/>
        <v>150</v>
      </c>
      <c r="C84">
        <f t="shared" si="8"/>
        <v>423.15</v>
      </c>
      <c r="D84">
        <f t="shared" si="9"/>
        <v>2.2062221170502106E-5</v>
      </c>
      <c r="E84">
        <f t="shared" si="10"/>
        <v>2.4169127822784841E-4</v>
      </c>
      <c r="F84">
        <f t="shared" si="12"/>
        <v>5.6349307453377817E-3</v>
      </c>
    </row>
    <row r="85" spans="1:6" x14ac:dyDescent="0.25">
      <c r="A85">
        <f t="shared" si="11"/>
        <v>144</v>
      </c>
      <c r="B85">
        <f t="shared" si="7"/>
        <v>150</v>
      </c>
      <c r="C85">
        <f t="shared" si="8"/>
        <v>423.15</v>
      </c>
      <c r="D85">
        <f t="shared" si="9"/>
        <v>2.2062221170502106E-5</v>
      </c>
      <c r="E85">
        <f t="shared" si="10"/>
        <v>2.4169127822784841E-4</v>
      </c>
      <c r="F85">
        <f t="shared" si="12"/>
        <v>5.7958809915624413E-3</v>
      </c>
    </row>
    <row r="86" spans="1:6" x14ac:dyDescent="0.25">
      <c r="A86">
        <f t="shared" si="11"/>
        <v>146</v>
      </c>
      <c r="B86">
        <f t="shared" si="7"/>
        <v>150</v>
      </c>
      <c r="C86">
        <f t="shared" si="8"/>
        <v>423.15</v>
      </c>
      <c r="D86">
        <f t="shared" si="9"/>
        <v>2.2062221170502106E-5</v>
      </c>
      <c r="E86">
        <f t="shared" si="10"/>
        <v>2.4169127822784841E-4</v>
      </c>
      <c r="F86">
        <f t="shared" si="12"/>
        <v>5.9577014696345233E-3</v>
      </c>
    </row>
    <row r="87" spans="1:6" x14ac:dyDescent="0.25">
      <c r="A87">
        <f t="shared" si="11"/>
        <v>148</v>
      </c>
      <c r="B87">
        <f t="shared" si="7"/>
        <v>150</v>
      </c>
      <c r="C87">
        <f t="shared" si="8"/>
        <v>423.15</v>
      </c>
      <c r="D87">
        <f t="shared" si="9"/>
        <v>2.2062221170502106E-5</v>
      </c>
      <c r="E87">
        <f t="shared" si="10"/>
        <v>2.4169127822784841E-4</v>
      </c>
      <c r="F87">
        <f t="shared" si="12"/>
        <v>6.1203783457040644E-3</v>
      </c>
    </row>
    <row r="88" spans="1:6" x14ac:dyDescent="0.25">
      <c r="A88">
        <f t="shared" si="11"/>
        <v>150</v>
      </c>
      <c r="B88">
        <f t="shared" si="7"/>
        <v>150</v>
      </c>
      <c r="C88">
        <f t="shared" si="8"/>
        <v>423.15</v>
      </c>
      <c r="D88">
        <f t="shared" si="9"/>
        <v>2.2062221170502106E-5</v>
      </c>
      <c r="E88">
        <f t="shared" si="10"/>
        <v>2.4169127822784841E-4</v>
      </c>
      <c r="F88">
        <f t="shared" si="12"/>
        <v>6.283898279894712E-3</v>
      </c>
    </row>
    <row r="89" spans="1:6" x14ac:dyDescent="0.25">
      <c r="A89">
        <f t="shared" si="11"/>
        <v>152</v>
      </c>
      <c r="B89">
        <f t="shared" si="7"/>
        <v>150</v>
      </c>
      <c r="C89">
        <f t="shared" si="8"/>
        <v>423.15</v>
      </c>
      <c r="D89">
        <f t="shared" si="9"/>
        <v>2.2062221170502106E-5</v>
      </c>
      <c r="E89">
        <f t="shared" si="10"/>
        <v>2.4169127822784841E-4</v>
      </c>
      <c r="F89">
        <f t="shared" si="12"/>
        <v>6.4482483979674751E-3</v>
      </c>
    </row>
    <row r="90" spans="1:6" x14ac:dyDescent="0.25">
      <c r="A90">
        <f t="shared" si="11"/>
        <v>154</v>
      </c>
      <c r="B90">
        <f t="shared" si="7"/>
        <v>150</v>
      </c>
      <c r="C90">
        <f t="shared" si="8"/>
        <v>423.15</v>
      </c>
      <c r="D90">
        <f t="shared" si="9"/>
        <v>2.2062221170502106E-5</v>
      </c>
      <c r="E90">
        <f t="shared" si="10"/>
        <v>2.4169127822784841E-4</v>
      </c>
      <c r="F90">
        <f t="shared" si="12"/>
        <v>6.613416265181137E-3</v>
      </c>
    </row>
    <row r="91" spans="1:6" x14ac:dyDescent="0.25">
      <c r="A91">
        <f t="shared" si="11"/>
        <v>156</v>
      </c>
      <c r="B91">
        <f t="shared" si="7"/>
        <v>150</v>
      </c>
      <c r="C91">
        <f t="shared" si="8"/>
        <v>423.15</v>
      </c>
      <c r="D91">
        <f t="shared" si="9"/>
        <v>2.2062221170502106E-5</v>
      </c>
      <c r="E91">
        <f t="shared" si="10"/>
        <v>2.4169127822784841E-4</v>
      </c>
      <c r="F91">
        <f t="shared" si="12"/>
        <v>6.7793898621368327E-3</v>
      </c>
    </row>
    <row r="92" spans="1:6" x14ac:dyDescent="0.25">
      <c r="A92">
        <f t="shared" si="11"/>
        <v>158</v>
      </c>
      <c r="B92">
        <f t="shared" si="7"/>
        <v>150</v>
      </c>
      <c r="C92">
        <f t="shared" si="8"/>
        <v>423.15</v>
      </c>
      <c r="D92">
        <f t="shared" si="9"/>
        <v>2.2062221170502106E-5</v>
      </c>
      <c r="E92">
        <f t="shared" si="10"/>
        <v>2.4169127822784841E-4</v>
      </c>
      <c r="F92">
        <f t="shared" si="12"/>
        <v>6.9461575624187762E-3</v>
      </c>
    </row>
    <row r="93" spans="1:6" x14ac:dyDescent="0.25">
      <c r="A93">
        <f t="shared" si="11"/>
        <v>160</v>
      </c>
      <c r="B93">
        <f t="shared" si="7"/>
        <v>150</v>
      </c>
      <c r="C93">
        <f t="shared" si="8"/>
        <v>423.15</v>
      </c>
      <c r="D93">
        <f t="shared" si="9"/>
        <v>2.2062221170502106E-5</v>
      </c>
      <c r="E93">
        <f t="shared" si="10"/>
        <v>2.4169127822784841E-4</v>
      </c>
      <c r="F93">
        <f t="shared" si="12"/>
        <v>7.1137081118643171E-3</v>
      </c>
    </row>
    <row r="94" spans="1:6" x14ac:dyDescent="0.25">
      <c r="A94">
        <f t="shared" si="11"/>
        <v>162</v>
      </c>
      <c r="B94">
        <f t="shared" si="7"/>
        <v>150</v>
      </c>
      <c r="C94">
        <f t="shared" si="8"/>
        <v>423.15</v>
      </c>
      <c r="D94">
        <f t="shared" si="9"/>
        <v>2.2062221170502106E-5</v>
      </c>
      <c r="E94">
        <f t="shared" si="10"/>
        <v>2.4169127822784841E-4</v>
      </c>
      <c r="F94">
        <f t="shared" si="12"/>
        <v>7.2820306093149753E-3</v>
      </c>
    </row>
    <row r="95" spans="1:6" x14ac:dyDescent="0.25">
      <c r="A95">
        <f t="shared" si="11"/>
        <v>164</v>
      </c>
      <c r="B95">
        <f t="shared" si="7"/>
        <v>150</v>
      </c>
      <c r="C95">
        <f t="shared" si="8"/>
        <v>423.15</v>
      </c>
      <c r="D95">
        <f t="shared" si="9"/>
        <v>2.2062221170502106E-5</v>
      </c>
      <c r="E95">
        <f t="shared" si="10"/>
        <v>2.4169127822784841E-4</v>
      </c>
      <c r="F95">
        <f t="shared" si="12"/>
        <v>7.4511144887162003E-3</v>
      </c>
    </row>
    <row r="96" spans="1:6" x14ac:dyDescent="0.25">
      <c r="A96">
        <f t="shared" si="11"/>
        <v>166</v>
      </c>
      <c r="B96">
        <f t="shared" si="7"/>
        <v>150</v>
      </c>
      <c r="C96">
        <f t="shared" si="8"/>
        <v>423.15</v>
      </c>
      <c r="D96">
        <f t="shared" si="9"/>
        <v>2.2062221170502106E-5</v>
      </c>
      <c r="E96">
        <f t="shared" si="10"/>
        <v>2.4169127822784841E-4</v>
      </c>
      <c r="F96">
        <f t="shared" si="12"/>
        <v>7.6209495024476687E-3</v>
      </c>
    </row>
    <row r="97" spans="1:6" x14ac:dyDescent="0.25">
      <c r="A97">
        <f t="shared" si="11"/>
        <v>168</v>
      </c>
      <c r="B97">
        <f t="shared" si="7"/>
        <v>150</v>
      </c>
      <c r="C97">
        <f t="shared" si="8"/>
        <v>423.15</v>
      </c>
      <c r="D97">
        <f t="shared" si="9"/>
        <v>2.2062221170502106E-5</v>
      </c>
      <c r="E97">
        <f t="shared" si="10"/>
        <v>2.4169127822784841E-4</v>
      </c>
      <c r="F97">
        <f t="shared" si="12"/>
        <v>7.7915257057782957E-3</v>
      </c>
    </row>
    <row r="98" spans="1:6" x14ac:dyDescent="0.25">
      <c r="A98">
        <f t="shared" si="11"/>
        <v>170</v>
      </c>
      <c r="B98">
        <f t="shared" si="7"/>
        <v>150</v>
      </c>
      <c r="C98">
        <f t="shared" si="8"/>
        <v>423.15</v>
      </c>
      <c r="D98">
        <f t="shared" si="9"/>
        <v>2.2062221170502106E-5</v>
      </c>
      <c r="E98">
        <f t="shared" si="10"/>
        <v>2.4169127822784841E-4</v>
      </c>
      <c r="F98">
        <f t="shared" si="12"/>
        <v>7.9628334423509986E-3</v>
      </c>
    </row>
    <row r="99" spans="1:6" x14ac:dyDescent="0.25">
      <c r="A99">
        <f t="shared" si="11"/>
        <v>172</v>
      </c>
      <c r="B99">
        <f t="shared" si="7"/>
        <v>150</v>
      </c>
      <c r="C99">
        <f t="shared" si="8"/>
        <v>423.15</v>
      </c>
      <c r="D99">
        <f t="shared" si="9"/>
        <v>2.2062221170502106E-5</v>
      </c>
      <c r="E99">
        <f t="shared" si="10"/>
        <v>2.4169127822784841E-4</v>
      </c>
      <c r="F99">
        <f t="shared" si="12"/>
        <v>8.1348633306117957E-3</v>
      </c>
    </row>
    <row r="100" spans="1:6" x14ac:dyDescent="0.25">
      <c r="A100">
        <f t="shared" si="11"/>
        <v>174</v>
      </c>
      <c r="B100">
        <f t="shared" si="7"/>
        <v>150</v>
      </c>
      <c r="C100">
        <f t="shared" si="8"/>
        <v>423.15</v>
      </c>
      <c r="D100">
        <f t="shared" si="9"/>
        <v>2.2062221170502106E-5</v>
      </c>
      <c r="E100">
        <f t="shared" si="10"/>
        <v>2.4169127822784841E-4</v>
      </c>
      <c r="F100">
        <f t="shared" si="12"/>
        <v>8.3076062511063115E-3</v>
      </c>
    </row>
    <row r="101" spans="1:6" x14ac:dyDescent="0.25">
      <c r="A101">
        <f t="shared" si="11"/>
        <v>176</v>
      </c>
      <c r="B101">
        <f t="shared" si="7"/>
        <v>150</v>
      </c>
      <c r="C101">
        <f t="shared" si="8"/>
        <v>423.15</v>
      </c>
      <c r="D101">
        <f t="shared" si="9"/>
        <v>2.2062221170502106E-5</v>
      </c>
      <c r="E101">
        <f t="shared" si="10"/>
        <v>2.4169127822784841E-4</v>
      </c>
      <c r="F101">
        <f t="shared" si="12"/>
        <v>8.4810533345742265E-3</v>
      </c>
    </row>
    <row r="102" spans="1:6" x14ac:dyDescent="0.25">
      <c r="A102">
        <f t="shared" si="11"/>
        <v>178</v>
      </c>
      <c r="B102">
        <f t="shared" si="7"/>
        <v>150</v>
      </c>
      <c r="C102">
        <f t="shared" si="8"/>
        <v>423.15</v>
      </c>
      <c r="D102">
        <f t="shared" si="9"/>
        <v>2.2062221170502106E-5</v>
      </c>
      <c r="E102">
        <f t="shared" si="10"/>
        <v>2.4169127822784841E-4</v>
      </c>
      <c r="F102">
        <f t="shared" si="12"/>
        <v>8.6551959507788524E-3</v>
      </c>
    </row>
    <row r="103" spans="1:6" x14ac:dyDescent="0.25">
      <c r="A103">
        <f t="shared" si="11"/>
        <v>180</v>
      </c>
      <c r="B103">
        <f t="shared" si="7"/>
        <v>150</v>
      </c>
      <c r="C103">
        <f t="shared" si="8"/>
        <v>423.15</v>
      </c>
      <c r="D103">
        <f t="shared" si="9"/>
        <v>2.2062221170502106E-5</v>
      </c>
      <c r="E103">
        <f t="shared" si="10"/>
        <v>2.4169127822784841E-4</v>
      </c>
      <c r="F103">
        <f t="shared" si="12"/>
        <v>8.8300256980149341E-3</v>
      </c>
    </row>
    <row r="104" spans="1:6" x14ac:dyDescent="0.25">
      <c r="A104">
        <f t="shared" si="11"/>
        <v>182</v>
      </c>
      <c r="B104">
        <f t="shared" si="7"/>
        <v>150</v>
      </c>
      <c r="C104">
        <f t="shared" si="8"/>
        <v>423.15</v>
      </c>
      <c r="D104">
        <f t="shared" si="9"/>
        <v>2.2062221170502106E-5</v>
      </c>
      <c r="E104">
        <f t="shared" si="10"/>
        <v>2.4169127822784841E-4</v>
      </c>
      <c r="F104">
        <f t="shared" si="12"/>
        <v>9.0055343932430379E-3</v>
      </c>
    </row>
    <row r="105" spans="1:6" x14ac:dyDescent="0.25">
      <c r="A105">
        <f t="shared" si="11"/>
        <v>184</v>
      </c>
      <c r="B105">
        <f t="shared" si="7"/>
        <v>150</v>
      </c>
      <c r="C105">
        <f t="shared" si="8"/>
        <v>423.15</v>
      </c>
      <c r="D105">
        <f t="shared" si="9"/>
        <v>2.2062221170502106E-5</v>
      </c>
      <c r="E105">
        <f t="shared" si="10"/>
        <v>2.4169127822784841E-4</v>
      </c>
      <c r="F105">
        <f t="shared" si="12"/>
        <v>9.1817140628035858E-3</v>
      </c>
    </row>
    <row r="106" spans="1:6" x14ac:dyDescent="0.25">
      <c r="A106">
        <f t="shared" si="11"/>
        <v>186</v>
      </c>
      <c r="B106">
        <f t="shared" si="7"/>
        <v>150</v>
      </c>
      <c r="C106">
        <f t="shared" si="8"/>
        <v>423.15</v>
      </c>
      <c r="D106">
        <f t="shared" si="9"/>
        <v>2.2062221170502106E-5</v>
      </c>
      <c r="E106">
        <f t="shared" si="10"/>
        <v>2.4169127822784841E-4</v>
      </c>
      <c r="F106">
        <f t="shared" si="12"/>
        <v>9.3585569336678016E-3</v>
      </c>
    </row>
    <row r="107" spans="1:6" x14ac:dyDescent="0.25">
      <c r="A107">
        <f t="shared" si="11"/>
        <v>188</v>
      </c>
      <c r="B107">
        <f t="shared" si="7"/>
        <v>150</v>
      </c>
      <c r="C107">
        <f t="shared" si="8"/>
        <v>423.15</v>
      </c>
      <c r="D107">
        <f t="shared" si="9"/>
        <v>2.2062221170502106E-5</v>
      </c>
      <c r="E107">
        <f t="shared" si="10"/>
        <v>2.4169127822784841E-4</v>
      </c>
      <c r="F107">
        <f t="shared" si="12"/>
        <v>9.5360554251866115E-3</v>
      </c>
    </row>
    <row r="108" spans="1:6" x14ac:dyDescent="0.25">
      <c r="A108">
        <f t="shared" si="11"/>
        <v>190</v>
      </c>
      <c r="B108">
        <f t="shared" si="7"/>
        <v>150</v>
      </c>
      <c r="C108">
        <f t="shared" si="8"/>
        <v>423.15</v>
      </c>
      <c r="D108">
        <f t="shared" si="9"/>
        <v>2.2062221170502106E-5</v>
      </c>
      <c r="E108">
        <f t="shared" si="10"/>
        <v>2.4169127822784841E-4</v>
      </c>
      <c r="F108">
        <f t="shared" si="12"/>
        <v>9.7142021413019076E-3</v>
      </c>
    </row>
    <row r="109" spans="1:6" x14ac:dyDescent="0.25">
      <c r="A109">
        <f t="shared" si="11"/>
        <v>192</v>
      </c>
      <c r="B109">
        <f t="shared" si="7"/>
        <v>150</v>
      </c>
      <c r="C109">
        <f t="shared" si="8"/>
        <v>423.15</v>
      </c>
      <c r="D109">
        <f t="shared" si="9"/>
        <v>2.2062221170502106E-5</v>
      </c>
      <c r="E109">
        <f t="shared" si="10"/>
        <v>2.4169127822784841E-4</v>
      </c>
      <c r="F109">
        <f t="shared" si="12"/>
        <v>9.892989863187646E-3</v>
      </c>
    </row>
    <row r="110" spans="1:6" x14ac:dyDescent="0.25">
      <c r="A110">
        <f t="shared" si="11"/>
        <v>194</v>
      </c>
      <c r="B110">
        <f t="shared" si="7"/>
        <v>150</v>
      </c>
      <c r="C110">
        <f t="shared" si="8"/>
        <v>423.15</v>
      </c>
      <c r="D110">
        <f t="shared" si="9"/>
        <v>2.2062221170502106E-5</v>
      </c>
      <c r="E110">
        <f t="shared" si="10"/>
        <v>2.4169127822784841E-4</v>
      </c>
      <c r="F110">
        <f t="shared" si="12"/>
        <v>1.0072411542290974E-2</v>
      </c>
    </row>
    <row r="111" spans="1:6" x14ac:dyDescent="0.25">
      <c r="A111">
        <f t="shared" si="11"/>
        <v>196</v>
      </c>
      <c r="B111">
        <f t="shared" si="7"/>
        <v>150</v>
      </c>
      <c r="C111">
        <f t="shared" si="8"/>
        <v>423.15</v>
      </c>
      <c r="D111">
        <f t="shared" si="9"/>
        <v>2.2062221170502106E-5</v>
      </c>
      <c r="E111">
        <f t="shared" si="10"/>
        <v>2.4169127822784841E-4</v>
      </c>
      <c r="F111">
        <f t="shared" si="12"/>
        <v>1.0252460293746072E-2</v>
      </c>
    </row>
    <row r="112" spans="1:6" x14ac:dyDescent="0.25">
      <c r="A112">
        <f t="shared" si="11"/>
        <v>198</v>
      </c>
      <c r="B112">
        <f t="shared" si="7"/>
        <v>150</v>
      </c>
      <c r="C112">
        <f t="shared" si="8"/>
        <v>423.15</v>
      </c>
      <c r="D112">
        <f t="shared" si="9"/>
        <v>2.2062221170502106E-5</v>
      </c>
      <c r="E112">
        <f t="shared" si="10"/>
        <v>2.4169127822784841E-4</v>
      </c>
      <c r="F112">
        <f t="shared" si="12"/>
        <v>1.0433129390135623E-2</v>
      </c>
    </row>
    <row r="113" spans="1:6" x14ac:dyDescent="0.25">
      <c r="A113">
        <f t="shared" si="11"/>
        <v>200</v>
      </c>
      <c r="B113">
        <f t="shared" si="7"/>
        <v>150</v>
      </c>
      <c r="C113">
        <f t="shared" si="8"/>
        <v>423.15</v>
      </c>
      <c r="D113">
        <f t="shared" si="9"/>
        <v>2.2062221170502106E-5</v>
      </c>
      <c r="E113">
        <f t="shared" si="10"/>
        <v>2.4169127822784841E-4</v>
      </c>
      <c r="F113">
        <f t="shared" si="12"/>
        <v>1.0614412255576825E-2</v>
      </c>
    </row>
    <row r="114" spans="1:6" x14ac:dyDescent="0.25">
      <c r="A114">
        <f t="shared" si="11"/>
        <v>202</v>
      </c>
      <c r="B114">
        <f t="shared" si="7"/>
        <v>150</v>
      </c>
      <c r="C114">
        <f t="shared" si="8"/>
        <v>423.15</v>
      </c>
      <c r="D114">
        <f t="shared" si="9"/>
        <v>2.2062221170502106E-5</v>
      </c>
      <c r="E114">
        <f t="shared" si="10"/>
        <v>2.4169127822784841E-4</v>
      </c>
      <c r="F114">
        <f t="shared" si="12"/>
        <v>1.0796302460110754E-2</v>
      </c>
    </row>
    <row r="115" spans="1:6" x14ac:dyDescent="0.25">
      <c r="A115">
        <f t="shared" si="11"/>
        <v>204</v>
      </c>
      <c r="B115">
        <f t="shared" si="7"/>
        <v>150</v>
      </c>
      <c r="C115">
        <f t="shared" si="8"/>
        <v>423.15</v>
      </c>
      <c r="D115">
        <f t="shared" si="9"/>
        <v>2.2062221170502106E-5</v>
      </c>
      <c r="E115">
        <f t="shared" si="10"/>
        <v>2.4169127822784841E-4</v>
      </c>
      <c r="F115">
        <f t="shared" si="12"/>
        <v>1.0978793714375467E-2</v>
      </c>
    </row>
    <row r="116" spans="1:6" x14ac:dyDescent="0.25">
      <c r="A116">
        <f t="shared" si="11"/>
        <v>206</v>
      </c>
      <c r="B116">
        <f t="shared" si="7"/>
        <v>150</v>
      </c>
      <c r="C116">
        <f t="shared" si="8"/>
        <v>423.15</v>
      </c>
      <c r="D116">
        <f t="shared" si="9"/>
        <v>2.2062221170502106E-5</v>
      </c>
      <c r="E116">
        <f t="shared" si="10"/>
        <v>2.4169127822784841E-4</v>
      </c>
      <c r="F116">
        <f t="shared" si="12"/>
        <v>1.1161879864544824E-2</v>
      </c>
    </row>
    <row r="117" spans="1:6" x14ac:dyDescent="0.25">
      <c r="A117">
        <f t="shared" si="11"/>
        <v>208</v>
      </c>
      <c r="B117">
        <f t="shared" si="7"/>
        <v>150</v>
      </c>
      <c r="C117">
        <f t="shared" si="8"/>
        <v>423.15</v>
      </c>
      <c r="D117">
        <f t="shared" si="9"/>
        <v>2.2062221170502106E-5</v>
      </c>
      <c r="E117">
        <f t="shared" si="10"/>
        <v>2.4169127822784841E-4</v>
      </c>
      <c r="F117">
        <f t="shared" si="12"/>
        <v>1.1345554887516342E-2</v>
      </c>
    </row>
    <row r="118" spans="1:6" x14ac:dyDescent="0.25">
      <c r="A118">
        <f t="shared" si="11"/>
        <v>210</v>
      </c>
      <c r="B118">
        <f t="shared" si="7"/>
        <v>150</v>
      </c>
      <c r="C118">
        <f t="shared" si="8"/>
        <v>423.15</v>
      </c>
      <c r="D118">
        <f t="shared" si="9"/>
        <v>2.2062221170502106E-5</v>
      </c>
      <c r="E118">
        <f t="shared" si="10"/>
        <v>2.4169127822784841E-4</v>
      </c>
      <c r="F118">
        <f t="shared" si="12"/>
        <v>1.1529812886332655E-2</v>
      </c>
    </row>
    <row r="119" spans="1:6" x14ac:dyDescent="0.25">
      <c r="A119">
        <f t="shared" si="11"/>
        <v>212</v>
      </c>
      <c r="B119">
        <f t="shared" si="7"/>
        <v>150</v>
      </c>
      <c r="C119">
        <f t="shared" si="8"/>
        <v>423.15</v>
      </c>
      <c r="D119">
        <f t="shared" si="9"/>
        <v>2.2062221170502106E-5</v>
      </c>
      <c r="E119">
        <f t="shared" si="10"/>
        <v>2.4169127822784841E-4</v>
      </c>
      <c r="F119">
        <f t="shared" si="12"/>
        <v>1.171464808582231E-2</v>
      </c>
    </row>
    <row r="120" spans="1:6" x14ac:dyDescent="0.25">
      <c r="A120">
        <f t="shared" si="11"/>
        <v>214</v>
      </c>
      <c r="B120">
        <f t="shared" si="7"/>
        <v>150</v>
      </c>
      <c r="C120">
        <f t="shared" si="8"/>
        <v>423.15</v>
      </c>
      <c r="D120">
        <f t="shared" si="9"/>
        <v>2.2062221170502106E-5</v>
      </c>
      <c r="E120">
        <f t="shared" si="10"/>
        <v>2.4169127822784841E-4</v>
      </c>
      <c r="F120">
        <f t="shared" si="12"/>
        <v>1.190005482844668E-2</v>
      </c>
    </row>
    <row r="121" spans="1:6" x14ac:dyDescent="0.25">
      <c r="A121">
        <f t="shared" si="11"/>
        <v>216</v>
      </c>
      <c r="B121">
        <f t="shared" si="7"/>
        <v>150</v>
      </c>
      <c r="C121">
        <f t="shared" si="8"/>
        <v>423.15</v>
      </c>
      <c r="D121">
        <f t="shared" si="9"/>
        <v>2.2062221170502106E-5</v>
      </c>
      <c r="E121">
        <f t="shared" si="10"/>
        <v>2.4169127822784841E-4</v>
      </c>
      <c r="F121">
        <f t="shared" si="12"/>
        <v>1.2086027570340691E-2</v>
      </c>
    </row>
    <row r="122" spans="1:6" x14ac:dyDescent="0.25">
      <c r="A122">
        <f t="shared" si="11"/>
        <v>218</v>
      </c>
      <c r="B122">
        <f t="shared" si="7"/>
        <v>150</v>
      </c>
      <c r="C122">
        <f t="shared" si="8"/>
        <v>423.15</v>
      </c>
      <c r="D122">
        <f t="shared" si="9"/>
        <v>2.2062221170502106E-5</v>
      </c>
      <c r="E122">
        <f t="shared" si="10"/>
        <v>2.4169127822784841E-4</v>
      </c>
      <c r="F122">
        <f t="shared" si="12"/>
        <v>1.2272560877536013E-2</v>
      </c>
    </row>
    <row r="123" spans="1:6" x14ac:dyDescent="0.25">
      <c r="A123">
        <f t="shared" si="11"/>
        <v>220</v>
      </c>
      <c r="B123">
        <f t="shared" si="7"/>
        <v>150</v>
      </c>
      <c r="C123">
        <f t="shared" si="8"/>
        <v>423.15</v>
      </c>
      <c r="D123">
        <f t="shared" si="9"/>
        <v>2.2062221170502106E-5</v>
      </c>
      <c r="E123">
        <f t="shared" si="10"/>
        <v>2.4169127822784841E-4</v>
      </c>
      <c r="F123">
        <f t="shared" si="12"/>
        <v>1.2459649422356082E-2</v>
      </c>
    </row>
    <row r="124" spans="1:6" x14ac:dyDescent="0.25">
      <c r="A124">
        <f t="shared" si="11"/>
        <v>222</v>
      </c>
      <c r="B124">
        <f t="shared" si="7"/>
        <v>150</v>
      </c>
      <c r="C124">
        <f t="shared" si="8"/>
        <v>423.15</v>
      </c>
      <c r="D124">
        <f t="shared" si="9"/>
        <v>2.2062221170502106E-5</v>
      </c>
      <c r="E124">
        <f t="shared" si="10"/>
        <v>2.4169127822784841E-4</v>
      </c>
      <c r="F124">
        <f t="shared" si="12"/>
        <v>1.2647287979973132E-2</v>
      </c>
    </row>
    <row r="125" spans="1:6" x14ac:dyDescent="0.25">
      <c r="A125">
        <f t="shared" si="11"/>
        <v>224</v>
      </c>
      <c r="B125">
        <f t="shared" si="7"/>
        <v>150</v>
      </c>
      <c r="C125">
        <f t="shared" si="8"/>
        <v>423.15</v>
      </c>
      <c r="D125">
        <f t="shared" si="9"/>
        <v>2.2062221170502106E-5</v>
      </c>
      <c r="E125">
        <f t="shared" si="10"/>
        <v>2.4169127822784841E-4</v>
      </c>
      <c r="F125">
        <f t="shared" si="12"/>
        <v>1.2835471425118043E-2</v>
      </c>
    </row>
    <row r="126" spans="1:6" x14ac:dyDescent="0.25">
      <c r="A126">
        <f t="shared" si="11"/>
        <v>226</v>
      </c>
      <c r="B126">
        <f t="shared" si="7"/>
        <v>150</v>
      </c>
      <c r="C126">
        <f t="shared" si="8"/>
        <v>423.15</v>
      </c>
      <c r="D126">
        <f t="shared" si="9"/>
        <v>2.2062221170502106E-5</v>
      </c>
      <c r="E126">
        <f t="shared" si="10"/>
        <v>2.4169127822784841E-4</v>
      </c>
      <c r="F126">
        <f t="shared" si="12"/>
        <v>1.3024194728934459E-2</v>
      </c>
    </row>
    <row r="127" spans="1:6" x14ac:dyDescent="0.25">
      <c r="A127">
        <f t="shared" ref="A127:A190" si="13">IF(A126+$L$6&lt;$O$2,A126+$L$6,"end cycle")</f>
        <v>228</v>
      </c>
      <c r="B127">
        <f t="shared" ref="B127:B190" si="14">IF(A127&lt;$L$2,$H$6+2*A127,IF(AND($L$2&lt;=A127,A127&lt;$M$2),$C$6,IF(AND($M$2&lt;=A127,A127&lt;$N$2),2*$L$6+B126,IF(AND($N$2&lt;=A127,A127&lt;$O$2),$F$6,IF(AND($N$2&lt;=A127,A127&lt;$P$2),B126+$L$6*$P$3,$H$6)))))</f>
        <v>150</v>
      </c>
      <c r="C127">
        <f t="shared" si="8"/>
        <v>423.15</v>
      </c>
      <c r="D127">
        <f t="shared" ref="D127:D190" si="15">EXP(17.656)*EXP(-(12008/(B127+273.15)))</f>
        <v>2.2062221170502106E-5</v>
      </c>
      <c r="E127">
        <f t="shared" ref="E127:E190" si="16">EXP(5.5443)*EXP(-(5870/(273.15+B127)))</f>
        <v>2.4169127822784841E-4</v>
      </c>
      <c r="F127">
        <f t="shared" ref="F127:F190" si="17">($L$6*(D126+E126*F126^$B$2)*((1-F126)^$C$2))+F126</f>
        <v>1.3213452955969221E-2</v>
      </c>
    </row>
    <row r="128" spans="1:6" x14ac:dyDescent="0.25">
      <c r="A128">
        <f t="shared" si="13"/>
        <v>230</v>
      </c>
      <c r="B128">
        <f t="shared" si="14"/>
        <v>150</v>
      </c>
      <c r="C128">
        <f t="shared" si="8"/>
        <v>423.15</v>
      </c>
      <c r="D128">
        <f t="shared" si="15"/>
        <v>2.2062221170502106E-5</v>
      </c>
      <c r="E128">
        <f t="shared" si="16"/>
        <v>2.4169127822784841E-4</v>
      </c>
      <c r="F128">
        <f t="shared" si="17"/>
        <v>1.3403241261291625E-2</v>
      </c>
    </row>
    <row r="129" spans="1:6" x14ac:dyDescent="0.25">
      <c r="A129">
        <f t="shared" si="13"/>
        <v>232</v>
      </c>
      <c r="B129">
        <f t="shared" si="14"/>
        <v>150</v>
      </c>
      <c r="C129">
        <f t="shared" si="8"/>
        <v>423.15</v>
      </c>
      <c r="D129">
        <f t="shared" si="15"/>
        <v>2.2062221170502106E-5</v>
      </c>
      <c r="E129">
        <f t="shared" si="16"/>
        <v>2.4169127822784841E-4</v>
      </c>
      <c r="F129">
        <f t="shared" si="17"/>
        <v>1.3593554887734597E-2</v>
      </c>
    </row>
    <row r="130" spans="1:6" x14ac:dyDescent="0.25">
      <c r="A130">
        <f t="shared" si="13"/>
        <v>234</v>
      </c>
      <c r="B130">
        <f t="shared" si="14"/>
        <v>150</v>
      </c>
      <c r="C130">
        <f t="shared" si="8"/>
        <v>423.15</v>
      </c>
      <c r="D130">
        <f t="shared" si="15"/>
        <v>2.2062221170502106E-5</v>
      </c>
      <c r="E130">
        <f t="shared" si="16"/>
        <v>2.4169127822784841E-4</v>
      </c>
      <c r="F130">
        <f t="shared" si="17"/>
        <v>1.3784389163251238E-2</v>
      </c>
    </row>
    <row r="131" spans="1:6" x14ac:dyDescent="0.25">
      <c r="A131">
        <f t="shared" si="13"/>
        <v>236</v>
      </c>
      <c r="B131">
        <f t="shared" si="14"/>
        <v>150</v>
      </c>
      <c r="C131">
        <f t="shared" si="8"/>
        <v>423.15</v>
      </c>
      <c r="D131">
        <f t="shared" si="15"/>
        <v>2.2062221170502106E-5</v>
      </c>
      <c r="E131">
        <f t="shared" si="16"/>
        <v>2.4169127822784841E-4</v>
      </c>
      <c r="F131">
        <f t="shared" si="17"/>
        <v>1.397573949838069E-2</v>
      </c>
    </row>
    <row r="132" spans="1:6" x14ac:dyDescent="0.25">
      <c r="A132">
        <f t="shared" si="13"/>
        <v>238</v>
      </c>
      <c r="B132">
        <f t="shared" si="14"/>
        <v>150</v>
      </c>
      <c r="C132">
        <f t="shared" si="8"/>
        <v>423.15</v>
      </c>
      <c r="D132">
        <f t="shared" si="15"/>
        <v>2.2062221170502106E-5</v>
      </c>
      <c r="E132">
        <f t="shared" si="16"/>
        <v>2.4169127822784841E-4</v>
      </c>
      <c r="F132">
        <f t="shared" si="17"/>
        <v>1.416760138381758E-2</v>
      </c>
    </row>
    <row r="133" spans="1:6" x14ac:dyDescent="0.25">
      <c r="A133">
        <f t="shared" si="13"/>
        <v>240</v>
      </c>
      <c r="B133">
        <f t="shared" si="14"/>
        <v>150</v>
      </c>
      <c r="C133">
        <f t="shared" si="8"/>
        <v>423.15</v>
      </c>
      <c r="D133">
        <f t="shared" si="15"/>
        <v>2.2062221170502106E-5</v>
      </c>
      <c r="E133">
        <f t="shared" si="16"/>
        <v>2.4169127822784841E-4</v>
      </c>
      <c r="F133">
        <f t="shared" si="17"/>
        <v>1.4359970388079724E-2</v>
      </c>
    </row>
    <row r="134" spans="1:6" x14ac:dyDescent="0.25">
      <c r="A134">
        <f t="shared" si="13"/>
        <v>242</v>
      </c>
      <c r="B134">
        <f t="shared" si="14"/>
        <v>150</v>
      </c>
      <c r="C134">
        <f t="shared" si="8"/>
        <v>423.15</v>
      </c>
      <c r="D134">
        <f t="shared" si="15"/>
        <v>2.2062221170502106E-5</v>
      </c>
      <c r="E134">
        <f t="shared" si="16"/>
        <v>2.4169127822784841E-4</v>
      </c>
      <c r="F134">
        <f t="shared" si="17"/>
        <v>1.4552842155269077E-2</v>
      </c>
    </row>
    <row r="135" spans="1:6" x14ac:dyDescent="0.25">
      <c r="A135">
        <f t="shared" si="13"/>
        <v>244</v>
      </c>
      <c r="B135">
        <f t="shared" si="14"/>
        <v>150</v>
      </c>
      <c r="C135">
        <f t="shared" si="8"/>
        <v>423.15</v>
      </c>
      <c r="D135">
        <f t="shared" si="15"/>
        <v>2.2062221170502106E-5</v>
      </c>
      <c r="E135">
        <f t="shared" si="16"/>
        <v>2.4169127822784841E-4</v>
      </c>
      <c r="F135">
        <f t="shared" si="17"/>
        <v>1.474621240292121E-2</v>
      </c>
    </row>
    <row r="136" spans="1:6" x14ac:dyDescent="0.25">
      <c r="A136">
        <f t="shared" si="13"/>
        <v>246</v>
      </c>
      <c r="B136">
        <f t="shared" si="14"/>
        <v>154</v>
      </c>
      <c r="C136">
        <f t="shared" si="8"/>
        <v>427.15</v>
      </c>
      <c r="D136">
        <f t="shared" si="15"/>
        <v>2.8777852323781901E-5</v>
      </c>
      <c r="E136">
        <f t="shared" si="16"/>
        <v>2.7521853230220983E-4</v>
      </c>
      <c r="F136">
        <f t="shared" si="17"/>
        <v>1.4940076919938903E-2</v>
      </c>
    </row>
    <row r="137" spans="1:6" x14ac:dyDescent="0.25">
      <c r="A137">
        <f t="shared" si="13"/>
        <v>248</v>
      </c>
      <c r="B137">
        <f t="shared" si="14"/>
        <v>158</v>
      </c>
      <c r="C137">
        <f t="shared" si="8"/>
        <v>431.15</v>
      </c>
      <c r="D137">
        <f t="shared" si="15"/>
        <v>3.7353053117078525E-5</v>
      </c>
      <c r="E137">
        <f t="shared" si="16"/>
        <v>3.1264217049321424E-4</v>
      </c>
      <c r="F137">
        <f t="shared" si="17"/>
        <v>1.5168570446316773E-2</v>
      </c>
    </row>
    <row r="138" spans="1:6" x14ac:dyDescent="0.25">
      <c r="A138">
        <f t="shared" si="13"/>
        <v>250</v>
      </c>
      <c r="B138">
        <f t="shared" si="14"/>
        <v>162</v>
      </c>
      <c r="C138">
        <f t="shared" si="8"/>
        <v>435.15</v>
      </c>
      <c r="D138">
        <f t="shared" si="15"/>
        <v>4.8251571750085118E-5</v>
      </c>
      <c r="E138">
        <f t="shared" si="16"/>
        <v>3.543231220820318E-4</v>
      </c>
      <c r="F138">
        <f t="shared" si="17"/>
        <v>1.5438023116315322E-2</v>
      </c>
    </row>
    <row r="139" spans="1:6" x14ac:dyDescent="0.25">
      <c r="A139">
        <f t="shared" si="13"/>
        <v>252</v>
      </c>
      <c r="B139">
        <f t="shared" si="14"/>
        <v>166</v>
      </c>
      <c r="C139">
        <f t="shared" si="8"/>
        <v>439.15</v>
      </c>
      <c r="D139">
        <f t="shared" si="15"/>
        <v>6.2039938562121949E-5</v>
      </c>
      <c r="E139">
        <f t="shared" si="16"/>
        <v>4.0064645205802025E-4</v>
      </c>
      <c r="F139">
        <f t="shared" si="17"/>
        <v>1.5755981882211365E-2</v>
      </c>
    </row>
    <row r="140" spans="1:6" x14ac:dyDescent="0.25">
      <c r="A140">
        <f t="shared" si="13"/>
        <v>254</v>
      </c>
      <c r="B140">
        <f t="shared" si="14"/>
        <v>170</v>
      </c>
      <c r="C140">
        <f t="shared" si="8"/>
        <v>443.15</v>
      </c>
      <c r="D140">
        <f t="shared" si="15"/>
        <v>7.9407337760947026E-5</v>
      </c>
      <c r="E140">
        <f t="shared" si="16"/>
        <v>4.5202222649181793E-4</v>
      </c>
      <c r="F140">
        <f t="shared" si="17"/>
        <v>1.6131449114827206E-2</v>
      </c>
    </row>
    <row r="141" spans="1:6" x14ac:dyDescent="0.25">
      <c r="A141">
        <f t="shared" si="13"/>
        <v>256</v>
      </c>
      <c r="B141">
        <f t="shared" si="14"/>
        <v>174</v>
      </c>
      <c r="C141">
        <f t="shared" si="8"/>
        <v>447.15</v>
      </c>
      <c r="D141">
        <f t="shared" si="15"/>
        <v>1.0118873812173235E-4</v>
      </c>
      <c r="E141">
        <f t="shared" si="16"/>
        <v>5.0888636321828125E-4</v>
      </c>
      <c r="F141">
        <f t="shared" si="17"/>
        <v>1.657516529734528E-2</v>
      </c>
    </row>
    <row r="142" spans="1:6" x14ac:dyDescent="0.25">
      <c r="A142">
        <f t="shared" si="13"/>
        <v>258</v>
      </c>
      <c r="B142">
        <f t="shared" si="14"/>
        <v>178</v>
      </c>
      <c r="C142">
        <f t="shared" ref="C142:C205" si="18">B142+273.15</f>
        <v>451.15</v>
      </c>
      <c r="D142">
        <f t="shared" si="15"/>
        <v>1.2839171516173904E-4</v>
      </c>
      <c r="E142">
        <f t="shared" si="16"/>
        <v>5.71701465486501E-4</v>
      </c>
      <c r="F142">
        <f t="shared" si="17"/>
        <v>1.7099942578552914E-2</v>
      </c>
    </row>
    <row r="143" spans="1:6" x14ac:dyDescent="0.25">
      <c r="A143">
        <f t="shared" si="13"/>
        <v>260</v>
      </c>
      <c r="B143">
        <f t="shared" si="14"/>
        <v>180</v>
      </c>
      <c r="C143">
        <f t="shared" si="18"/>
        <v>453.15</v>
      </c>
      <c r="D143">
        <f t="shared" si="15"/>
        <v>1.4439589181127935E-4</v>
      </c>
      <c r="E143">
        <f t="shared" si="16"/>
        <v>6.0549268984411923E-4</v>
      </c>
      <c r="F143">
        <f t="shared" si="17"/>
        <v>1.7721056496597696E-2</v>
      </c>
    </row>
    <row r="144" spans="1:6" x14ac:dyDescent="0.25">
      <c r="A144">
        <f t="shared" si="13"/>
        <v>262</v>
      </c>
      <c r="B144">
        <f t="shared" si="14"/>
        <v>180</v>
      </c>
      <c r="C144">
        <f t="shared" si="18"/>
        <v>453.15</v>
      </c>
      <c r="D144">
        <f t="shared" si="15"/>
        <v>1.4439589181127935E-4</v>
      </c>
      <c r="E144">
        <f t="shared" si="16"/>
        <v>6.0549268984411923E-4</v>
      </c>
      <c r="F144">
        <f t="shared" si="17"/>
        <v>1.8398668556623622E-2</v>
      </c>
    </row>
    <row r="145" spans="1:6" x14ac:dyDescent="0.25">
      <c r="A145">
        <f t="shared" si="13"/>
        <v>264</v>
      </c>
      <c r="B145">
        <f t="shared" si="14"/>
        <v>180</v>
      </c>
      <c r="C145">
        <f t="shared" si="18"/>
        <v>453.15</v>
      </c>
      <c r="D145">
        <f t="shared" si="15"/>
        <v>1.4439589181127935E-4</v>
      </c>
      <c r="E145">
        <f t="shared" si="16"/>
        <v>6.0549268984411923E-4</v>
      </c>
      <c r="F145">
        <f t="shared" si="17"/>
        <v>1.9079768924646568E-2</v>
      </c>
    </row>
    <row r="146" spans="1:6" x14ac:dyDescent="0.25">
      <c r="A146">
        <f t="shared" si="13"/>
        <v>266</v>
      </c>
      <c r="B146">
        <f t="shared" si="14"/>
        <v>180</v>
      </c>
      <c r="C146">
        <f t="shared" si="18"/>
        <v>453.15</v>
      </c>
      <c r="D146">
        <f t="shared" si="15"/>
        <v>1.4439589181127935E-4</v>
      </c>
      <c r="E146">
        <f t="shared" si="16"/>
        <v>6.0549268984411923E-4</v>
      </c>
      <c r="F146">
        <f t="shared" si="17"/>
        <v>1.976426082184933E-2</v>
      </c>
    </row>
    <row r="147" spans="1:6" x14ac:dyDescent="0.25">
      <c r="A147">
        <f t="shared" si="13"/>
        <v>268</v>
      </c>
      <c r="B147">
        <f t="shared" si="14"/>
        <v>180</v>
      </c>
      <c r="C147">
        <f t="shared" si="18"/>
        <v>453.15</v>
      </c>
      <c r="D147">
        <f t="shared" si="15"/>
        <v>1.4439589181127935E-4</v>
      </c>
      <c r="E147">
        <f t="shared" si="16"/>
        <v>6.0549268984411923E-4</v>
      </c>
      <c r="F147">
        <f t="shared" si="17"/>
        <v>2.0452052157357119E-2</v>
      </c>
    </row>
    <row r="148" spans="1:6" x14ac:dyDescent="0.25">
      <c r="A148">
        <f t="shared" si="13"/>
        <v>270</v>
      </c>
      <c r="B148">
        <f t="shared" si="14"/>
        <v>180</v>
      </c>
      <c r="C148">
        <f t="shared" si="18"/>
        <v>453.15</v>
      </c>
      <c r="D148">
        <f t="shared" si="15"/>
        <v>1.4439589181127935E-4</v>
      </c>
      <c r="E148">
        <f t="shared" si="16"/>
        <v>6.0549268984411923E-4</v>
      </c>
      <c r="F148">
        <f t="shared" si="17"/>
        <v>2.1143055160304677E-2</v>
      </c>
    </row>
    <row r="149" spans="1:6" x14ac:dyDescent="0.25">
      <c r="A149">
        <f t="shared" si="13"/>
        <v>272</v>
      </c>
      <c r="B149">
        <f t="shared" si="14"/>
        <v>180</v>
      </c>
      <c r="C149">
        <f t="shared" si="18"/>
        <v>453.15</v>
      </c>
      <c r="D149">
        <f t="shared" si="15"/>
        <v>1.4439589181127935E-4</v>
      </c>
      <c r="E149">
        <f t="shared" si="16"/>
        <v>6.0549268984411923E-4</v>
      </c>
      <c r="F149">
        <f t="shared" si="17"/>
        <v>2.183718605084849E-2</v>
      </c>
    </row>
    <row r="150" spans="1:6" x14ac:dyDescent="0.25">
      <c r="A150">
        <f t="shared" si="13"/>
        <v>274</v>
      </c>
      <c r="B150">
        <f t="shared" si="14"/>
        <v>180</v>
      </c>
      <c r="C150">
        <f t="shared" si="18"/>
        <v>453.15</v>
      </c>
      <c r="D150">
        <f t="shared" si="15"/>
        <v>1.4439589181127935E-4</v>
      </c>
      <c r="E150">
        <f t="shared" si="16"/>
        <v>6.0549268984411923E-4</v>
      </c>
      <c r="F150">
        <f t="shared" si="17"/>
        <v>2.2534364745014232E-2</v>
      </c>
    </row>
    <row r="151" spans="1:6" x14ac:dyDescent="0.25">
      <c r="A151">
        <f t="shared" si="13"/>
        <v>276</v>
      </c>
      <c r="B151">
        <f t="shared" si="14"/>
        <v>180</v>
      </c>
      <c r="C151">
        <f t="shared" si="18"/>
        <v>453.15</v>
      </c>
      <c r="D151">
        <f t="shared" si="15"/>
        <v>1.4439589181127935E-4</v>
      </c>
      <c r="E151">
        <f t="shared" si="16"/>
        <v>6.0549268984411923E-4</v>
      </c>
      <c r="F151">
        <f t="shared" si="17"/>
        <v>2.3234514589061964E-2</v>
      </c>
    </row>
    <row r="152" spans="1:6" x14ac:dyDescent="0.25">
      <c r="A152">
        <f t="shared" si="13"/>
        <v>278</v>
      </c>
      <c r="B152">
        <f t="shared" si="14"/>
        <v>180</v>
      </c>
      <c r="C152">
        <f t="shared" si="18"/>
        <v>453.15</v>
      </c>
      <c r="D152">
        <f t="shared" si="15"/>
        <v>1.4439589181127935E-4</v>
      </c>
      <c r="E152">
        <f t="shared" si="16"/>
        <v>6.0549268984411923E-4</v>
      </c>
      <c r="F152">
        <f t="shared" si="17"/>
        <v>2.3937562119703229E-2</v>
      </c>
    </row>
    <row r="153" spans="1:6" x14ac:dyDescent="0.25">
      <c r="A153">
        <f t="shared" si="13"/>
        <v>280</v>
      </c>
      <c r="B153">
        <f t="shared" si="14"/>
        <v>180</v>
      </c>
      <c r="C153">
        <f t="shared" si="18"/>
        <v>453.15</v>
      </c>
      <c r="D153">
        <f t="shared" si="15"/>
        <v>1.4439589181127935E-4</v>
      </c>
      <c r="E153">
        <f t="shared" si="16"/>
        <v>6.0549268984411923E-4</v>
      </c>
      <c r="F153">
        <f t="shared" si="17"/>
        <v>2.4643436847043114E-2</v>
      </c>
    </row>
    <row r="154" spans="1:6" x14ac:dyDescent="0.25">
      <c r="A154">
        <f t="shared" si="13"/>
        <v>282</v>
      </c>
      <c r="B154">
        <f t="shared" si="14"/>
        <v>180</v>
      </c>
      <c r="C154">
        <f t="shared" si="18"/>
        <v>453.15</v>
      </c>
      <c r="D154">
        <f t="shared" si="15"/>
        <v>1.4439589181127935E-4</v>
      </c>
      <c r="E154">
        <f t="shared" si="16"/>
        <v>6.0549268984411923E-4</v>
      </c>
      <c r="F154">
        <f t="shared" si="17"/>
        <v>2.535207105756835E-2</v>
      </c>
    </row>
    <row r="155" spans="1:6" x14ac:dyDescent="0.25">
      <c r="A155">
        <f t="shared" si="13"/>
        <v>284</v>
      </c>
      <c r="B155">
        <f t="shared" si="14"/>
        <v>180</v>
      </c>
      <c r="C155">
        <f t="shared" si="18"/>
        <v>453.15</v>
      </c>
      <c r="D155">
        <f t="shared" si="15"/>
        <v>1.4439589181127935E-4</v>
      </c>
      <c r="E155">
        <f t="shared" si="16"/>
        <v>6.0549268984411923E-4</v>
      </c>
      <c r="F155">
        <f t="shared" si="17"/>
        <v>2.6063399634876902E-2</v>
      </c>
    </row>
    <row r="156" spans="1:6" x14ac:dyDescent="0.25">
      <c r="A156">
        <f t="shared" si="13"/>
        <v>286</v>
      </c>
      <c r="B156">
        <f t="shared" si="14"/>
        <v>180</v>
      </c>
      <c r="C156">
        <f t="shared" si="18"/>
        <v>453.15</v>
      </c>
      <c r="D156">
        <f t="shared" si="15"/>
        <v>1.4439589181127935E-4</v>
      </c>
      <c r="E156">
        <f t="shared" si="16"/>
        <v>6.0549268984411923E-4</v>
      </c>
      <c r="F156">
        <f t="shared" si="17"/>
        <v>2.677735989615871E-2</v>
      </c>
    </row>
    <row r="157" spans="1:6" x14ac:dyDescent="0.25">
      <c r="A157">
        <f t="shared" si="13"/>
        <v>288</v>
      </c>
      <c r="B157">
        <f t="shared" si="14"/>
        <v>180</v>
      </c>
      <c r="C157">
        <f t="shared" si="18"/>
        <v>453.15</v>
      </c>
      <c r="D157">
        <f t="shared" si="15"/>
        <v>1.4439589181127935E-4</v>
      </c>
      <c r="E157">
        <f t="shared" si="16"/>
        <v>6.0549268984411923E-4</v>
      </c>
      <c r="F157">
        <f t="shared" si="17"/>
        <v>2.7493891442702343E-2</v>
      </c>
    </row>
    <row r="158" spans="1:6" x14ac:dyDescent="0.25">
      <c r="A158">
        <f t="shared" si="13"/>
        <v>290</v>
      </c>
      <c r="B158">
        <f t="shared" si="14"/>
        <v>180</v>
      </c>
      <c r="C158">
        <f t="shared" si="18"/>
        <v>453.15</v>
      </c>
      <c r="D158">
        <f t="shared" si="15"/>
        <v>1.4439589181127935E-4</v>
      </c>
      <c r="E158">
        <f t="shared" si="16"/>
        <v>6.0549268984411923E-4</v>
      </c>
      <c r="F158">
        <f t="shared" si="17"/>
        <v>2.8212936022926658E-2</v>
      </c>
    </row>
    <row r="159" spans="1:6" x14ac:dyDescent="0.25">
      <c r="A159">
        <f t="shared" si="13"/>
        <v>292</v>
      </c>
      <c r="B159">
        <f t="shared" si="14"/>
        <v>180</v>
      </c>
      <c r="C159">
        <f t="shared" si="18"/>
        <v>453.15</v>
      </c>
      <c r="D159">
        <f t="shared" si="15"/>
        <v>1.4439589181127935E-4</v>
      </c>
      <c r="E159">
        <f t="shared" si="16"/>
        <v>6.0549268984411923E-4</v>
      </c>
      <c r="F159">
        <f t="shared" si="17"/>
        <v>2.8934437406627503E-2</v>
      </c>
    </row>
    <row r="160" spans="1:6" x14ac:dyDescent="0.25">
      <c r="A160">
        <f t="shared" si="13"/>
        <v>294</v>
      </c>
      <c r="B160">
        <f t="shared" si="14"/>
        <v>180</v>
      </c>
      <c r="C160">
        <f t="shared" si="18"/>
        <v>453.15</v>
      </c>
      <c r="D160">
        <f t="shared" si="15"/>
        <v>1.4439589181127935E-4</v>
      </c>
      <c r="E160">
        <f t="shared" si="16"/>
        <v>6.0549268984411923E-4</v>
      </c>
      <c r="F160">
        <f t="shared" si="17"/>
        <v>2.9658341269292347E-2</v>
      </c>
    </row>
    <row r="161" spans="1:6" x14ac:dyDescent="0.25">
      <c r="A161">
        <f t="shared" si="13"/>
        <v>296</v>
      </c>
      <c r="B161">
        <f t="shared" si="14"/>
        <v>180</v>
      </c>
      <c r="C161">
        <f t="shared" si="18"/>
        <v>453.15</v>
      </c>
      <c r="D161">
        <f t="shared" si="15"/>
        <v>1.4439589181127935E-4</v>
      </c>
      <c r="E161">
        <f t="shared" si="16"/>
        <v>6.0549268984411923E-4</v>
      </c>
      <c r="F161">
        <f t="shared" si="17"/>
        <v>3.0384595085475315E-2</v>
      </c>
    </row>
    <row r="162" spans="1:6" x14ac:dyDescent="0.25">
      <c r="A162">
        <f t="shared" si="13"/>
        <v>298</v>
      </c>
      <c r="B162">
        <f t="shared" si="14"/>
        <v>180</v>
      </c>
      <c r="C162">
        <f t="shared" si="18"/>
        <v>453.15</v>
      </c>
      <c r="D162">
        <f t="shared" si="15"/>
        <v>1.4439589181127935E-4</v>
      </c>
      <c r="E162">
        <f t="shared" si="16"/>
        <v>6.0549268984411923E-4</v>
      </c>
      <c r="F162">
        <f t="shared" si="17"/>
        <v>3.1113148030345102E-2</v>
      </c>
    </row>
    <row r="163" spans="1:6" x14ac:dyDescent="0.25">
      <c r="A163">
        <f t="shared" si="13"/>
        <v>300</v>
      </c>
      <c r="B163">
        <f t="shared" si="14"/>
        <v>180</v>
      </c>
      <c r="C163">
        <f t="shared" si="18"/>
        <v>453.15</v>
      </c>
      <c r="D163">
        <f t="shared" si="15"/>
        <v>1.4439589181127935E-4</v>
      </c>
      <c r="E163">
        <f t="shared" si="16"/>
        <v>6.0549268984411923E-4</v>
      </c>
      <c r="F163">
        <f t="shared" si="17"/>
        <v>3.1843950888621818E-2</v>
      </c>
    </row>
    <row r="164" spans="1:6" x14ac:dyDescent="0.25">
      <c r="A164">
        <f t="shared" si="13"/>
        <v>302</v>
      </c>
      <c r="B164">
        <f t="shared" si="14"/>
        <v>180</v>
      </c>
      <c r="C164">
        <f t="shared" si="18"/>
        <v>453.15</v>
      </c>
      <c r="D164">
        <f t="shared" si="15"/>
        <v>1.4439589181127935E-4</v>
      </c>
      <c r="E164">
        <f t="shared" si="16"/>
        <v>6.0549268984411923E-4</v>
      </c>
      <c r="F164">
        <f t="shared" si="17"/>
        <v>3.2576955970208321E-2</v>
      </c>
    </row>
    <row r="165" spans="1:6" x14ac:dyDescent="0.25">
      <c r="A165">
        <f t="shared" si="13"/>
        <v>304</v>
      </c>
      <c r="B165">
        <f t="shared" si="14"/>
        <v>180</v>
      </c>
      <c r="C165">
        <f t="shared" si="18"/>
        <v>453.15</v>
      </c>
      <c r="D165">
        <f t="shared" si="15"/>
        <v>1.4439589181127935E-4</v>
      </c>
      <c r="E165">
        <f t="shared" si="16"/>
        <v>6.0549268984411923E-4</v>
      </c>
      <c r="F165">
        <f t="shared" si="17"/>
        <v>3.3312117031899457E-2</v>
      </c>
    </row>
    <row r="166" spans="1:6" x14ac:dyDescent="0.25">
      <c r="A166">
        <f t="shared" si="13"/>
        <v>306</v>
      </c>
      <c r="B166">
        <f t="shared" si="14"/>
        <v>180</v>
      </c>
      <c r="C166">
        <f t="shared" si="18"/>
        <v>453.15</v>
      </c>
      <c r="D166">
        <f t="shared" si="15"/>
        <v>1.4439589181127935E-4</v>
      </c>
      <c r="E166">
        <f t="shared" si="16"/>
        <v>6.0549268984411923E-4</v>
      </c>
      <c r="F166">
        <f t="shared" si="17"/>
        <v>3.4049389204620348E-2</v>
      </c>
    </row>
    <row r="167" spans="1:6" x14ac:dyDescent="0.25">
      <c r="A167">
        <f t="shared" si="13"/>
        <v>308</v>
      </c>
      <c r="B167">
        <f t="shared" si="14"/>
        <v>180</v>
      </c>
      <c r="C167">
        <f t="shared" si="18"/>
        <v>453.15</v>
      </c>
      <c r="D167">
        <f t="shared" si="15"/>
        <v>1.4439589181127935E-4</v>
      </c>
      <c r="E167">
        <f t="shared" si="16"/>
        <v>6.0549268984411923E-4</v>
      </c>
      <c r="F167">
        <f t="shared" si="17"/>
        <v>3.4788728925703914E-2</v>
      </c>
    </row>
    <row r="168" spans="1:6" x14ac:dyDescent="0.25">
      <c r="A168">
        <f t="shared" si="13"/>
        <v>310</v>
      </c>
      <c r="B168">
        <f t="shared" si="14"/>
        <v>180</v>
      </c>
      <c r="C168">
        <f t="shared" si="18"/>
        <v>453.15</v>
      </c>
      <c r="D168">
        <f t="shared" si="15"/>
        <v>1.4439589181127935E-4</v>
      </c>
      <c r="E168">
        <f t="shared" si="16"/>
        <v>6.0549268984411923E-4</v>
      </c>
      <c r="F168">
        <f t="shared" si="17"/>
        <v>3.553009387576974E-2</v>
      </c>
    </row>
    <row r="169" spans="1:6" x14ac:dyDescent="0.25">
      <c r="A169">
        <f t="shared" si="13"/>
        <v>312</v>
      </c>
      <c r="B169">
        <f t="shared" si="14"/>
        <v>180</v>
      </c>
      <c r="C169">
        <f t="shared" si="18"/>
        <v>453.15</v>
      </c>
      <c r="D169">
        <f t="shared" si="15"/>
        <v>1.4439589181127935E-4</v>
      </c>
      <c r="E169">
        <f t="shared" si="16"/>
        <v>6.0549268984411923E-4</v>
      </c>
      <c r="F169">
        <f t="shared" si="17"/>
        <v>3.6273442919811709E-2</v>
      </c>
    </row>
    <row r="170" spans="1:6" x14ac:dyDescent="0.25">
      <c r="A170">
        <f t="shared" si="13"/>
        <v>314</v>
      </c>
      <c r="B170">
        <f t="shared" si="14"/>
        <v>180</v>
      </c>
      <c r="C170">
        <f t="shared" si="18"/>
        <v>453.15</v>
      </c>
      <c r="D170">
        <f t="shared" si="15"/>
        <v>1.4439589181127935E-4</v>
      </c>
      <c r="E170">
        <f t="shared" si="16"/>
        <v>6.0549268984411923E-4</v>
      </c>
      <c r="F170">
        <f t="shared" si="17"/>
        <v>3.7018736052141878E-2</v>
      </c>
    </row>
    <row r="171" spans="1:6" x14ac:dyDescent="0.25">
      <c r="A171">
        <f t="shared" si="13"/>
        <v>316</v>
      </c>
      <c r="B171">
        <f t="shared" si="14"/>
        <v>180</v>
      </c>
      <c r="C171">
        <f t="shared" si="18"/>
        <v>453.15</v>
      </c>
      <c r="D171">
        <f t="shared" si="15"/>
        <v>1.4439589181127935E-4</v>
      </c>
      <c r="E171">
        <f t="shared" si="16"/>
        <v>6.0549268984411923E-4</v>
      </c>
      <c r="F171">
        <f t="shared" si="17"/>
        <v>3.7765934344873353E-2</v>
      </c>
    </row>
    <row r="172" spans="1:6" x14ac:dyDescent="0.25">
      <c r="A172">
        <f t="shared" si="13"/>
        <v>318</v>
      </c>
      <c r="B172">
        <f t="shared" si="14"/>
        <v>180</v>
      </c>
      <c r="C172">
        <f t="shared" si="18"/>
        <v>453.15</v>
      </c>
      <c r="D172">
        <f t="shared" si="15"/>
        <v>1.4439589181127935E-4</v>
      </c>
      <c r="E172">
        <f t="shared" si="16"/>
        <v>6.0549268984411923E-4</v>
      </c>
      <c r="F172">
        <f t="shared" si="17"/>
        <v>3.8514999899656156E-2</v>
      </c>
    </row>
    <row r="173" spans="1:6" x14ac:dyDescent="0.25">
      <c r="A173">
        <f t="shared" si="13"/>
        <v>320</v>
      </c>
      <c r="B173">
        <f t="shared" si="14"/>
        <v>180</v>
      </c>
      <c r="C173">
        <f t="shared" si="18"/>
        <v>453.15</v>
      </c>
      <c r="D173">
        <f t="shared" si="15"/>
        <v>1.4439589181127935E-4</v>
      </c>
      <c r="E173">
        <f t="shared" si="16"/>
        <v>6.0549268984411923E-4</v>
      </c>
      <c r="F173">
        <f t="shared" si="17"/>
        <v>3.9265895802407622E-2</v>
      </c>
    </row>
    <row r="174" spans="1:6" x14ac:dyDescent="0.25">
      <c r="A174">
        <f t="shared" si="13"/>
        <v>322</v>
      </c>
      <c r="B174">
        <f t="shared" si="14"/>
        <v>180</v>
      </c>
      <c r="C174">
        <f t="shared" si="18"/>
        <v>453.15</v>
      </c>
      <c r="D174">
        <f t="shared" si="15"/>
        <v>1.4439589181127935E-4</v>
      </c>
      <c r="E174">
        <f t="shared" si="16"/>
        <v>6.0549268984411923E-4</v>
      </c>
      <c r="F174">
        <f t="shared" si="17"/>
        <v>4.0018586080803512E-2</v>
      </c>
    </row>
    <row r="175" spans="1:6" x14ac:dyDescent="0.25">
      <c r="A175">
        <f t="shared" si="13"/>
        <v>324</v>
      </c>
      <c r="B175">
        <f t="shared" si="14"/>
        <v>180</v>
      </c>
      <c r="C175">
        <f t="shared" si="18"/>
        <v>453.15</v>
      </c>
      <c r="D175">
        <f t="shared" si="15"/>
        <v>1.4439589181127935E-4</v>
      </c>
      <c r="E175">
        <f t="shared" si="16"/>
        <v>6.0549268984411923E-4</v>
      </c>
      <c r="F175">
        <f t="shared" si="17"/>
        <v>4.0773035664317836E-2</v>
      </c>
    </row>
    <row r="176" spans="1:6" x14ac:dyDescent="0.25">
      <c r="A176">
        <f t="shared" si="13"/>
        <v>326</v>
      </c>
      <c r="B176">
        <f t="shared" si="14"/>
        <v>180</v>
      </c>
      <c r="C176">
        <f t="shared" si="18"/>
        <v>453.15</v>
      </c>
      <c r="D176">
        <f t="shared" si="15"/>
        <v>1.4439589181127935E-4</v>
      </c>
      <c r="E176">
        <f t="shared" si="16"/>
        <v>6.0549268984411923E-4</v>
      </c>
      <c r="F176">
        <f t="shared" si="17"/>
        <v>4.1529210346618876E-2</v>
      </c>
    </row>
    <row r="177" spans="1:6" x14ac:dyDescent="0.25">
      <c r="A177">
        <f t="shared" si="13"/>
        <v>328</v>
      </c>
      <c r="B177">
        <f t="shared" si="14"/>
        <v>180</v>
      </c>
      <c r="C177">
        <f t="shared" si="18"/>
        <v>453.15</v>
      </c>
      <c r="D177">
        <f t="shared" si="15"/>
        <v>1.4439589181127935E-4</v>
      </c>
      <c r="E177">
        <f t="shared" si="16"/>
        <v>6.0549268984411923E-4</v>
      </c>
      <c r="F177">
        <f t="shared" si="17"/>
        <v>4.2287076750146334E-2</v>
      </c>
    </row>
    <row r="178" spans="1:6" x14ac:dyDescent="0.25">
      <c r="A178">
        <f t="shared" si="13"/>
        <v>330</v>
      </c>
      <c r="B178">
        <f t="shared" si="14"/>
        <v>180</v>
      </c>
      <c r="C178">
        <f t="shared" si="18"/>
        <v>453.15</v>
      </c>
      <c r="D178">
        <f t="shared" si="15"/>
        <v>1.4439589181127935E-4</v>
      </c>
      <c r="E178">
        <f t="shared" si="16"/>
        <v>6.0549268984411923E-4</v>
      </c>
      <c r="F178">
        <f t="shared" si="17"/>
        <v>4.3046602292710033E-2</v>
      </c>
    </row>
    <row r="179" spans="1:6" x14ac:dyDescent="0.25">
      <c r="A179">
        <f t="shared" si="13"/>
        <v>332</v>
      </c>
      <c r="B179">
        <f t="shared" si="14"/>
        <v>180</v>
      </c>
      <c r="C179">
        <f t="shared" si="18"/>
        <v>453.15</v>
      </c>
      <c r="D179">
        <f t="shared" si="15"/>
        <v>1.4439589181127935E-4</v>
      </c>
      <c r="E179">
        <f t="shared" si="16"/>
        <v>6.0549268984411923E-4</v>
      </c>
      <c r="F179">
        <f t="shared" si="17"/>
        <v>4.3807755155964696E-2</v>
      </c>
    </row>
    <row r="180" spans="1:6" x14ac:dyDescent="0.25">
      <c r="A180">
        <f t="shared" si="13"/>
        <v>334</v>
      </c>
      <c r="B180">
        <f t="shared" si="14"/>
        <v>180</v>
      </c>
      <c r="C180">
        <f t="shared" si="18"/>
        <v>453.15</v>
      </c>
      <c r="D180">
        <f t="shared" si="15"/>
        <v>1.4439589181127935E-4</v>
      </c>
      <c r="E180">
        <f t="shared" si="16"/>
        <v>6.0549268984411923E-4</v>
      </c>
      <c r="F180">
        <f t="shared" si="17"/>
        <v>4.457050425562778E-2</v>
      </c>
    </row>
    <row r="181" spans="1:6" x14ac:dyDescent="0.25">
      <c r="A181">
        <f t="shared" si="13"/>
        <v>336</v>
      </c>
      <c r="B181">
        <f t="shared" si="14"/>
        <v>180</v>
      </c>
      <c r="C181">
        <f t="shared" si="18"/>
        <v>453.15</v>
      </c>
      <c r="D181">
        <f t="shared" si="15"/>
        <v>1.4439589181127935E-4</v>
      </c>
      <c r="E181">
        <f t="shared" si="16"/>
        <v>6.0549268984411923E-4</v>
      </c>
      <c r="F181">
        <f t="shared" si="17"/>
        <v>4.5334819213318715E-2</v>
      </c>
    </row>
    <row r="182" spans="1:6" x14ac:dyDescent="0.25">
      <c r="A182">
        <f t="shared" si="13"/>
        <v>338</v>
      </c>
      <c r="B182">
        <f t="shared" si="14"/>
        <v>180</v>
      </c>
      <c r="C182">
        <f t="shared" si="18"/>
        <v>453.15</v>
      </c>
      <c r="D182">
        <f t="shared" si="15"/>
        <v>1.4439589181127935E-4</v>
      </c>
      <c r="E182">
        <f t="shared" si="16"/>
        <v>6.0549268984411923E-4</v>
      </c>
      <c r="F182">
        <f t="shared" si="17"/>
        <v>4.6100670329908028E-2</v>
      </c>
    </row>
    <row r="183" spans="1:6" x14ac:dyDescent="0.25">
      <c r="A183">
        <f t="shared" si="13"/>
        <v>340</v>
      </c>
      <c r="B183">
        <f t="shared" si="14"/>
        <v>180</v>
      </c>
      <c r="C183">
        <f t="shared" si="18"/>
        <v>453.15</v>
      </c>
      <c r="D183">
        <f t="shared" si="15"/>
        <v>1.4439589181127935E-4</v>
      </c>
      <c r="E183">
        <f t="shared" si="16"/>
        <v>6.0549268984411923E-4</v>
      </c>
      <c r="F183">
        <f t="shared" si="17"/>
        <v>4.6868028560274069E-2</v>
      </c>
    </row>
    <row r="184" spans="1:6" x14ac:dyDescent="0.25">
      <c r="A184">
        <f t="shared" si="13"/>
        <v>342</v>
      </c>
      <c r="B184">
        <f t="shared" si="14"/>
        <v>180</v>
      </c>
      <c r="C184">
        <f t="shared" si="18"/>
        <v>453.15</v>
      </c>
      <c r="D184">
        <f t="shared" si="15"/>
        <v>1.4439589181127935E-4</v>
      </c>
      <c r="E184">
        <f t="shared" si="16"/>
        <v>6.0549268984411923E-4</v>
      </c>
      <c r="F184">
        <f t="shared" si="17"/>
        <v>4.7636865489373376E-2</v>
      </c>
    </row>
    <row r="185" spans="1:6" x14ac:dyDescent="0.25">
      <c r="A185">
        <f t="shared" si="13"/>
        <v>344</v>
      </c>
      <c r="B185">
        <f t="shared" si="14"/>
        <v>180</v>
      </c>
      <c r="C185">
        <f t="shared" si="18"/>
        <v>453.15</v>
      </c>
      <c r="D185">
        <f t="shared" si="15"/>
        <v>1.4439589181127935E-4</v>
      </c>
      <c r="E185">
        <f t="shared" si="16"/>
        <v>6.0549268984411923E-4</v>
      </c>
      <c r="F185">
        <f t="shared" si="17"/>
        <v>4.8407153309538153E-2</v>
      </c>
    </row>
    <row r="186" spans="1:6" x14ac:dyDescent="0.25">
      <c r="A186">
        <f t="shared" si="13"/>
        <v>346</v>
      </c>
      <c r="B186">
        <f t="shared" si="14"/>
        <v>180</v>
      </c>
      <c r="C186">
        <f t="shared" si="18"/>
        <v>453.15</v>
      </c>
      <c r="D186">
        <f t="shared" si="15"/>
        <v>1.4439589181127935E-4</v>
      </c>
      <c r="E186">
        <f t="shared" si="16"/>
        <v>6.0549268984411923E-4</v>
      </c>
      <c r="F186">
        <f t="shared" si="17"/>
        <v>4.9178864798921369E-2</v>
      </c>
    </row>
    <row r="187" spans="1:6" x14ac:dyDescent="0.25">
      <c r="A187">
        <f t="shared" si="13"/>
        <v>348</v>
      </c>
      <c r="B187">
        <f t="shared" si="14"/>
        <v>180</v>
      </c>
      <c r="C187">
        <f t="shared" si="18"/>
        <v>453.15</v>
      </c>
      <c r="D187">
        <f t="shared" si="15"/>
        <v>1.4439589181127935E-4</v>
      </c>
      <c r="E187">
        <f t="shared" si="16"/>
        <v>6.0549268984411923E-4</v>
      </c>
      <c r="F187">
        <f t="shared" si="17"/>
        <v>4.995197330101591E-2</v>
      </c>
    </row>
    <row r="188" spans="1:6" x14ac:dyDescent="0.25">
      <c r="A188">
        <f t="shared" si="13"/>
        <v>350</v>
      </c>
      <c r="B188">
        <f t="shared" si="14"/>
        <v>180</v>
      </c>
      <c r="C188">
        <f t="shared" si="18"/>
        <v>453.15</v>
      </c>
      <c r="D188">
        <f t="shared" si="15"/>
        <v>1.4439589181127935E-4</v>
      </c>
      <c r="E188">
        <f t="shared" si="16"/>
        <v>6.0549268984411923E-4</v>
      </c>
      <c r="F188">
        <f t="shared" si="17"/>
        <v>5.0726452705180128E-2</v>
      </c>
    </row>
    <row r="189" spans="1:6" x14ac:dyDescent="0.25">
      <c r="A189">
        <f t="shared" si="13"/>
        <v>352</v>
      </c>
      <c r="B189">
        <f t="shared" si="14"/>
        <v>180</v>
      </c>
      <c r="C189">
        <f t="shared" si="18"/>
        <v>453.15</v>
      </c>
      <c r="D189">
        <f t="shared" si="15"/>
        <v>1.4439589181127935E-4</v>
      </c>
      <c r="E189">
        <f t="shared" si="16"/>
        <v>6.0549268984411923E-4</v>
      </c>
      <c r="F189">
        <f t="shared" si="17"/>
        <v>5.1502277428107097E-2</v>
      </c>
    </row>
    <row r="190" spans="1:6" x14ac:dyDescent="0.25">
      <c r="A190">
        <f t="shared" si="13"/>
        <v>354</v>
      </c>
      <c r="B190">
        <f t="shared" si="14"/>
        <v>180</v>
      </c>
      <c r="C190">
        <f t="shared" si="18"/>
        <v>453.15</v>
      </c>
      <c r="D190">
        <f t="shared" si="15"/>
        <v>1.4439589181127935E-4</v>
      </c>
      <c r="E190">
        <f t="shared" si="16"/>
        <v>6.0549268984411923E-4</v>
      </c>
      <c r="F190">
        <f t="shared" si="17"/>
        <v>5.2279422396179609E-2</v>
      </c>
    </row>
    <row r="191" spans="1:6" x14ac:dyDescent="0.25">
      <c r="A191">
        <f t="shared" ref="A191:A254" si="19">IF(A190+$L$6&lt;$O$2,A190+$L$6,"end cycle")</f>
        <v>356</v>
      </c>
      <c r="B191">
        <f t="shared" ref="B191:B254" si="20">IF(A191&lt;$L$2,$H$6+2*A191,IF(AND($L$2&lt;=A191,A191&lt;$M$2),$C$6,IF(AND($M$2&lt;=A191,A191&lt;$N$2),2*$L$6+B190,IF(AND($N$2&lt;=A191,A191&lt;$O$2),$F$6,IF(AND($N$2&lt;=A191,A191&lt;$P$2),B190+$L$6*$P$3,$H$6)))))</f>
        <v>180</v>
      </c>
      <c r="C191">
        <f t="shared" si="18"/>
        <v>453.15</v>
      </c>
      <c r="D191">
        <f t="shared" ref="D191:D254" si="21">EXP(17.656)*EXP(-(12008/(B191+273.15)))</f>
        <v>1.4439589181127935E-4</v>
      </c>
      <c r="E191">
        <f t="shared" ref="E191:E254" si="22">EXP(5.5443)*EXP(-(5870/(273.15+B191)))</f>
        <v>6.0549268984411923E-4</v>
      </c>
      <c r="F191">
        <f t="shared" ref="F191:F254" si="23">($L$6*(D190+E190*F190^$B$2)*((1-F190)^$C$2))+F190</f>
        <v>5.3057863028657268E-2</v>
      </c>
    </row>
    <row r="192" spans="1:6" x14ac:dyDescent="0.25">
      <c r="A192">
        <f t="shared" si="19"/>
        <v>358</v>
      </c>
      <c r="B192">
        <f t="shared" si="20"/>
        <v>180</v>
      </c>
      <c r="C192">
        <f t="shared" si="18"/>
        <v>453.15</v>
      </c>
      <c r="D192">
        <f t="shared" si="21"/>
        <v>1.4439589181127935E-4</v>
      </c>
      <c r="E192">
        <f t="shared" si="22"/>
        <v>6.0549268984411923E-4</v>
      </c>
      <c r="F192">
        <f t="shared" si="23"/>
        <v>5.3837575221645916E-2</v>
      </c>
    </row>
    <row r="193" spans="1:6" x14ac:dyDescent="0.25">
      <c r="A193">
        <f t="shared" si="19"/>
        <v>360</v>
      </c>
      <c r="B193">
        <f t="shared" si="20"/>
        <v>180</v>
      </c>
      <c r="C193">
        <f t="shared" si="18"/>
        <v>453.15</v>
      </c>
      <c r="D193">
        <f t="shared" si="21"/>
        <v>1.4439589181127935E-4</v>
      </c>
      <c r="E193">
        <f t="shared" si="22"/>
        <v>6.0549268984411923E-4</v>
      </c>
      <c r="F193">
        <f t="shared" si="23"/>
        <v>5.4618535332803142E-2</v>
      </c>
    </row>
    <row r="194" spans="1:6" x14ac:dyDescent="0.25">
      <c r="A194">
        <f t="shared" si="19"/>
        <v>362</v>
      </c>
      <c r="B194">
        <f t="shared" si="20"/>
        <v>180</v>
      </c>
      <c r="C194">
        <f t="shared" si="18"/>
        <v>453.15</v>
      </c>
      <c r="D194">
        <f t="shared" si="21"/>
        <v>1.4439589181127935E-4</v>
      </c>
      <c r="E194">
        <f t="shared" si="22"/>
        <v>6.0549268984411923E-4</v>
      </c>
      <c r="F194">
        <f t="shared" si="23"/>
        <v>5.5400720166737069E-2</v>
      </c>
    </row>
    <row r="195" spans="1:6" x14ac:dyDescent="0.25">
      <c r="A195">
        <f t="shared" si="19"/>
        <v>364</v>
      </c>
      <c r="B195">
        <f t="shared" si="20"/>
        <v>180</v>
      </c>
      <c r="C195">
        <f t="shared" si="18"/>
        <v>453.15</v>
      </c>
      <c r="D195">
        <f t="shared" si="21"/>
        <v>1.4439589181127935E-4</v>
      </c>
      <c r="E195">
        <f t="shared" si="22"/>
        <v>6.0549268984411923E-4</v>
      </c>
      <c r="F195">
        <f t="shared" si="23"/>
        <v>5.6184106961058446E-2</v>
      </c>
    </row>
    <row r="196" spans="1:6" x14ac:dyDescent="0.25">
      <c r="A196">
        <f t="shared" si="19"/>
        <v>366</v>
      </c>
      <c r="B196">
        <f t="shared" si="20"/>
        <v>180</v>
      </c>
      <c r="C196">
        <f t="shared" si="18"/>
        <v>453.15</v>
      </c>
      <c r="D196">
        <f t="shared" si="21"/>
        <v>1.4439589181127935E-4</v>
      </c>
      <c r="E196">
        <f t="shared" si="22"/>
        <v>6.0549268984411923E-4</v>
      </c>
      <c r="F196">
        <f t="shared" si="23"/>
        <v>5.6968673373048929E-2</v>
      </c>
    </row>
    <row r="197" spans="1:6" x14ac:dyDescent="0.25">
      <c r="A197">
        <f t="shared" si="19"/>
        <v>368</v>
      </c>
      <c r="B197">
        <f t="shared" si="20"/>
        <v>180</v>
      </c>
      <c r="C197">
        <f t="shared" si="18"/>
        <v>453.15</v>
      </c>
      <c r="D197">
        <f t="shared" si="21"/>
        <v>1.4439589181127935E-4</v>
      </c>
      <c r="E197">
        <f t="shared" si="22"/>
        <v>6.0549268984411923E-4</v>
      </c>
      <c r="F197">
        <f t="shared" si="23"/>
        <v>5.7754397466910967E-2</v>
      </c>
    </row>
    <row r="198" spans="1:6" x14ac:dyDescent="0.25">
      <c r="A198">
        <f t="shared" si="19"/>
        <v>370</v>
      </c>
      <c r="B198">
        <f t="shared" si="20"/>
        <v>180</v>
      </c>
      <c r="C198">
        <f t="shared" si="18"/>
        <v>453.15</v>
      </c>
      <c r="D198">
        <f t="shared" si="21"/>
        <v>1.4439589181127935E-4</v>
      </c>
      <c r="E198">
        <f t="shared" si="22"/>
        <v>6.0549268984411923E-4</v>
      </c>
      <c r="F198">
        <f t="shared" si="23"/>
        <v>5.8541257701567012E-2</v>
      </c>
    </row>
    <row r="199" spans="1:6" x14ac:dyDescent="0.25">
      <c r="A199">
        <f t="shared" si="19"/>
        <v>372</v>
      </c>
      <c r="B199">
        <f t="shared" si="20"/>
        <v>180</v>
      </c>
      <c r="C199">
        <f t="shared" si="18"/>
        <v>453.15</v>
      </c>
      <c r="D199">
        <f t="shared" si="21"/>
        <v>1.4439589181127935E-4</v>
      </c>
      <c r="E199">
        <f t="shared" si="22"/>
        <v>6.0549268984411923E-4</v>
      </c>
      <c r="F199">
        <f t="shared" si="23"/>
        <v>5.9329232918978E-2</v>
      </c>
    </row>
    <row r="200" spans="1:6" x14ac:dyDescent="0.25">
      <c r="A200">
        <f t="shared" si="19"/>
        <v>374</v>
      </c>
      <c r="B200">
        <f t="shared" si="20"/>
        <v>180</v>
      </c>
      <c r="C200">
        <f t="shared" si="18"/>
        <v>453.15</v>
      </c>
      <c r="D200">
        <f t="shared" si="21"/>
        <v>1.4439589181127935E-4</v>
      </c>
      <c r="E200">
        <f t="shared" si="22"/>
        <v>6.0549268984411923E-4</v>
      </c>
      <c r="F200">
        <f t="shared" si="23"/>
        <v>6.0118302332952935E-2</v>
      </c>
    </row>
    <row r="201" spans="1:6" x14ac:dyDescent="0.25">
      <c r="A201">
        <f t="shared" si="19"/>
        <v>376</v>
      </c>
      <c r="B201">
        <f t="shared" si="20"/>
        <v>180</v>
      </c>
      <c r="C201">
        <f t="shared" si="18"/>
        <v>453.15</v>
      </c>
      <c r="D201">
        <f t="shared" si="21"/>
        <v>1.4439589181127935E-4</v>
      </c>
      <c r="E201">
        <f t="shared" si="22"/>
        <v>6.0549268984411923E-4</v>
      </c>
      <c r="F201">
        <f t="shared" si="23"/>
        <v>6.0908445518423317E-2</v>
      </c>
    </row>
    <row r="202" spans="1:6" x14ac:dyDescent="0.25">
      <c r="A202">
        <f t="shared" si="19"/>
        <v>378</v>
      </c>
      <c r="B202">
        <f t="shared" si="20"/>
        <v>180</v>
      </c>
      <c r="C202">
        <f t="shared" si="18"/>
        <v>453.15</v>
      </c>
      <c r="D202">
        <f t="shared" si="21"/>
        <v>1.4439589181127935E-4</v>
      </c>
      <c r="E202">
        <f t="shared" si="22"/>
        <v>6.0549268984411923E-4</v>
      </c>
      <c r="F202">
        <f t="shared" si="23"/>
        <v>6.1699642401157821E-2</v>
      </c>
    </row>
    <row r="203" spans="1:6" x14ac:dyDescent="0.25">
      <c r="A203" t="str">
        <f t="shared" si="19"/>
        <v>end cycle</v>
      </c>
      <c r="B203">
        <f t="shared" si="20"/>
        <v>20</v>
      </c>
      <c r="C203">
        <f t="shared" si="18"/>
        <v>293.14999999999998</v>
      </c>
      <c r="D203">
        <f t="shared" si="21"/>
        <v>7.556976365459225E-11</v>
      </c>
      <c r="E203">
        <f t="shared" si="22"/>
        <v>5.1475305277231975E-7</v>
      </c>
      <c r="F203">
        <f t="shared" si="23"/>
        <v>6.2491873247894222E-2</v>
      </c>
    </row>
  </sheetData>
  <conditionalFormatting sqref="P2">
    <cfRule type="expression" dxfId="0" priority="1">
      <formula>"&gt;$K$2+$L$2+$M$2+$N$2"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18" sqref="I18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G20" sqref="G20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MarieJ</dc:creator>
  <cp:lastModifiedBy>MarieJ</cp:lastModifiedBy>
  <dcterms:created xsi:type="dcterms:W3CDTF">2014-10-05T13:30:48Z</dcterms:created>
  <dcterms:modified xsi:type="dcterms:W3CDTF">2014-10-29T14:01:11Z</dcterms:modified>
</cp:coreProperties>
</file>