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0" windowWidth="20190" windowHeight="8220"/>
  </bookViews>
  <sheets>
    <sheet name="Feuil1" sheetId="1" r:id="rId1"/>
    <sheet name="Feuil2" sheetId="4" r:id="rId2"/>
    <sheet name="Feuil3" sheetId="5" r:id="rId3"/>
  </sheets>
  <calcPr calcId="125725"/>
</workbook>
</file>

<file path=xl/calcChain.xml><?xml version="1.0" encoding="utf-8"?>
<calcChain xmlns="http://schemas.openxmlformats.org/spreadsheetml/2006/main">
  <c r="J7" i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4"/>
  <c r="J5"/>
  <c r="J6"/>
  <c r="J3"/>
  <c r="K3"/>
  <c r="K30"/>
  <c r="L30"/>
  <c r="M30" s="1"/>
  <c r="AD30" s="1"/>
  <c r="Z30"/>
  <c r="K31"/>
  <c r="L31"/>
  <c r="M31" s="1"/>
  <c r="AD31" s="1"/>
  <c r="K33"/>
  <c r="Z33" s="1"/>
  <c r="L33"/>
  <c r="M33" s="1"/>
  <c r="AD33" s="1"/>
  <c r="K34"/>
  <c r="Z34" s="1"/>
  <c r="L34"/>
  <c r="M34" s="1"/>
  <c r="AD34" s="1"/>
  <c r="L20"/>
  <c r="K20"/>
  <c r="Z20" s="1"/>
  <c r="M20"/>
  <c r="AD20" s="1"/>
  <c r="K32"/>
  <c r="L32"/>
  <c r="M32" s="1"/>
  <c r="L7"/>
  <c r="M7" s="1"/>
  <c r="L8"/>
  <c r="M8" s="1"/>
  <c r="AD8" s="1"/>
  <c r="L9"/>
  <c r="M9" s="1"/>
  <c r="AD9" s="1"/>
  <c r="L35"/>
  <c r="M35" s="1"/>
  <c r="L10"/>
  <c r="M10" s="1"/>
  <c r="L11"/>
  <c r="M11" s="1"/>
  <c r="L12"/>
  <c r="M12" s="1"/>
  <c r="AD12" s="1"/>
  <c r="L13"/>
  <c r="M13" s="1"/>
  <c r="AD13" s="1"/>
  <c r="L14"/>
  <c r="M14" s="1"/>
  <c r="AD14" s="1"/>
  <c r="L16"/>
  <c r="M16" s="1"/>
  <c r="L15"/>
  <c r="M15" s="1"/>
  <c r="L17"/>
  <c r="M17" s="1"/>
  <c r="AD17" s="1"/>
  <c r="L18"/>
  <c r="M18" s="1"/>
  <c r="AD18" s="1"/>
  <c r="L22"/>
  <c r="M22" s="1"/>
  <c r="L19"/>
  <c r="M19" s="1"/>
  <c r="L23"/>
  <c r="M23" s="1"/>
  <c r="AD22" s="1"/>
  <c r="L21"/>
  <c r="M21" s="1"/>
  <c r="L24"/>
  <c r="M24" s="1"/>
  <c r="AD24" s="1"/>
  <c r="L26"/>
  <c r="M26" s="1"/>
  <c r="L25"/>
  <c r="M25" s="1"/>
  <c r="AD25" s="1"/>
  <c r="L27"/>
  <c r="M27" s="1"/>
  <c r="AD27" s="1"/>
  <c r="L28"/>
  <c r="M28" s="1"/>
  <c r="AD28" s="1"/>
  <c r="L29"/>
  <c r="M29" s="1"/>
  <c r="L36"/>
  <c r="M36" s="1"/>
  <c r="AD36" s="1"/>
  <c r="AB9"/>
  <c r="AB35"/>
  <c r="AB12"/>
  <c r="AB13"/>
  <c r="AB14"/>
  <c r="AB16"/>
  <c r="AB18"/>
  <c r="K38"/>
  <c r="L38"/>
  <c r="M38" s="1"/>
  <c r="AD38" s="1"/>
  <c r="K12"/>
  <c r="K16"/>
  <c r="K13"/>
  <c r="K15"/>
  <c r="Z16" s="1"/>
  <c r="K17"/>
  <c r="Z17" s="1"/>
  <c r="K39"/>
  <c r="L39"/>
  <c r="AB39" s="1"/>
  <c r="K19"/>
  <c r="K26"/>
  <c r="K25"/>
  <c r="Z25" s="1"/>
  <c r="K27"/>
  <c r="K29"/>
  <c r="K28"/>
  <c r="K22"/>
  <c r="K23"/>
  <c r="K24"/>
  <c r="K21"/>
  <c r="K37"/>
  <c r="Z37" s="1"/>
  <c r="L37"/>
  <c r="AB37" s="1"/>
  <c r="K14"/>
  <c r="K11"/>
  <c r="Z12" s="1"/>
  <c r="K18"/>
  <c r="Z18" s="1"/>
  <c r="K9"/>
  <c r="Z9" s="1"/>
  <c r="K40"/>
  <c r="Z40" s="1"/>
  <c r="L40"/>
  <c r="M40" s="1"/>
  <c r="AD40" s="1"/>
  <c r="K41"/>
  <c r="L41"/>
  <c r="M41" s="1"/>
  <c r="AD41" s="1"/>
  <c r="K42"/>
  <c r="Z42" s="1"/>
  <c r="L42"/>
  <c r="M42" s="1"/>
  <c r="AD42" s="1"/>
  <c r="K43"/>
  <c r="Z43" s="1"/>
  <c r="L43"/>
  <c r="M43" s="1"/>
  <c r="AD43" s="1"/>
  <c r="K44"/>
  <c r="L44"/>
  <c r="M44" s="1"/>
  <c r="K36"/>
  <c r="Z36" s="1"/>
  <c r="K45"/>
  <c r="L45"/>
  <c r="M45" s="1"/>
  <c r="K46"/>
  <c r="L46"/>
  <c r="M46" s="1"/>
  <c r="K47"/>
  <c r="L47"/>
  <c r="M47" s="1"/>
  <c r="K4"/>
  <c r="Z4" s="1"/>
  <c r="L4"/>
  <c r="M4" s="1"/>
  <c r="AD4" s="1"/>
  <c r="L6"/>
  <c r="AB6" s="1"/>
  <c r="K6"/>
  <c r="Z6" s="1"/>
  <c r="Z3"/>
  <c r="L3"/>
  <c r="M3" s="1"/>
  <c r="AD3" s="1"/>
  <c r="L5"/>
  <c r="M5" s="1"/>
  <c r="K35"/>
  <c r="K10"/>
  <c r="Z11" s="1"/>
  <c r="K8"/>
  <c r="Z8" s="1"/>
  <c r="K7"/>
  <c r="Z41"/>
  <c r="K5"/>
  <c r="Z5" s="1"/>
  <c r="Z23" l="1"/>
  <c r="L49"/>
  <c r="M49" s="1"/>
  <c r="AD35"/>
  <c r="AB31"/>
  <c r="AB26"/>
  <c r="AB30"/>
  <c r="AB34"/>
  <c r="AB33"/>
  <c r="AB36"/>
  <c r="AB25"/>
  <c r="AD7"/>
  <c r="AB19"/>
  <c r="AB20"/>
  <c r="AB24"/>
  <c r="AB23"/>
  <c r="AB22"/>
  <c r="AB21"/>
  <c r="AD19"/>
  <c r="AB17"/>
  <c r="AD16"/>
  <c r="AB15"/>
  <c r="AD23"/>
  <c r="Z10"/>
  <c r="AD15"/>
  <c r="AD10"/>
  <c r="AB32"/>
  <c r="Z32"/>
  <c r="Z7"/>
  <c r="Z29"/>
  <c r="AD29"/>
  <c r="AD26"/>
  <c r="AD21"/>
  <c r="AD11"/>
  <c r="AD32"/>
  <c r="AB28"/>
  <c r="AB29"/>
  <c r="AB27"/>
  <c r="AB10"/>
  <c r="AB8"/>
  <c r="Z22"/>
  <c r="AB11"/>
  <c r="Z21"/>
  <c r="Z31"/>
  <c r="AB43"/>
  <c r="AB42"/>
  <c r="AB41"/>
  <c r="AB40"/>
  <c r="AB38"/>
  <c r="Z28"/>
  <c r="Z27"/>
  <c r="Z35"/>
  <c r="Z19"/>
  <c r="Z26"/>
  <c r="Z24"/>
  <c r="Z39"/>
  <c r="Z15"/>
  <c r="Z14"/>
  <c r="Z13"/>
  <c r="Z38"/>
  <c r="M37"/>
  <c r="AD37" s="1"/>
  <c r="M39"/>
  <c r="AD39" s="1"/>
  <c r="AD5"/>
  <c r="AB4"/>
  <c r="AB7"/>
  <c r="M6"/>
  <c r="AD6" s="1"/>
  <c r="AB3"/>
  <c r="AB5"/>
  <c r="L50" l="1"/>
</calcChain>
</file>

<file path=xl/sharedStrings.xml><?xml version="1.0" encoding="utf-8"?>
<sst xmlns="http://schemas.openxmlformats.org/spreadsheetml/2006/main" count="230" uniqueCount="102">
  <si>
    <t>Ulfric</t>
  </si>
  <si>
    <t>Boobo</t>
  </si>
  <si>
    <t>LePlopeur</t>
  </si>
  <si>
    <t>KRAKEN</t>
  </si>
  <si>
    <t>Ange Bleu</t>
  </si>
  <si>
    <t>Earl of Bute</t>
  </si>
  <si>
    <t>Nemelax</t>
  </si>
  <si>
    <t>Rhumtouk</t>
  </si>
  <si>
    <t>Seeker</t>
  </si>
  <si>
    <t>Cronan</t>
  </si>
  <si>
    <t>Uruk Hai</t>
  </si>
  <si>
    <t>Azuma Reiji</t>
  </si>
  <si>
    <t>Bluemaiden</t>
  </si>
  <si>
    <t>Daxum</t>
  </si>
  <si>
    <t>Destructive Soul</t>
  </si>
  <si>
    <t>Gimly</t>
  </si>
  <si>
    <t>Thrombor</t>
  </si>
  <si>
    <t>WhiteArena</t>
  </si>
  <si>
    <t>Baelgun</t>
  </si>
  <si>
    <t>Clamiral</t>
  </si>
  <si>
    <t>Ouranos</t>
  </si>
  <si>
    <t>Umaroth</t>
  </si>
  <si>
    <t>Aryhana</t>
  </si>
  <si>
    <t>XavierEmeraude</t>
  </si>
  <si>
    <t>Dc Nours</t>
  </si>
  <si>
    <t>Gimlin</t>
  </si>
  <si>
    <t>Nom</t>
  </si>
  <si>
    <t>Lvl</t>
  </si>
  <si>
    <t>Butin</t>
  </si>
  <si>
    <t>Butin week</t>
  </si>
  <si>
    <t>% Evo</t>
  </si>
  <si>
    <t>Ordre</t>
  </si>
  <si>
    <t>Blackmoon</t>
  </si>
  <si>
    <t>Lvl +</t>
  </si>
  <si>
    <t>%</t>
  </si>
  <si>
    <t xml:space="preserve">Lvl + </t>
  </si>
  <si>
    <t xml:space="preserve">% </t>
  </si>
  <si>
    <t>Daoud</t>
  </si>
  <si>
    <t>Godefroy de Bouillon</t>
  </si>
  <si>
    <t xml:space="preserve">Nom _______ </t>
  </si>
  <si>
    <t>Fouls le terrible</t>
  </si>
  <si>
    <t>MadVal</t>
  </si>
  <si>
    <t>______</t>
  </si>
  <si>
    <t>Frankboy</t>
  </si>
  <si>
    <t>Clamiral ______</t>
  </si>
  <si>
    <t>Thrombor ______</t>
  </si>
  <si>
    <t>Rhumtouk ______</t>
  </si>
  <si>
    <t>Aryhana _______</t>
  </si>
  <si>
    <t>Ouranos _______</t>
  </si>
  <si>
    <t>Cronan ________</t>
  </si>
  <si>
    <t>LePlopeur _____</t>
  </si>
  <si>
    <t>Ulfric ________</t>
  </si>
  <si>
    <t>Enfant du Nil</t>
  </si>
  <si>
    <t>Shurikn</t>
  </si>
  <si>
    <t>Yanber</t>
  </si>
  <si>
    <t>Cynwall</t>
  </si>
  <si>
    <t>Yanber ________</t>
  </si>
  <si>
    <t>Destr. Soul ___</t>
  </si>
  <si>
    <t>Enfant du Nil _</t>
  </si>
  <si>
    <t>Dc Nours ______</t>
  </si>
  <si>
    <t>Bluemaiden ____</t>
  </si>
  <si>
    <t>WhiteArena ____</t>
  </si>
  <si>
    <t>Azuma Reiji ___</t>
  </si>
  <si>
    <t>Cynwall _______</t>
  </si>
  <si>
    <t>La Faucheuse</t>
  </si>
  <si>
    <t>Darkgirl</t>
  </si>
  <si>
    <t>BARBAG L ORC</t>
  </si>
  <si>
    <t>Le Poux</t>
  </si>
  <si>
    <t>QWERTY</t>
  </si>
  <si>
    <t>Pastaganja</t>
  </si>
  <si>
    <t>Shurikn _______</t>
  </si>
  <si>
    <t>La Faucheuse __</t>
  </si>
  <si>
    <t>Daoud ______</t>
  </si>
  <si>
    <t>KRAKEN ____</t>
  </si>
  <si>
    <t>Boobo _______</t>
  </si>
  <si>
    <t>Daxum ________</t>
  </si>
  <si>
    <t>BARBAG _____</t>
  </si>
  <si>
    <t>Rexel ________</t>
  </si>
  <si>
    <t>Rexel</t>
  </si>
  <si>
    <t>Hermios</t>
  </si>
  <si>
    <t>Entre les dates</t>
  </si>
  <si>
    <t>Herbert de Vaucanson</t>
  </si>
  <si>
    <t>Hermios ________</t>
  </si>
  <si>
    <t>Herbert de V. ___</t>
  </si>
  <si>
    <t>Uruk Hai _______</t>
  </si>
  <si>
    <t>Frankboy _____</t>
  </si>
  <si>
    <t>G.d.Bouillon _</t>
  </si>
  <si>
    <t>Fouls ________</t>
  </si>
  <si>
    <t>Earl of Bute ___</t>
  </si>
  <si>
    <t>Ange Bleu _____</t>
  </si>
  <si>
    <t>Darkgirl ________</t>
  </si>
  <si>
    <t>Le Poux ________</t>
  </si>
  <si>
    <t>Nemelax ________</t>
  </si>
  <si>
    <t>Gimly __________</t>
  </si>
  <si>
    <t>Seeker _________</t>
  </si>
  <si>
    <t>Gimlin _______</t>
  </si>
  <si>
    <t>XavierEm. ______</t>
  </si>
  <si>
    <t>MadVal _______</t>
  </si>
  <si>
    <t>QWERTY ___</t>
  </si>
  <si>
    <t>#</t>
  </si>
  <si>
    <t>vendredi 5 septembre</t>
  </si>
  <si>
    <t>vendredi 10 Octobre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</si>
</sst>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2" fontId="0" fillId="0" borderId="0" xfId="0" applyNumberFormat="1"/>
    <xf numFmtId="164" fontId="2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Border="1"/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0" fillId="0" borderId="0" xfId="0" applyNumberFormat="1" applyBorder="1"/>
    <xf numFmtId="164" fontId="2" fillId="0" borderId="0" xfId="0" applyNumberFormat="1" applyFont="1" applyBorder="1"/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Fill="1" applyBorder="1"/>
    <xf numFmtId="0" fontId="0" fillId="0" borderId="0" xfId="0" applyFill="1"/>
    <xf numFmtId="1" fontId="0" fillId="0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/>
    <xf numFmtId="164" fontId="5" fillId="0" borderId="0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3" fontId="2" fillId="0" borderId="0" xfId="0" applyNumberFormat="1" applyFont="1" applyBorder="1"/>
    <xf numFmtId="0" fontId="2" fillId="0" borderId="0" xfId="0" applyFont="1" applyBorder="1"/>
    <xf numFmtId="0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/>
    <xf numFmtId="0" fontId="4" fillId="0" borderId="4" xfId="0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2" fontId="3" fillId="0" borderId="0" xfId="0" applyNumberFormat="1" applyFont="1" applyFill="1" applyBorder="1"/>
  </cellXfs>
  <cellStyles count="2">
    <cellStyle name="Milliers" xfId="1" builtinId="3"/>
    <cellStyle name="Normal" xfId="0" builtinId="0"/>
  </cellStyles>
  <dxfs count="24"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 patternType="solid">
          <fgColor rgb="FFC00000"/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 patternType="solid">
          <fgColor rgb="FFC00000"/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 patternType="solid">
          <fgColor rgb="FFC00000"/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 patternType="solid">
          <fgColor rgb="FFC00000"/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 patternType="solid">
          <fgColor rgb="FFC00000"/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 patternType="solid">
          <fgColor rgb="FFC00000"/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 patternType="solid">
          <fgColor rgb="FFC00000"/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>
          <bgColor rgb="FFFFFF66"/>
        </patternFill>
      </fill>
    </dxf>
    <dxf>
      <font>
        <b/>
        <i val="0"/>
        <color rgb="FFC00000"/>
      </font>
      <fill>
        <patternFill patternType="solid">
          <fgColor rgb="FFC00000"/>
          <bgColor rgb="FFFFFF66"/>
        </patternFill>
      </fill>
    </dxf>
  </dxfs>
  <tableStyles count="0" defaultTableStyle="TableStyleMedium9" defaultPivotStyle="PivotStyleLight16"/>
  <colors>
    <mruColors>
      <color rgb="FFFFFF66"/>
      <color rgb="FFFFFF9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3"/>
  <sheetViews>
    <sheetView tabSelected="1" topLeftCell="K7" zoomScale="60" zoomScaleNormal="60" workbookViewId="0">
      <selection activeCell="O10" sqref="O10"/>
    </sheetView>
  </sheetViews>
  <sheetFormatPr baseColWidth="10" defaultRowHeight="15"/>
  <cols>
    <col min="1" max="1" width="22.85546875" style="1" customWidth="1"/>
    <col min="2" max="2" width="5.7109375" style="1" customWidth="1"/>
    <col min="3" max="3" width="8.5703125" style="41" customWidth="1"/>
    <col min="4" max="4" width="15.7109375" style="8" customWidth="1"/>
    <col min="5" max="5" width="5.7109375" style="57" customWidth="1"/>
    <col min="6" max="6" width="7.85546875" style="11" customWidth="1"/>
    <col min="7" max="7" width="8.5703125" style="44" customWidth="1"/>
    <col min="8" max="8" width="15.7109375" customWidth="1"/>
    <col min="9" max="9" width="5.7109375" style="12" customWidth="1"/>
    <col min="10" max="10" width="10" style="86" customWidth="1"/>
    <col min="11" max="11" width="10" style="1" customWidth="1"/>
    <col min="12" max="12" width="16.7109375" customWidth="1"/>
    <col min="13" max="17" width="11" style="9" customWidth="1"/>
    <col min="18" max="19" width="11.42578125" customWidth="1"/>
    <col min="24" max="24" width="11.42578125" customWidth="1"/>
    <col min="25" max="25" width="28.7109375" style="5" customWidth="1"/>
    <col min="26" max="26" width="8.5703125" style="5" customWidth="1"/>
    <col min="27" max="27" width="9.42578125" customWidth="1"/>
    <col min="28" max="28" width="14.85546875" customWidth="1"/>
  </cols>
  <sheetData>
    <row r="1" spans="1:31" ht="20.100000000000001" customHeight="1">
      <c r="B1" s="95" t="s">
        <v>100</v>
      </c>
      <c r="C1" s="95"/>
      <c r="D1" s="95"/>
      <c r="E1" s="88"/>
      <c r="F1" s="95" t="s">
        <v>101</v>
      </c>
      <c r="G1" s="95"/>
      <c r="H1" s="95"/>
      <c r="I1" s="70"/>
      <c r="J1" s="95" t="s">
        <v>80</v>
      </c>
      <c r="K1" s="95"/>
      <c r="L1" s="95"/>
      <c r="M1" s="95"/>
      <c r="N1" s="70"/>
      <c r="O1" s="70"/>
      <c r="P1" s="70"/>
      <c r="Q1" s="70"/>
      <c r="R1" s="12"/>
      <c r="S1" s="12"/>
      <c r="T1" s="12"/>
      <c r="U1" s="12"/>
      <c r="V1" s="12"/>
      <c r="W1" s="12"/>
    </row>
    <row r="2" spans="1:31" s="5" customFormat="1" ht="20.100000000000001" customHeight="1">
      <c r="A2" s="3" t="s">
        <v>26</v>
      </c>
      <c r="B2" s="81" t="s">
        <v>99</v>
      </c>
      <c r="C2" s="36" t="s">
        <v>27</v>
      </c>
      <c r="D2" s="4" t="s">
        <v>28</v>
      </c>
      <c r="E2" s="89"/>
      <c r="F2" s="4" t="s">
        <v>99</v>
      </c>
      <c r="G2" s="36" t="s">
        <v>27</v>
      </c>
      <c r="H2" s="4" t="s">
        <v>28</v>
      </c>
      <c r="I2" s="10"/>
      <c r="J2" s="4" t="s">
        <v>99</v>
      </c>
      <c r="K2" s="77" t="s">
        <v>33</v>
      </c>
      <c r="L2" s="4" t="s">
        <v>29</v>
      </c>
      <c r="M2" s="13" t="s">
        <v>30</v>
      </c>
      <c r="N2" s="98"/>
      <c r="O2" s="98"/>
      <c r="P2" s="98"/>
      <c r="Q2" s="98"/>
      <c r="Y2" s="18" t="s">
        <v>39</v>
      </c>
      <c r="Z2" s="6" t="s">
        <v>35</v>
      </c>
      <c r="AA2" s="49" t="s">
        <v>42</v>
      </c>
      <c r="AB2" s="4" t="s">
        <v>29</v>
      </c>
      <c r="AC2" s="35" t="s">
        <v>42</v>
      </c>
      <c r="AD2" s="13" t="s">
        <v>30</v>
      </c>
    </row>
    <row r="3" spans="1:31" s="45" customFormat="1" ht="15" customHeight="1">
      <c r="A3" s="29" t="s">
        <v>37</v>
      </c>
      <c r="B3" s="82">
        <v>1</v>
      </c>
      <c r="C3" s="37">
        <v>127</v>
      </c>
      <c r="D3" s="19">
        <v>94860593</v>
      </c>
      <c r="E3" s="57"/>
      <c r="F3" s="19">
        <v>1</v>
      </c>
      <c r="G3" s="37">
        <v>130</v>
      </c>
      <c r="H3" s="19">
        <v>105350605</v>
      </c>
      <c r="I3" s="57"/>
      <c r="J3" s="19">
        <f>F3-B3</f>
        <v>0</v>
      </c>
      <c r="K3" s="17">
        <f>SUM(G3-C3)</f>
        <v>3</v>
      </c>
      <c r="L3" s="19">
        <f t="shared" ref="L3:L19" si="0">SUM(H3-D3)</f>
        <v>10490012</v>
      </c>
      <c r="M3" s="20">
        <f t="shared" ref="M3:M19" si="1">SUM(L3*100/D3)</f>
        <v>11.05834537635665</v>
      </c>
      <c r="N3" s="58"/>
      <c r="O3" s="58"/>
      <c r="P3" s="58"/>
      <c r="Q3" s="58"/>
      <c r="R3" s="21"/>
      <c r="S3" s="21"/>
      <c r="T3" s="21"/>
      <c r="U3" s="21"/>
      <c r="V3" s="21"/>
      <c r="W3" s="21"/>
      <c r="X3" s="21"/>
      <c r="Y3" s="17" t="s">
        <v>72</v>
      </c>
      <c r="Z3" s="22">
        <f>K3</f>
        <v>3</v>
      </c>
      <c r="AA3" s="22" t="s">
        <v>42</v>
      </c>
      <c r="AB3" s="19">
        <f>SUM(L3)</f>
        <v>10490012</v>
      </c>
      <c r="AC3" s="35" t="s">
        <v>42</v>
      </c>
      <c r="AD3" s="20">
        <f>SUM(M3)</f>
        <v>11.05834537635665</v>
      </c>
      <c r="AE3" s="21" t="s">
        <v>36</v>
      </c>
    </row>
    <row r="4" spans="1:31" s="45" customFormat="1" ht="15" customHeight="1">
      <c r="A4" s="29" t="s">
        <v>52</v>
      </c>
      <c r="B4" s="29">
        <v>4</v>
      </c>
      <c r="C4" s="37">
        <v>118</v>
      </c>
      <c r="D4" s="19">
        <v>66970756</v>
      </c>
      <c r="E4" s="57"/>
      <c r="F4" s="19">
        <v>3</v>
      </c>
      <c r="G4" s="37">
        <v>128</v>
      </c>
      <c r="H4" s="19">
        <v>86181045</v>
      </c>
      <c r="I4" s="57"/>
      <c r="J4" s="19">
        <f t="shared" ref="J4:J34" si="2">F4-B4</f>
        <v>-1</v>
      </c>
      <c r="K4" s="17">
        <f t="shared" ref="K4:K19" si="3">SUM(G4-C4)</f>
        <v>10</v>
      </c>
      <c r="L4" s="19">
        <f t="shared" si="0"/>
        <v>19210289</v>
      </c>
      <c r="M4" s="20">
        <f t="shared" si="1"/>
        <v>28.684593317118892</v>
      </c>
      <c r="N4" s="58"/>
      <c r="O4" s="58"/>
      <c r="P4" s="58"/>
      <c r="Q4" s="58"/>
      <c r="R4" s="21"/>
      <c r="S4" s="21"/>
      <c r="T4" s="21"/>
      <c r="U4" s="21"/>
      <c r="V4" s="21"/>
      <c r="W4" s="21"/>
      <c r="X4" s="21"/>
      <c r="Y4" s="17" t="s">
        <v>58</v>
      </c>
      <c r="Z4" s="22">
        <f>K4</f>
        <v>10</v>
      </c>
      <c r="AA4" s="22" t="s">
        <v>42</v>
      </c>
      <c r="AB4" s="19">
        <f>SUM(L4)</f>
        <v>19210289</v>
      </c>
      <c r="AC4" s="35" t="s">
        <v>42</v>
      </c>
      <c r="AD4" s="20">
        <f>SUM(M4)</f>
        <v>28.684593317118892</v>
      </c>
      <c r="AE4" s="21" t="s">
        <v>34</v>
      </c>
    </row>
    <row r="5" spans="1:31" s="21" customFormat="1">
      <c r="A5" s="29" t="s">
        <v>3</v>
      </c>
      <c r="B5" s="29">
        <v>6</v>
      </c>
      <c r="C5" s="37">
        <v>107</v>
      </c>
      <c r="D5" s="19">
        <v>51999015</v>
      </c>
      <c r="E5" s="57"/>
      <c r="F5" s="19">
        <v>7</v>
      </c>
      <c r="G5" s="37">
        <v>111</v>
      </c>
      <c r="H5" s="19">
        <v>57564147</v>
      </c>
      <c r="I5" s="57"/>
      <c r="J5" s="19">
        <f t="shared" si="2"/>
        <v>1</v>
      </c>
      <c r="K5" s="17">
        <f t="shared" si="3"/>
        <v>4</v>
      </c>
      <c r="L5" s="19">
        <f t="shared" si="0"/>
        <v>5565132</v>
      </c>
      <c r="M5" s="20">
        <f t="shared" si="1"/>
        <v>10.702379650845309</v>
      </c>
      <c r="N5" s="58"/>
      <c r="O5" s="58"/>
      <c r="P5" s="58"/>
      <c r="Q5" s="58"/>
      <c r="Y5" s="17" t="s">
        <v>73</v>
      </c>
      <c r="Z5" s="22">
        <f>K5</f>
        <v>4</v>
      </c>
      <c r="AA5" s="22" t="s">
        <v>42</v>
      </c>
      <c r="AB5" s="19">
        <f>SUM(L5)</f>
        <v>5565132</v>
      </c>
      <c r="AC5" s="35" t="s">
        <v>42</v>
      </c>
      <c r="AD5" s="20">
        <f>SUM(M5)</f>
        <v>10.702379650845309</v>
      </c>
      <c r="AE5" s="21" t="s">
        <v>34</v>
      </c>
    </row>
    <row r="6" spans="1:31" s="21" customFormat="1">
      <c r="A6" s="29" t="s">
        <v>38</v>
      </c>
      <c r="B6" s="29">
        <v>8</v>
      </c>
      <c r="C6" s="37">
        <v>103</v>
      </c>
      <c r="D6" s="19">
        <v>47387975</v>
      </c>
      <c r="E6" s="57"/>
      <c r="F6" s="19">
        <v>6</v>
      </c>
      <c r="G6" s="37">
        <v>110</v>
      </c>
      <c r="H6" s="19">
        <v>58764719</v>
      </c>
      <c r="I6" s="57"/>
      <c r="J6" s="19">
        <f t="shared" si="2"/>
        <v>-2</v>
      </c>
      <c r="K6" s="17">
        <f t="shared" si="3"/>
        <v>7</v>
      </c>
      <c r="L6" s="19">
        <f t="shared" si="0"/>
        <v>11376744</v>
      </c>
      <c r="M6" s="20">
        <f t="shared" si="1"/>
        <v>24.007660171172116</v>
      </c>
      <c r="N6" s="58"/>
      <c r="O6" s="58"/>
      <c r="P6" s="58"/>
      <c r="Q6" s="58"/>
      <c r="Y6" s="17" t="s">
        <v>86</v>
      </c>
      <c r="Z6" s="22">
        <f>K6</f>
        <v>7</v>
      </c>
      <c r="AA6" s="49" t="s">
        <v>42</v>
      </c>
      <c r="AB6" s="19">
        <f>SUM(L6)</f>
        <v>11376744</v>
      </c>
      <c r="AC6" s="35" t="s">
        <v>42</v>
      </c>
      <c r="AD6" s="20">
        <f>SUM(M6)</f>
        <v>24.007660171172116</v>
      </c>
      <c r="AE6" s="21" t="s">
        <v>36</v>
      </c>
    </row>
    <row r="7" spans="1:31" s="21" customFormat="1">
      <c r="A7" s="29" t="s">
        <v>40</v>
      </c>
      <c r="B7" s="29">
        <v>9</v>
      </c>
      <c r="C7" s="39">
        <v>63</v>
      </c>
      <c r="D7" s="32">
        <v>22619229</v>
      </c>
      <c r="E7" s="52"/>
      <c r="F7" s="32">
        <v>10</v>
      </c>
      <c r="G7" s="39">
        <v>64</v>
      </c>
      <c r="H7" s="32">
        <v>25382960</v>
      </c>
      <c r="I7" s="52"/>
      <c r="J7" s="32">
        <f t="shared" si="2"/>
        <v>1</v>
      </c>
      <c r="K7" s="29">
        <f t="shared" si="3"/>
        <v>1</v>
      </c>
      <c r="L7" s="32">
        <f t="shared" si="0"/>
        <v>2763731</v>
      </c>
      <c r="M7" s="33">
        <f t="shared" si="1"/>
        <v>12.218502231000004</v>
      </c>
      <c r="N7" s="53"/>
      <c r="O7" s="53"/>
      <c r="P7" s="53"/>
      <c r="Q7" s="53"/>
      <c r="Y7" s="23" t="s">
        <v>87</v>
      </c>
      <c r="Z7" s="22">
        <f>K7</f>
        <v>1</v>
      </c>
      <c r="AA7" s="22" t="s">
        <v>42</v>
      </c>
      <c r="AB7" s="19">
        <f>SUM(L7)</f>
        <v>2763731</v>
      </c>
      <c r="AC7" s="35" t="s">
        <v>42</v>
      </c>
      <c r="AD7" s="20">
        <f>SUM(M7)</f>
        <v>12.218502231000004</v>
      </c>
      <c r="AE7" s="21" t="s">
        <v>34</v>
      </c>
    </row>
    <row r="8" spans="1:31" s="21" customFormat="1">
      <c r="A8" s="29" t="s">
        <v>5</v>
      </c>
      <c r="B8" s="29">
        <v>13</v>
      </c>
      <c r="C8" s="37">
        <v>39</v>
      </c>
      <c r="D8" s="19">
        <v>13895948</v>
      </c>
      <c r="E8" s="57"/>
      <c r="F8" s="19">
        <v>12</v>
      </c>
      <c r="G8" s="37">
        <v>41</v>
      </c>
      <c r="H8" s="19">
        <v>15827683</v>
      </c>
      <c r="I8" s="57"/>
      <c r="J8" s="19">
        <f t="shared" si="2"/>
        <v>-1</v>
      </c>
      <c r="K8" s="17">
        <f t="shared" si="3"/>
        <v>2</v>
      </c>
      <c r="L8" s="19">
        <f t="shared" si="0"/>
        <v>1931735</v>
      </c>
      <c r="M8" s="20">
        <f t="shared" si="1"/>
        <v>13.901426516564397</v>
      </c>
      <c r="N8" s="58"/>
      <c r="O8" s="58"/>
      <c r="P8" s="58"/>
      <c r="Q8" s="58"/>
      <c r="Y8" s="17" t="s">
        <v>88</v>
      </c>
      <c r="Z8" s="22">
        <f>K8</f>
        <v>2</v>
      </c>
      <c r="AA8" s="22" t="s">
        <v>42</v>
      </c>
      <c r="AB8" s="19">
        <f>SUM(L8)</f>
        <v>1931735</v>
      </c>
      <c r="AC8" s="35" t="s">
        <v>42</v>
      </c>
      <c r="AD8" s="20">
        <f>SUM(M8)</f>
        <v>13.901426516564397</v>
      </c>
      <c r="AE8" s="21" t="s">
        <v>34</v>
      </c>
    </row>
    <row r="9" spans="1:31" s="21" customFormat="1">
      <c r="A9" s="29" t="s">
        <v>64</v>
      </c>
      <c r="B9" s="29">
        <v>21</v>
      </c>
      <c r="C9" s="37">
        <v>49</v>
      </c>
      <c r="D9" s="19">
        <v>7624395</v>
      </c>
      <c r="E9" s="57"/>
      <c r="F9" s="19">
        <v>20</v>
      </c>
      <c r="G9" s="37">
        <v>49</v>
      </c>
      <c r="H9" s="19">
        <v>8222049</v>
      </c>
      <c r="I9" s="57"/>
      <c r="J9" s="19">
        <f t="shared" si="2"/>
        <v>-1</v>
      </c>
      <c r="K9" s="17">
        <f t="shared" si="3"/>
        <v>0</v>
      </c>
      <c r="L9" s="19">
        <f t="shared" si="0"/>
        <v>597654</v>
      </c>
      <c r="M9" s="20">
        <f t="shared" si="1"/>
        <v>7.8387072023419559</v>
      </c>
      <c r="N9" s="58"/>
      <c r="O9" s="58"/>
      <c r="P9" s="58"/>
      <c r="Q9" s="58"/>
      <c r="Y9" s="29" t="s">
        <v>71</v>
      </c>
      <c r="Z9" s="22">
        <f>K9</f>
        <v>0</v>
      </c>
      <c r="AA9" s="22" t="s">
        <v>42</v>
      </c>
      <c r="AB9" s="19">
        <f>SUM(L9)</f>
        <v>597654</v>
      </c>
      <c r="AC9" s="35" t="s">
        <v>42</v>
      </c>
      <c r="AD9" s="20">
        <f>SUM(M9)</f>
        <v>7.8387072023419559</v>
      </c>
      <c r="AE9" s="21" t="s">
        <v>34</v>
      </c>
    </row>
    <row r="10" spans="1:31" s="21" customFormat="1">
      <c r="A10" s="29" t="s">
        <v>1</v>
      </c>
      <c r="B10" s="29">
        <v>35</v>
      </c>
      <c r="C10" s="37">
        <v>33</v>
      </c>
      <c r="D10" s="19">
        <v>3424509</v>
      </c>
      <c r="E10" s="57"/>
      <c r="F10" s="19">
        <v>29</v>
      </c>
      <c r="G10" s="37">
        <v>37</v>
      </c>
      <c r="H10" s="19">
        <v>4058628</v>
      </c>
      <c r="I10" s="57"/>
      <c r="J10" s="19">
        <f t="shared" si="2"/>
        <v>-6</v>
      </c>
      <c r="K10" s="17">
        <f t="shared" si="3"/>
        <v>4</v>
      </c>
      <c r="L10" s="19">
        <f t="shared" si="0"/>
        <v>634119</v>
      </c>
      <c r="M10" s="20">
        <f t="shared" si="1"/>
        <v>18.517077922703663</v>
      </c>
      <c r="N10" s="58"/>
      <c r="O10" s="58"/>
      <c r="P10" s="58"/>
      <c r="Q10" s="58"/>
      <c r="Y10" s="17" t="s">
        <v>74</v>
      </c>
      <c r="Z10" s="22">
        <f>K10</f>
        <v>4</v>
      </c>
      <c r="AA10" s="22" t="s">
        <v>42</v>
      </c>
      <c r="AB10" s="19">
        <f>SUM(L10)</f>
        <v>634119</v>
      </c>
      <c r="AC10" s="35" t="s">
        <v>42</v>
      </c>
      <c r="AD10" s="20">
        <f>SUM(M10)</f>
        <v>18.517077922703663</v>
      </c>
      <c r="AE10" s="21" t="s">
        <v>34</v>
      </c>
    </row>
    <row r="11" spans="1:31" s="21" customFormat="1">
      <c r="A11" s="31" t="s">
        <v>0</v>
      </c>
      <c r="B11" s="31">
        <v>38</v>
      </c>
      <c r="C11" s="37">
        <v>38</v>
      </c>
      <c r="D11" s="19">
        <v>3355279</v>
      </c>
      <c r="E11" s="57"/>
      <c r="F11" s="19">
        <v>33</v>
      </c>
      <c r="G11" s="37">
        <v>38</v>
      </c>
      <c r="H11" s="19">
        <v>3731013</v>
      </c>
      <c r="I11" s="57"/>
      <c r="J11" s="19">
        <f t="shared" si="2"/>
        <v>-5</v>
      </c>
      <c r="K11" s="17">
        <f t="shared" si="3"/>
        <v>0</v>
      </c>
      <c r="L11" s="19">
        <f t="shared" si="0"/>
        <v>375734</v>
      </c>
      <c r="M11" s="20">
        <f t="shared" si="1"/>
        <v>11.198293793154011</v>
      </c>
      <c r="N11" s="58"/>
      <c r="O11" s="58"/>
      <c r="P11" s="58"/>
      <c r="Q11" s="58"/>
      <c r="Y11" s="30" t="s">
        <v>51</v>
      </c>
      <c r="Z11" s="22">
        <f>K11</f>
        <v>0</v>
      </c>
      <c r="AA11" s="22" t="s">
        <v>42</v>
      </c>
      <c r="AB11" s="19">
        <f>SUM(L11)</f>
        <v>375734</v>
      </c>
      <c r="AC11" s="35" t="s">
        <v>42</v>
      </c>
      <c r="AD11" s="20">
        <f>SUM(M11)</f>
        <v>11.198293793154011</v>
      </c>
      <c r="AE11" s="21" t="s">
        <v>36</v>
      </c>
    </row>
    <row r="12" spans="1:31" s="21" customFormat="1">
      <c r="A12" s="29" t="s">
        <v>2</v>
      </c>
      <c r="B12" s="29">
        <v>39</v>
      </c>
      <c r="C12" s="37">
        <v>39</v>
      </c>
      <c r="D12" s="19">
        <v>3311280</v>
      </c>
      <c r="E12" s="57"/>
      <c r="F12" s="19">
        <v>32</v>
      </c>
      <c r="G12" s="37">
        <v>39</v>
      </c>
      <c r="H12" s="19">
        <v>3877796</v>
      </c>
      <c r="I12" s="57"/>
      <c r="J12" s="19">
        <f t="shared" si="2"/>
        <v>-7</v>
      </c>
      <c r="K12" s="17">
        <f t="shared" si="3"/>
        <v>0</v>
      </c>
      <c r="L12" s="19">
        <f t="shared" si="0"/>
        <v>566516</v>
      </c>
      <c r="M12" s="20">
        <f t="shared" si="1"/>
        <v>17.108670967118456</v>
      </c>
      <c r="N12" s="58"/>
      <c r="O12" s="58"/>
      <c r="P12" s="58"/>
      <c r="Q12" s="58"/>
      <c r="R12" s="28"/>
      <c r="S12" s="28"/>
      <c r="T12" s="28"/>
      <c r="U12" s="28"/>
      <c r="V12" s="28"/>
      <c r="W12" s="28"/>
      <c r="Y12" s="17" t="s">
        <v>50</v>
      </c>
      <c r="Z12" s="22">
        <f>K12</f>
        <v>0</v>
      </c>
      <c r="AA12" s="22" t="s">
        <v>42</v>
      </c>
      <c r="AB12" s="19">
        <f>SUM(L12)</f>
        <v>566516</v>
      </c>
      <c r="AC12" s="35" t="s">
        <v>42</v>
      </c>
      <c r="AD12" s="20">
        <f>SUM(M12)</f>
        <v>17.108670967118456</v>
      </c>
      <c r="AE12" s="21" t="s">
        <v>36</v>
      </c>
    </row>
    <row r="13" spans="1:31" s="21" customFormat="1">
      <c r="A13" s="29" t="s">
        <v>65</v>
      </c>
      <c r="B13" s="29">
        <v>41</v>
      </c>
      <c r="C13" s="37">
        <v>29</v>
      </c>
      <c r="D13" s="19">
        <v>3251244</v>
      </c>
      <c r="E13" s="57"/>
      <c r="F13" s="19">
        <v>36</v>
      </c>
      <c r="G13" s="37">
        <v>29</v>
      </c>
      <c r="H13" s="19">
        <v>3671477</v>
      </c>
      <c r="I13" s="57"/>
      <c r="J13" s="19">
        <f t="shared" si="2"/>
        <v>-5</v>
      </c>
      <c r="K13" s="17">
        <f t="shared" si="3"/>
        <v>0</v>
      </c>
      <c r="L13" s="19">
        <f t="shared" si="0"/>
        <v>420233</v>
      </c>
      <c r="M13" s="20">
        <f t="shared" si="1"/>
        <v>12.925298747187231</v>
      </c>
      <c r="N13" s="58"/>
      <c r="O13" s="58"/>
      <c r="P13" s="58"/>
      <c r="Q13" s="58"/>
      <c r="R13" s="28"/>
      <c r="S13" s="28"/>
      <c r="T13" s="28"/>
      <c r="U13" s="28"/>
      <c r="V13" s="28"/>
      <c r="W13" s="28"/>
      <c r="Y13" s="29" t="s">
        <v>90</v>
      </c>
      <c r="Z13" s="22">
        <f>K13</f>
        <v>0</v>
      </c>
      <c r="AA13" s="62" t="s">
        <v>42</v>
      </c>
      <c r="AB13" s="19">
        <f>SUM(L13)</f>
        <v>420233</v>
      </c>
      <c r="AC13" s="35" t="s">
        <v>42</v>
      </c>
      <c r="AD13" s="20">
        <f>SUM(M13)</f>
        <v>12.925298747187231</v>
      </c>
      <c r="AE13" s="21" t="s">
        <v>34</v>
      </c>
    </row>
    <row r="14" spans="1:31" s="21" customFormat="1">
      <c r="A14" s="29" t="s">
        <v>66</v>
      </c>
      <c r="B14" s="29">
        <v>44</v>
      </c>
      <c r="C14" s="37">
        <v>39</v>
      </c>
      <c r="D14" s="19">
        <v>2952125</v>
      </c>
      <c r="E14" s="57"/>
      <c r="F14" s="19">
        <v>43</v>
      </c>
      <c r="G14" s="37">
        <v>40</v>
      </c>
      <c r="H14" s="19">
        <v>3242825</v>
      </c>
      <c r="I14" s="57"/>
      <c r="J14" s="19">
        <f t="shared" si="2"/>
        <v>-1</v>
      </c>
      <c r="K14" s="17">
        <f t="shared" si="3"/>
        <v>1</v>
      </c>
      <c r="L14" s="19">
        <f t="shared" si="0"/>
        <v>290700</v>
      </c>
      <c r="M14" s="20">
        <f t="shared" si="1"/>
        <v>9.8471440064360412</v>
      </c>
      <c r="N14" s="58"/>
      <c r="O14" s="58"/>
      <c r="P14" s="58"/>
      <c r="Q14" s="58"/>
      <c r="Y14" s="29" t="s">
        <v>76</v>
      </c>
      <c r="Z14" s="22">
        <f>K14</f>
        <v>1</v>
      </c>
      <c r="AA14" s="22" t="s">
        <v>42</v>
      </c>
      <c r="AB14" s="19">
        <f>SUM(L14)</f>
        <v>290700</v>
      </c>
      <c r="AC14" s="35" t="s">
        <v>42</v>
      </c>
      <c r="AD14" s="20">
        <f>SUM(M14)</f>
        <v>9.8471440064360412</v>
      </c>
      <c r="AE14" s="21" t="s">
        <v>36</v>
      </c>
    </row>
    <row r="15" spans="1:31" s="27" customFormat="1">
      <c r="A15" s="29" t="s">
        <v>67</v>
      </c>
      <c r="B15" s="29">
        <v>51</v>
      </c>
      <c r="C15" s="37">
        <v>29</v>
      </c>
      <c r="D15" s="19">
        <v>2475998</v>
      </c>
      <c r="E15" s="57"/>
      <c r="F15" s="19">
        <v>51</v>
      </c>
      <c r="G15" s="37">
        <v>29</v>
      </c>
      <c r="H15" s="19">
        <v>2634968</v>
      </c>
      <c r="I15" s="57"/>
      <c r="J15" s="19">
        <f t="shared" si="2"/>
        <v>0</v>
      </c>
      <c r="K15" s="17">
        <f t="shared" si="3"/>
        <v>0</v>
      </c>
      <c r="L15" s="19">
        <f t="shared" si="0"/>
        <v>158970</v>
      </c>
      <c r="M15" s="20">
        <f t="shared" si="1"/>
        <v>6.4204413735390737</v>
      </c>
      <c r="N15" s="58"/>
      <c r="O15" s="58"/>
      <c r="P15" s="58"/>
      <c r="Q15" s="58"/>
      <c r="Y15" s="29" t="s">
        <v>91</v>
      </c>
      <c r="Z15" s="22">
        <f>K15</f>
        <v>0</v>
      </c>
      <c r="AA15" s="22" t="s">
        <v>42</v>
      </c>
      <c r="AB15" s="19">
        <f>SUM(L15)</f>
        <v>158970</v>
      </c>
      <c r="AC15" s="35" t="s">
        <v>42</v>
      </c>
      <c r="AD15" s="20">
        <f>SUM(M15)</f>
        <v>6.4204413735390737</v>
      </c>
      <c r="AE15" s="21" t="s">
        <v>36</v>
      </c>
    </row>
    <row r="16" spans="1:31" s="27" customFormat="1">
      <c r="A16" s="29" t="s">
        <v>15</v>
      </c>
      <c r="B16" s="29">
        <v>53</v>
      </c>
      <c r="C16" s="39">
        <v>29</v>
      </c>
      <c r="D16" s="32">
        <v>2412471</v>
      </c>
      <c r="E16" s="57"/>
      <c r="F16" s="19">
        <v>49</v>
      </c>
      <c r="G16" s="37">
        <v>29</v>
      </c>
      <c r="H16" s="19">
        <v>2701250</v>
      </c>
      <c r="I16" s="57"/>
      <c r="J16" s="19">
        <f t="shared" si="2"/>
        <v>-4</v>
      </c>
      <c r="K16" s="17">
        <f t="shared" si="3"/>
        <v>0</v>
      </c>
      <c r="L16" s="19">
        <f t="shared" si="0"/>
        <v>288779</v>
      </c>
      <c r="M16" s="20">
        <f t="shared" si="1"/>
        <v>11.970257880820121</v>
      </c>
      <c r="N16" s="58"/>
      <c r="O16" s="58"/>
      <c r="P16" s="58"/>
      <c r="Q16" s="58"/>
      <c r="Y16" s="29" t="s">
        <v>93</v>
      </c>
      <c r="Z16" s="22">
        <f>K16</f>
        <v>0</v>
      </c>
      <c r="AA16" s="22" t="s">
        <v>42</v>
      </c>
      <c r="AB16" s="19">
        <f>SUM(L16)</f>
        <v>288779</v>
      </c>
      <c r="AC16" s="35" t="s">
        <v>42</v>
      </c>
      <c r="AD16" s="20">
        <f>SUM(M16)</f>
        <v>11.970257880820121</v>
      </c>
      <c r="AE16" s="21" t="s">
        <v>34</v>
      </c>
    </row>
    <row r="17" spans="1:31" s="28" customFormat="1" ht="15" customHeight="1">
      <c r="A17" s="78" t="s">
        <v>6</v>
      </c>
      <c r="B17" s="29">
        <v>55</v>
      </c>
      <c r="C17" s="37">
        <v>36</v>
      </c>
      <c r="D17" s="19">
        <v>2395535</v>
      </c>
      <c r="E17" s="52"/>
      <c r="F17" s="32">
        <v>56</v>
      </c>
      <c r="G17" s="39">
        <v>36</v>
      </c>
      <c r="H17" s="32">
        <v>2395535</v>
      </c>
      <c r="I17" s="52"/>
      <c r="J17" s="19">
        <f t="shared" si="2"/>
        <v>1</v>
      </c>
      <c r="K17" s="17">
        <f t="shared" si="3"/>
        <v>0</v>
      </c>
      <c r="L17" s="19">
        <f t="shared" si="0"/>
        <v>0</v>
      </c>
      <c r="M17" s="20">
        <f t="shared" si="1"/>
        <v>0</v>
      </c>
      <c r="N17" s="58"/>
      <c r="O17" s="58"/>
      <c r="P17" s="58"/>
      <c r="Q17" s="58"/>
      <c r="Y17" s="79" t="s">
        <v>92</v>
      </c>
      <c r="Z17" s="22">
        <f>K17</f>
        <v>0</v>
      </c>
      <c r="AA17" s="22" t="s">
        <v>42</v>
      </c>
      <c r="AB17" s="19">
        <f>SUM(L17)</f>
        <v>0</v>
      </c>
      <c r="AC17" s="35" t="s">
        <v>42</v>
      </c>
      <c r="AD17" s="20">
        <f>SUM(M17)</f>
        <v>0</v>
      </c>
      <c r="AE17" s="21" t="s">
        <v>36</v>
      </c>
    </row>
    <row r="18" spans="1:31" s="28" customFormat="1" ht="15" customHeight="1">
      <c r="A18" s="23" t="s">
        <v>8</v>
      </c>
      <c r="B18" s="23">
        <v>63</v>
      </c>
      <c r="C18" s="38">
        <v>34</v>
      </c>
      <c r="D18" s="24">
        <v>1987379</v>
      </c>
      <c r="E18" s="87"/>
      <c r="F18" s="24">
        <v>65</v>
      </c>
      <c r="G18" s="38">
        <v>35</v>
      </c>
      <c r="H18" s="24">
        <v>2101232</v>
      </c>
      <c r="I18" s="87"/>
      <c r="J18" s="24">
        <f t="shared" si="2"/>
        <v>2</v>
      </c>
      <c r="K18" s="23">
        <f t="shared" si="3"/>
        <v>1</v>
      </c>
      <c r="L18" s="24">
        <f t="shared" si="0"/>
        <v>113853</v>
      </c>
      <c r="M18" s="25">
        <f t="shared" si="1"/>
        <v>5.7288016025126565</v>
      </c>
      <c r="N18" s="100"/>
      <c r="O18" s="100"/>
      <c r="P18" s="100"/>
      <c r="Q18" s="100"/>
      <c r="Y18" s="23" t="s">
        <v>94</v>
      </c>
      <c r="Z18" s="22">
        <f>K18</f>
        <v>1</v>
      </c>
      <c r="AA18" s="62" t="s">
        <v>42</v>
      </c>
      <c r="AB18" s="19">
        <f>SUM(L18)</f>
        <v>113853</v>
      </c>
      <c r="AC18" s="35" t="s">
        <v>42</v>
      </c>
      <c r="AD18" s="20">
        <f>SUM(M18)</f>
        <v>5.7288016025126565</v>
      </c>
      <c r="AE18" s="21" t="s">
        <v>34</v>
      </c>
    </row>
    <row r="19" spans="1:31" s="28" customFormat="1">
      <c r="A19" s="29" t="s">
        <v>19</v>
      </c>
      <c r="B19" s="29">
        <v>65</v>
      </c>
      <c r="C19" s="39">
        <v>29</v>
      </c>
      <c r="D19" s="32">
        <v>1935009</v>
      </c>
      <c r="E19" s="52"/>
      <c r="F19" s="32">
        <v>48</v>
      </c>
      <c r="G19" s="39">
        <v>29</v>
      </c>
      <c r="H19" s="32">
        <v>2764472</v>
      </c>
      <c r="I19" s="52"/>
      <c r="J19" s="19">
        <f t="shared" si="2"/>
        <v>-17</v>
      </c>
      <c r="K19" s="17">
        <f t="shared" si="3"/>
        <v>0</v>
      </c>
      <c r="L19" s="19">
        <f t="shared" si="0"/>
        <v>829463</v>
      </c>
      <c r="M19" s="20">
        <f t="shared" si="1"/>
        <v>42.86610553232569</v>
      </c>
      <c r="N19" s="58"/>
      <c r="O19" s="58"/>
      <c r="P19" s="58"/>
      <c r="Q19" s="58"/>
      <c r="Y19" s="29" t="s">
        <v>44</v>
      </c>
      <c r="Z19" s="22">
        <f>K19</f>
        <v>0</v>
      </c>
      <c r="AA19" s="22" t="s">
        <v>42</v>
      </c>
      <c r="AB19" s="19">
        <f>SUM(L19)</f>
        <v>829463</v>
      </c>
      <c r="AC19" s="35" t="s">
        <v>42</v>
      </c>
      <c r="AD19" s="20">
        <f>SUM(M19)</f>
        <v>42.86610553232569</v>
      </c>
      <c r="AE19" s="21" t="s">
        <v>34</v>
      </c>
    </row>
    <row r="20" spans="1:31" s="28" customFormat="1">
      <c r="A20" s="29" t="s">
        <v>78</v>
      </c>
      <c r="B20" s="29">
        <v>72</v>
      </c>
      <c r="C20" s="39">
        <v>19</v>
      </c>
      <c r="D20" s="32">
        <v>1660937</v>
      </c>
      <c r="E20" s="52"/>
      <c r="F20" s="32">
        <v>68</v>
      </c>
      <c r="G20" s="39">
        <v>19</v>
      </c>
      <c r="H20" s="32">
        <v>1890519</v>
      </c>
      <c r="I20" s="52"/>
      <c r="J20" s="19">
        <f t="shared" si="2"/>
        <v>-4</v>
      </c>
      <c r="K20" s="17">
        <f t="shared" ref="K20:K47" si="4">SUM(G20-C20)</f>
        <v>0</v>
      </c>
      <c r="L20" s="19">
        <f t="shared" ref="L20" si="5">SUM(H20-D20)</f>
        <v>229582</v>
      </c>
      <c r="M20" s="20">
        <f t="shared" ref="M20" si="6">SUM(L20*100/D20)</f>
        <v>13.822438780038015</v>
      </c>
      <c r="N20" s="58"/>
      <c r="O20" s="58"/>
      <c r="P20" s="58"/>
      <c r="Q20" s="58"/>
      <c r="Y20" s="29" t="s">
        <v>77</v>
      </c>
      <c r="Z20" s="22">
        <f>K20</f>
        <v>0</v>
      </c>
      <c r="AA20" s="22" t="s">
        <v>42</v>
      </c>
      <c r="AB20" s="19">
        <f>SUM(L20)</f>
        <v>229582</v>
      </c>
      <c r="AC20" s="35" t="s">
        <v>42</v>
      </c>
      <c r="AD20" s="20">
        <f>SUM(M20)</f>
        <v>13.822438780038015</v>
      </c>
      <c r="AE20" s="21" t="s">
        <v>36</v>
      </c>
    </row>
    <row r="21" spans="1:31" s="28" customFormat="1">
      <c r="A21" s="29" t="s">
        <v>43</v>
      </c>
      <c r="B21" s="29">
        <v>74</v>
      </c>
      <c r="C21" s="39">
        <v>37</v>
      </c>
      <c r="D21" s="32">
        <v>1593203</v>
      </c>
      <c r="E21" s="52"/>
      <c r="F21" s="32">
        <v>64</v>
      </c>
      <c r="G21" s="39">
        <v>40</v>
      </c>
      <c r="H21" s="32">
        <v>2123295</v>
      </c>
      <c r="I21" s="52"/>
      <c r="J21" s="19">
        <f t="shared" si="2"/>
        <v>-10</v>
      </c>
      <c r="K21" s="17">
        <f t="shared" si="4"/>
        <v>3</v>
      </c>
      <c r="L21" s="19">
        <f t="shared" ref="L21:L47" si="7">SUM(H21-D21)</f>
        <v>530092</v>
      </c>
      <c r="M21" s="20">
        <f t="shared" ref="M21:M47" si="8">SUM(L21*100/D21)</f>
        <v>33.272094014384855</v>
      </c>
      <c r="N21" s="58"/>
      <c r="O21" s="58"/>
      <c r="P21" s="58"/>
      <c r="Q21" s="58"/>
      <c r="Y21" s="29" t="s">
        <v>85</v>
      </c>
      <c r="Z21" s="22">
        <f>K21</f>
        <v>3</v>
      </c>
      <c r="AA21" s="22" t="s">
        <v>42</v>
      </c>
      <c r="AB21" s="19">
        <f>SUM(L21)</f>
        <v>530092</v>
      </c>
      <c r="AC21" s="35" t="s">
        <v>42</v>
      </c>
      <c r="AD21" s="20">
        <f>SUM(M21)</f>
        <v>33.272094014384855</v>
      </c>
      <c r="AE21" s="21" t="s">
        <v>36</v>
      </c>
    </row>
    <row r="22" spans="1:31" s="28" customFormat="1">
      <c r="A22" s="29" t="s">
        <v>13</v>
      </c>
      <c r="B22" s="29">
        <v>77</v>
      </c>
      <c r="C22" s="39">
        <v>29</v>
      </c>
      <c r="D22" s="32">
        <v>1431165</v>
      </c>
      <c r="E22" s="52"/>
      <c r="F22" s="32">
        <v>71</v>
      </c>
      <c r="G22" s="39">
        <v>35</v>
      </c>
      <c r="H22" s="32">
        <v>1817392</v>
      </c>
      <c r="I22" s="52"/>
      <c r="J22" s="19">
        <f t="shared" si="2"/>
        <v>-6</v>
      </c>
      <c r="K22" s="17">
        <f t="shared" si="4"/>
        <v>6</v>
      </c>
      <c r="L22" s="19">
        <f t="shared" si="7"/>
        <v>386227</v>
      </c>
      <c r="M22" s="20">
        <f t="shared" si="8"/>
        <v>26.986895291598103</v>
      </c>
      <c r="N22" s="58"/>
      <c r="O22" s="58"/>
      <c r="P22" s="58"/>
      <c r="Q22" s="58"/>
      <c r="Y22" s="29" t="s">
        <v>75</v>
      </c>
      <c r="Z22" s="22">
        <f>K22</f>
        <v>6</v>
      </c>
      <c r="AA22" s="22" t="s">
        <v>42</v>
      </c>
      <c r="AB22" s="19">
        <f>SUM(L22)</f>
        <v>386227</v>
      </c>
      <c r="AC22" s="35" t="s">
        <v>42</v>
      </c>
      <c r="AD22" s="20">
        <f>SUM(M22)</f>
        <v>26.986895291598103</v>
      </c>
      <c r="AE22" s="21" t="s">
        <v>34</v>
      </c>
    </row>
    <row r="23" spans="1:31" s="28" customFormat="1">
      <c r="A23" s="29" t="s">
        <v>10</v>
      </c>
      <c r="B23" s="29">
        <v>81</v>
      </c>
      <c r="C23" s="39">
        <v>19</v>
      </c>
      <c r="D23" s="32">
        <v>1366026</v>
      </c>
      <c r="E23" s="52"/>
      <c r="F23" s="32">
        <v>81</v>
      </c>
      <c r="G23" s="39">
        <v>19</v>
      </c>
      <c r="H23" s="32">
        <v>1426841</v>
      </c>
      <c r="I23" s="52"/>
      <c r="J23" s="19">
        <f t="shared" si="2"/>
        <v>0</v>
      </c>
      <c r="K23" s="17">
        <f>SUM(G23-C23)</f>
        <v>0</v>
      </c>
      <c r="L23" s="19">
        <f>SUM(H23-D23)</f>
        <v>60815</v>
      </c>
      <c r="M23" s="20">
        <f>SUM(L23*100/D23)</f>
        <v>4.4519650431250941</v>
      </c>
      <c r="N23" s="58"/>
      <c r="O23" s="58"/>
      <c r="P23" s="58"/>
      <c r="Q23" s="58"/>
      <c r="Y23" s="29" t="s">
        <v>84</v>
      </c>
      <c r="Z23" s="22">
        <f>K23</f>
        <v>0</v>
      </c>
      <c r="AA23" s="22" t="s">
        <v>42</v>
      </c>
      <c r="AB23" s="19">
        <f>SUM(L23)</f>
        <v>60815</v>
      </c>
      <c r="AC23" s="35" t="s">
        <v>42</v>
      </c>
      <c r="AD23" s="20">
        <f>SUM(M23)</f>
        <v>4.4519650431250941</v>
      </c>
      <c r="AE23" s="21" t="s">
        <v>34</v>
      </c>
    </row>
    <row r="24" spans="1:31" s="28" customFormat="1">
      <c r="A24" s="29" t="s">
        <v>9</v>
      </c>
      <c r="B24" s="29">
        <v>88</v>
      </c>
      <c r="C24" s="39">
        <v>19</v>
      </c>
      <c r="D24" s="32">
        <v>1250127</v>
      </c>
      <c r="E24" s="52"/>
      <c r="F24" s="32">
        <v>80</v>
      </c>
      <c r="G24" s="39">
        <v>19</v>
      </c>
      <c r="H24" s="32">
        <v>1477832</v>
      </c>
      <c r="I24" s="52"/>
      <c r="J24" s="19">
        <f t="shared" si="2"/>
        <v>-8</v>
      </c>
      <c r="K24" s="17">
        <f t="shared" si="4"/>
        <v>0</v>
      </c>
      <c r="L24" s="19">
        <f t="shared" si="7"/>
        <v>227705</v>
      </c>
      <c r="M24" s="20">
        <f t="shared" si="8"/>
        <v>18.214549401780779</v>
      </c>
      <c r="N24" s="58"/>
      <c r="O24" s="58"/>
      <c r="P24" s="58"/>
      <c r="Q24" s="58"/>
      <c r="Y24" s="29" t="s">
        <v>49</v>
      </c>
      <c r="Z24" s="22">
        <f>K24</f>
        <v>0</v>
      </c>
      <c r="AA24" s="62" t="s">
        <v>42</v>
      </c>
      <c r="AB24" s="19">
        <f>SUM(L24)</f>
        <v>227705</v>
      </c>
      <c r="AC24" s="35" t="s">
        <v>42</v>
      </c>
      <c r="AD24" s="20">
        <f>SUM(M24)</f>
        <v>18.214549401780779</v>
      </c>
      <c r="AE24" s="21" t="s">
        <v>34</v>
      </c>
    </row>
    <row r="25" spans="1:31" s="28" customFormat="1">
      <c r="A25" s="29" t="s">
        <v>22</v>
      </c>
      <c r="B25" s="29">
        <v>118</v>
      </c>
      <c r="C25" s="39">
        <v>25</v>
      </c>
      <c r="D25" s="32">
        <v>794923</v>
      </c>
      <c r="E25" s="52"/>
      <c r="F25" s="32">
        <v>92</v>
      </c>
      <c r="G25" s="39">
        <v>29</v>
      </c>
      <c r="H25" s="32">
        <v>1159748</v>
      </c>
      <c r="I25" s="52"/>
      <c r="J25" s="19">
        <f t="shared" si="2"/>
        <v>-26</v>
      </c>
      <c r="K25" s="17">
        <f t="shared" si="4"/>
        <v>4</v>
      </c>
      <c r="L25" s="19">
        <f t="shared" si="7"/>
        <v>364825</v>
      </c>
      <c r="M25" s="20">
        <f t="shared" si="8"/>
        <v>45.894382223183882</v>
      </c>
      <c r="N25" s="58"/>
      <c r="O25" s="58"/>
      <c r="P25" s="58"/>
      <c r="Q25" s="58"/>
      <c r="Y25" s="29" t="s">
        <v>47</v>
      </c>
      <c r="Z25" s="22">
        <f>K25</f>
        <v>4</v>
      </c>
      <c r="AA25" s="22" t="s">
        <v>42</v>
      </c>
      <c r="AB25" s="19">
        <f>SUM(L25)</f>
        <v>364825</v>
      </c>
      <c r="AC25" s="35" t="s">
        <v>42</v>
      </c>
      <c r="AD25" s="20">
        <f>SUM(M25)</f>
        <v>45.894382223183882</v>
      </c>
      <c r="AE25" s="21" t="s">
        <v>34</v>
      </c>
    </row>
    <row r="26" spans="1:31" s="28" customFormat="1">
      <c r="A26" s="29" t="s">
        <v>68</v>
      </c>
      <c r="B26" s="29">
        <v>119</v>
      </c>
      <c r="C26" s="39">
        <v>29</v>
      </c>
      <c r="D26" s="32">
        <v>791762</v>
      </c>
      <c r="E26" s="52"/>
      <c r="F26" s="32">
        <v>54</v>
      </c>
      <c r="G26" s="39">
        <v>41</v>
      </c>
      <c r="H26" s="32">
        <v>2436181</v>
      </c>
      <c r="I26" s="52"/>
      <c r="J26" s="19">
        <f t="shared" si="2"/>
        <v>-65</v>
      </c>
      <c r="K26" s="17">
        <f t="shared" si="4"/>
        <v>12</v>
      </c>
      <c r="L26" s="19">
        <f t="shared" si="7"/>
        <v>1644419</v>
      </c>
      <c r="M26" s="20">
        <f t="shared" si="8"/>
        <v>207.69107383279319</v>
      </c>
      <c r="N26" s="58"/>
      <c r="O26" s="58"/>
      <c r="P26" s="58"/>
      <c r="Q26" s="58"/>
      <c r="Y26" s="29" t="s">
        <v>98</v>
      </c>
      <c r="Z26" s="22">
        <f>K26</f>
        <v>12</v>
      </c>
      <c r="AA26" s="22" t="s">
        <v>42</v>
      </c>
      <c r="AB26" s="19">
        <f>SUM(L26)</f>
        <v>1644419</v>
      </c>
      <c r="AC26" s="35" t="s">
        <v>42</v>
      </c>
      <c r="AD26" s="20">
        <f>SUM(M26)</f>
        <v>207.69107383279319</v>
      </c>
      <c r="AE26" s="21" t="s">
        <v>34</v>
      </c>
    </row>
    <row r="27" spans="1:31" s="28" customFormat="1">
      <c r="A27" s="29" t="s">
        <v>16</v>
      </c>
      <c r="B27" s="29">
        <v>120</v>
      </c>
      <c r="C27" s="39">
        <v>23</v>
      </c>
      <c r="D27" s="32">
        <v>740872</v>
      </c>
      <c r="E27" s="52"/>
      <c r="F27" s="32">
        <v>105</v>
      </c>
      <c r="G27" s="39">
        <v>27</v>
      </c>
      <c r="H27" s="32">
        <v>961845</v>
      </c>
      <c r="I27" s="52"/>
      <c r="J27" s="19">
        <f t="shared" si="2"/>
        <v>-15</v>
      </c>
      <c r="K27" s="17">
        <f t="shared" si="4"/>
        <v>4</v>
      </c>
      <c r="L27" s="19">
        <f t="shared" si="7"/>
        <v>220973</v>
      </c>
      <c r="M27" s="20">
        <f t="shared" si="8"/>
        <v>29.826069820427819</v>
      </c>
      <c r="N27" s="58"/>
      <c r="O27" s="58"/>
      <c r="P27" s="58"/>
      <c r="Q27" s="58"/>
      <c r="Y27" s="29" t="s">
        <v>45</v>
      </c>
      <c r="Z27" s="22">
        <f>K27</f>
        <v>4</v>
      </c>
      <c r="AA27" s="22" t="s">
        <v>42</v>
      </c>
      <c r="AB27" s="19">
        <f>SUM(L27)</f>
        <v>220973</v>
      </c>
      <c r="AC27" s="35" t="s">
        <v>42</v>
      </c>
      <c r="AD27" s="20">
        <f>SUM(M27)</f>
        <v>29.826069820427819</v>
      </c>
      <c r="AE27" s="21" t="s">
        <v>34</v>
      </c>
    </row>
    <row r="28" spans="1:31" s="28" customFormat="1">
      <c r="A28" s="29" t="s">
        <v>25</v>
      </c>
      <c r="B28" s="29">
        <v>122</v>
      </c>
      <c r="C28" s="39">
        <v>12</v>
      </c>
      <c r="D28" s="32">
        <v>714335</v>
      </c>
      <c r="E28" s="57"/>
      <c r="F28" s="7">
        <v>111</v>
      </c>
      <c r="G28" s="40">
        <v>12</v>
      </c>
      <c r="H28" s="7">
        <v>861110</v>
      </c>
      <c r="I28" s="11"/>
      <c r="J28" s="19">
        <f t="shared" si="2"/>
        <v>-11</v>
      </c>
      <c r="K28" s="17">
        <f t="shared" si="4"/>
        <v>0</v>
      </c>
      <c r="L28" s="19">
        <f t="shared" si="7"/>
        <v>146775</v>
      </c>
      <c r="M28" s="20">
        <f t="shared" si="8"/>
        <v>20.54708225132466</v>
      </c>
      <c r="N28" s="58"/>
      <c r="O28" s="58"/>
      <c r="P28" s="58"/>
      <c r="Q28" s="58"/>
      <c r="Y28" s="29" t="s">
        <v>95</v>
      </c>
      <c r="Z28" s="22">
        <f>K28</f>
        <v>0</v>
      </c>
      <c r="AA28" s="22" t="s">
        <v>42</v>
      </c>
      <c r="AB28" s="19">
        <f>SUM(L28)</f>
        <v>146775</v>
      </c>
      <c r="AC28" s="35" t="s">
        <v>42</v>
      </c>
      <c r="AD28" s="20">
        <f>SUM(M28)</f>
        <v>20.54708225132466</v>
      </c>
      <c r="AE28" s="21" t="s">
        <v>36</v>
      </c>
    </row>
    <row r="29" spans="1:31" s="28" customFormat="1">
      <c r="A29" s="29" t="s">
        <v>54</v>
      </c>
      <c r="B29" s="29">
        <v>151</v>
      </c>
      <c r="C29" s="40">
        <v>26</v>
      </c>
      <c r="D29" s="7">
        <v>551668</v>
      </c>
      <c r="E29" s="52"/>
      <c r="F29" s="32">
        <v>125</v>
      </c>
      <c r="G29" s="39">
        <v>29</v>
      </c>
      <c r="H29" s="32">
        <v>717034</v>
      </c>
      <c r="I29" s="52"/>
      <c r="J29" s="19">
        <f t="shared" si="2"/>
        <v>-26</v>
      </c>
      <c r="K29" s="17">
        <f t="shared" si="4"/>
        <v>3</v>
      </c>
      <c r="L29" s="19">
        <f t="shared" si="7"/>
        <v>165366</v>
      </c>
      <c r="M29" s="20">
        <f t="shared" si="8"/>
        <v>29.975637521117775</v>
      </c>
      <c r="N29" s="58"/>
      <c r="O29" s="58"/>
      <c r="P29" s="58"/>
      <c r="Q29" s="58"/>
      <c r="Y29" s="29" t="s">
        <v>56</v>
      </c>
      <c r="Z29" s="22">
        <f>K29</f>
        <v>3</v>
      </c>
      <c r="AA29" s="67" t="s">
        <v>42</v>
      </c>
      <c r="AB29" s="19">
        <f>SUM(L29)</f>
        <v>165366</v>
      </c>
      <c r="AC29" s="35" t="s">
        <v>42</v>
      </c>
      <c r="AD29" s="20">
        <f>SUM(M29)</f>
        <v>29.975637521117775</v>
      </c>
      <c r="AE29" s="21" t="s">
        <v>34</v>
      </c>
    </row>
    <row r="30" spans="1:31">
      <c r="A30" s="29" t="s">
        <v>23</v>
      </c>
      <c r="B30" s="29">
        <v>159</v>
      </c>
      <c r="C30" s="39">
        <v>18</v>
      </c>
      <c r="D30" s="32">
        <v>493945</v>
      </c>
      <c r="E30" s="52"/>
      <c r="F30" s="32">
        <v>147</v>
      </c>
      <c r="G30" s="39">
        <v>19</v>
      </c>
      <c r="H30" s="32">
        <v>574745</v>
      </c>
      <c r="I30" s="52"/>
      <c r="J30" s="19">
        <f t="shared" si="2"/>
        <v>-12</v>
      </c>
      <c r="K30" s="17">
        <f t="shared" si="4"/>
        <v>1</v>
      </c>
      <c r="L30" s="19">
        <f t="shared" si="7"/>
        <v>80800</v>
      </c>
      <c r="M30" s="20">
        <f t="shared" si="8"/>
        <v>16.358096549210945</v>
      </c>
      <c r="N30" s="58"/>
      <c r="O30" s="58"/>
      <c r="P30" s="58"/>
      <c r="Q30" s="58"/>
      <c r="R30" s="21"/>
      <c r="S30" s="21"/>
      <c r="T30" s="21"/>
      <c r="U30" s="21"/>
      <c r="V30" s="21"/>
      <c r="W30" s="21"/>
      <c r="X30" s="21"/>
      <c r="Y30" s="29" t="s">
        <v>96</v>
      </c>
      <c r="Z30" s="22">
        <f>K30</f>
        <v>1</v>
      </c>
      <c r="AA30" s="22" t="s">
        <v>42</v>
      </c>
      <c r="AB30" s="19">
        <f>SUM(L30)</f>
        <v>80800</v>
      </c>
      <c r="AC30" s="35" t="s">
        <v>42</v>
      </c>
      <c r="AD30" s="20">
        <f>SUM(M30)</f>
        <v>16.358096549210945</v>
      </c>
      <c r="AE30" s="21" t="s">
        <v>34</v>
      </c>
    </row>
    <row r="31" spans="1:31">
      <c r="A31" s="29" t="s">
        <v>24</v>
      </c>
      <c r="B31" s="29">
        <v>168</v>
      </c>
      <c r="C31" s="40">
        <v>12</v>
      </c>
      <c r="D31" s="7">
        <v>459149</v>
      </c>
      <c r="F31" s="7">
        <v>171</v>
      </c>
      <c r="G31" s="40">
        <v>12</v>
      </c>
      <c r="H31" s="7">
        <v>463246</v>
      </c>
      <c r="I31" s="11"/>
      <c r="J31" s="19">
        <f t="shared" si="2"/>
        <v>3</v>
      </c>
      <c r="K31" s="17">
        <f t="shared" si="4"/>
        <v>0</v>
      </c>
      <c r="L31" s="19">
        <f t="shared" si="7"/>
        <v>4097</v>
      </c>
      <c r="M31" s="20">
        <f t="shared" si="8"/>
        <v>0.89230293434157537</v>
      </c>
      <c r="N31" s="58"/>
      <c r="O31" s="58"/>
      <c r="P31" s="58"/>
      <c r="Q31" s="58"/>
      <c r="R31" s="21"/>
      <c r="S31" s="21"/>
      <c r="T31" s="21"/>
      <c r="U31" s="21"/>
      <c r="V31" s="21"/>
      <c r="W31" s="21"/>
      <c r="Y31" s="29" t="s">
        <v>59</v>
      </c>
      <c r="Z31" s="22">
        <f>K31</f>
        <v>0</v>
      </c>
      <c r="AA31" s="62" t="s">
        <v>42</v>
      </c>
      <c r="AB31" s="19">
        <f>SUM(L31)</f>
        <v>4097</v>
      </c>
      <c r="AC31" s="35" t="s">
        <v>42</v>
      </c>
      <c r="AD31" s="20">
        <f>SUM(M31)</f>
        <v>0.89230293434157537</v>
      </c>
      <c r="AE31" s="21" t="s">
        <v>36</v>
      </c>
    </row>
    <row r="32" spans="1:31">
      <c r="A32" s="29" t="s">
        <v>41</v>
      </c>
      <c r="B32" s="29">
        <v>169</v>
      </c>
      <c r="C32" s="40">
        <v>12</v>
      </c>
      <c r="D32" s="7">
        <v>449212</v>
      </c>
      <c r="F32" s="7">
        <v>158</v>
      </c>
      <c r="G32" s="40">
        <v>12</v>
      </c>
      <c r="H32" s="7">
        <v>520543</v>
      </c>
      <c r="I32" s="11"/>
      <c r="J32" s="19">
        <f t="shared" si="2"/>
        <v>-11</v>
      </c>
      <c r="K32" s="17">
        <f t="shared" si="4"/>
        <v>0</v>
      </c>
      <c r="L32" s="19">
        <f t="shared" si="7"/>
        <v>71331</v>
      </c>
      <c r="M32" s="20">
        <f t="shared" si="8"/>
        <v>15.879139470895701</v>
      </c>
      <c r="N32" s="58"/>
      <c r="O32" s="58"/>
      <c r="P32" s="58"/>
      <c r="Q32" s="58"/>
      <c r="R32" s="21"/>
      <c r="S32" s="21"/>
      <c r="T32" s="21"/>
      <c r="U32" s="21"/>
      <c r="V32" s="21"/>
      <c r="W32" s="21"/>
      <c r="Y32" s="29" t="s">
        <v>97</v>
      </c>
      <c r="Z32" s="22">
        <f>K32</f>
        <v>0</v>
      </c>
      <c r="AA32" s="63" t="s">
        <v>42</v>
      </c>
      <c r="AB32" s="19">
        <f>SUM(L32)</f>
        <v>71331</v>
      </c>
      <c r="AC32" s="35" t="s">
        <v>42</v>
      </c>
      <c r="AD32" s="20">
        <f>SUM(M32)</f>
        <v>15.879139470895701</v>
      </c>
      <c r="AE32" s="21" t="s">
        <v>34</v>
      </c>
    </row>
    <row r="33" spans="1:32">
      <c r="A33" s="29" t="s">
        <v>79</v>
      </c>
      <c r="B33" s="29">
        <v>184</v>
      </c>
      <c r="C33" s="40">
        <v>12</v>
      </c>
      <c r="D33" s="7">
        <v>386903</v>
      </c>
      <c r="F33" s="7">
        <v>157</v>
      </c>
      <c r="G33" s="40">
        <v>15</v>
      </c>
      <c r="H33" s="7">
        <v>524439</v>
      </c>
      <c r="I33" s="11"/>
      <c r="J33" s="19">
        <f t="shared" si="2"/>
        <v>-27</v>
      </c>
      <c r="K33" s="17">
        <f t="shared" si="4"/>
        <v>3</v>
      </c>
      <c r="L33" s="19">
        <f t="shared" si="7"/>
        <v>137536</v>
      </c>
      <c r="M33" s="20">
        <f t="shared" si="8"/>
        <v>35.547928033641504</v>
      </c>
      <c r="N33" s="58"/>
      <c r="O33" s="58"/>
      <c r="P33" s="58"/>
      <c r="Q33" s="58"/>
      <c r="R33" s="21"/>
      <c r="S33" s="21"/>
      <c r="T33" s="21"/>
      <c r="U33" s="21"/>
      <c r="V33" s="21"/>
      <c r="W33" s="21"/>
      <c r="Y33" s="29" t="s">
        <v>82</v>
      </c>
      <c r="Z33" s="22">
        <f>K33</f>
        <v>3</v>
      </c>
      <c r="AA33" s="22" t="s">
        <v>42</v>
      </c>
      <c r="AB33" s="19">
        <f>SUM(L33)</f>
        <v>137536</v>
      </c>
      <c r="AC33" s="35" t="s">
        <v>42</v>
      </c>
      <c r="AD33" s="20">
        <f>SUM(M33)</f>
        <v>35.547928033641504</v>
      </c>
      <c r="AE33" s="21" t="s">
        <v>34</v>
      </c>
    </row>
    <row r="34" spans="1:32">
      <c r="A34" s="83" t="s">
        <v>81</v>
      </c>
      <c r="B34" s="84">
        <v>201</v>
      </c>
      <c r="C34" s="40">
        <v>12</v>
      </c>
      <c r="D34" s="7">
        <v>326750</v>
      </c>
      <c r="F34" s="7">
        <v>190</v>
      </c>
      <c r="G34" s="40">
        <v>12</v>
      </c>
      <c r="H34" s="7">
        <v>372065</v>
      </c>
      <c r="I34" s="11"/>
      <c r="J34" s="19">
        <f t="shared" si="2"/>
        <v>-11</v>
      </c>
      <c r="K34" s="17">
        <f t="shared" si="4"/>
        <v>0</v>
      </c>
      <c r="L34" s="19">
        <f t="shared" si="7"/>
        <v>45315</v>
      </c>
      <c r="M34" s="20">
        <f t="shared" si="8"/>
        <v>13.86840091813313</v>
      </c>
      <c r="N34" s="58"/>
      <c r="O34" s="58"/>
      <c r="P34" s="58"/>
      <c r="Q34" s="58"/>
      <c r="R34" s="21"/>
      <c r="S34" s="21"/>
      <c r="T34" s="21"/>
      <c r="U34" s="21"/>
      <c r="V34" s="21"/>
      <c r="W34" s="21"/>
      <c r="Y34" s="48" t="s">
        <v>83</v>
      </c>
      <c r="Z34" s="22">
        <f>K34</f>
        <v>0</v>
      </c>
      <c r="AA34" s="66" t="s">
        <v>42</v>
      </c>
      <c r="AB34" s="19">
        <f>SUM(L34)</f>
        <v>45315</v>
      </c>
      <c r="AC34" s="35" t="s">
        <v>42</v>
      </c>
      <c r="AD34" s="20">
        <f>SUM(M34)</f>
        <v>13.86840091813313</v>
      </c>
      <c r="AE34" s="21" t="s">
        <v>36</v>
      </c>
    </row>
    <row r="35" spans="1:32" s="21" customFormat="1">
      <c r="A35" s="55" t="s">
        <v>4</v>
      </c>
      <c r="B35" s="29"/>
      <c r="C35" s="37"/>
      <c r="D35" s="19"/>
      <c r="E35" s="57"/>
      <c r="F35" s="19"/>
      <c r="G35" s="37"/>
      <c r="H35" s="19"/>
      <c r="I35" s="57"/>
      <c r="J35" s="19"/>
      <c r="K35" s="17">
        <f t="shared" si="4"/>
        <v>0</v>
      </c>
      <c r="L35" s="19">
        <f t="shared" si="7"/>
        <v>0</v>
      </c>
      <c r="M35" s="20" t="e">
        <f t="shared" si="8"/>
        <v>#DIV/0!</v>
      </c>
      <c r="N35" s="58"/>
      <c r="O35" s="58"/>
      <c r="P35" s="58"/>
      <c r="Q35" s="58"/>
      <c r="Y35" s="64" t="s">
        <v>89</v>
      </c>
      <c r="Z35" s="22">
        <f>K35</f>
        <v>0</v>
      </c>
      <c r="AA35" s="22" t="s">
        <v>42</v>
      </c>
      <c r="AB35" s="19">
        <f>SUM(L35)</f>
        <v>0</v>
      </c>
      <c r="AC35" s="35" t="s">
        <v>42</v>
      </c>
      <c r="AD35" s="20" t="e">
        <f>SUM(M35)</f>
        <v>#DIV/0!</v>
      </c>
      <c r="AE35" s="21" t="s">
        <v>34</v>
      </c>
    </row>
    <row r="36" spans="1:32" s="28" customFormat="1">
      <c r="A36" s="55" t="s">
        <v>53</v>
      </c>
      <c r="B36" s="29"/>
      <c r="C36" s="39"/>
      <c r="D36" s="32"/>
      <c r="E36" s="52"/>
      <c r="F36" s="32"/>
      <c r="G36" s="39"/>
      <c r="H36" s="32"/>
      <c r="I36" s="52"/>
      <c r="J36" s="32"/>
      <c r="K36" s="29">
        <f t="shared" si="4"/>
        <v>0</v>
      </c>
      <c r="L36" s="32">
        <f t="shared" si="7"/>
        <v>0</v>
      </c>
      <c r="M36" s="33" t="e">
        <f t="shared" si="8"/>
        <v>#DIV/0!</v>
      </c>
      <c r="N36" s="53"/>
      <c r="O36" s="53"/>
      <c r="P36" s="53"/>
      <c r="Q36" s="53"/>
      <c r="Y36" s="55" t="s">
        <v>70</v>
      </c>
      <c r="Z36" s="22">
        <f>K36</f>
        <v>0</v>
      </c>
      <c r="AA36" s="22" t="s">
        <v>42</v>
      </c>
      <c r="AB36" s="19">
        <f>SUM(L36)</f>
        <v>0</v>
      </c>
      <c r="AC36" s="35" t="s">
        <v>42</v>
      </c>
      <c r="AD36" s="20" t="e">
        <f>SUM(M36)</f>
        <v>#DIV/0!</v>
      </c>
      <c r="AE36" s="21" t="s">
        <v>36</v>
      </c>
    </row>
    <row r="37" spans="1:32" s="21" customFormat="1">
      <c r="A37" s="55" t="s">
        <v>14</v>
      </c>
      <c r="B37" s="29"/>
      <c r="C37" s="37"/>
      <c r="D37" s="19"/>
      <c r="E37" s="57"/>
      <c r="F37" s="19"/>
      <c r="G37" s="37"/>
      <c r="H37" s="19"/>
      <c r="I37" s="57"/>
      <c r="J37" s="19"/>
      <c r="K37" s="17">
        <f t="shared" si="4"/>
        <v>0</v>
      </c>
      <c r="L37" s="19">
        <f t="shared" si="7"/>
        <v>0</v>
      </c>
      <c r="M37" s="20" t="e">
        <f t="shared" si="8"/>
        <v>#DIV/0!</v>
      </c>
      <c r="N37" s="58"/>
      <c r="O37" s="58"/>
      <c r="P37" s="58"/>
      <c r="Q37" s="58"/>
      <c r="Y37" s="64" t="s">
        <v>57</v>
      </c>
      <c r="Z37" s="22">
        <f>K37</f>
        <v>0</v>
      </c>
      <c r="AA37" s="22" t="s">
        <v>42</v>
      </c>
      <c r="AB37" s="19">
        <f>SUM(L37)</f>
        <v>0</v>
      </c>
      <c r="AC37" s="35" t="s">
        <v>42</v>
      </c>
      <c r="AD37" s="20" t="e">
        <f>SUM(M37)</f>
        <v>#DIV/0!</v>
      </c>
      <c r="AE37" s="21" t="s">
        <v>34</v>
      </c>
    </row>
    <row r="38" spans="1:32">
      <c r="A38" s="55" t="s">
        <v>55</v>
      </c>
      <c r="B38" s="29"/>
      <c r="C38" s="40"/>
      <c r="D38" s="7"/>
      <c r="F38" s="7"/>
      <c r="G38" s="40"/>
      <c r="H38" s="7"/>
      <c r="I38" s="11"/>
      <c r="J38" s="7"/>
      <c r="K38" s="17">
        <f t="shared" si="4"/>
        <v>0</v>
      </c>
      <c r="L38" s="19">
        <f t="shared" si="7"/>
        <v>0</v>
      </c>
      <c r="M38" s="20" t="e">
        <f t="shared" si="8"/>
        <v>#DIV/0!</v>
      </c>
      <c r="N38" s="58"/>
      <c r="O38" s="58"/>
      <c r="P38" s="58"/>
      <c r="Q38" s="58"/>
      <c r="X38" s="21"/>
      <c r="Y38" s="55" t="s">
        <v>63</v>
      </c>
      <c r="Z38" s="22">
        <f>K38</f>
        <v>0</v>
      </c>
      <c r="AA38" s="22" t="s">
        <v>42</v>
      </c>
      <c r="AB38" s="19">
        <f>SUM(L38)</f>
        <v>0</v>
      </c>
      <c r="AC38" s="35" t="s">
        <v>42</v>
      </c>
      <c r="AD38" s="20" t="e">
        <f>SUM(M38)</f>
        <v>#DIV/0!</v>
      </c>
      <c r="AE38" s="21" t="s">
        <v>34</v>
      </c>
    </row>
    <row r="39" spans="1:32" s="28" customFormat="1">
      <c r="A39" s="55" t="s">
        <v>20</v>
      </c>
      <c r="B39" s="29"/>
      <c r="C39" s="39"/>
      <c r="D39" s="32"/>
      <c r="E39" s="52"/>
      <c r="F39" s="32"/>
      <c r="G39" s="39"/>
      <c r="H39" s="32"/>
      <c r="I39" s="52"/>
      <c r="J39" s="32"/>
      <c r="K39" s="17">
        <f t="shared" si="4"/>
        <v>0</v>
      </c>
      <c r="L39" s="19">
        <f t="shared" si="7"/>
        <v>0</v>
      </c>
      <c r="M39" s="20" t="e">
        <f t="shared" si="8"/>
        <v>#DIV/0!</v>
      </c>
      <c r="N39" s="58"/>
      <c r="O39" s="58"/>
      <c r="P39" s="58"/>
      <c r="Q39" s="58"/>
      <c r="Y39" s="55" t="s">
        <v>48</v>
      </c>
      <c r="Z39" s="22">
        <f>K39</f>
        <v>0</v>
      </c>
      <c r="AA39" s="67" t="s">
        <v>42</v>
      </c>
      <c r="AB39" s="19">
        <f>SUM(L39)</f>
        <v>0</v>
      </c>
      <c r="AC39" s="35" t="s">
        <v>42</v>
      </c>
      <c r="AD39" s="20" t="e">
        <f>SUM(M39)</f>
        <v>#DIV/0!</v>
      </c>
      <c r="AE39" s="21" t="s">
        <v>36</v>
      </c>
    </row>
    <row r="40" spans="1:32" s="28" customFormat="1">
      <c r="A40" s="55" t="s">
        <v>12</v>
      </c>
      <c r="B40" s="29"/>
      <c r="C40" s="39"/>
      <c r="D40" s="32"/>
      <c r="E40" s="52"/>
      <c r="F40" s="32"/>
      <c r="G40" s="39"/>
      <c r="H40" s="32"/>
      <c r="I40" s="52"/>
      <c r="J40" s="32"/>
      <c r="K40" s="29">
        <f t="shared" si="4"/>
        <v>0</v>
      </c>
      <c r="L40" s="32">
        <f t="shared" si="7"/>
        <v>0</v>
      </c>
      <c r="M40" s="33" t="e">
        <f t="shared" si="8"/>
        <v>#DIV/0!</v>
      </c>
      <c r="N40" s="53"/>
      <c r="O40" s="53"/>
      <c r="P40" s="53"/>
      <c r="Q40" s="53"/>
      <c r="Y40" s="55" t="s">
        <v>60</v>
      </c>
      <c r="Z40" s="34">
        <f>SUM(K40)</f>
        <v>0</v>
      </c>
      <c r="AA40" s="22" t="s">
        <v>42</v>
      </c>
      <c r="AB40" s="19">
        <f>SUM(L40)</f>
        <v>0</v>
      </c>
      <c r="AC40" s="35" t="s">
        <v>42</v>
      </c>
      <c r="AD40" s="20" t="e">
        <f>SUM(M40)</f>
        <v>#DIV/0!</v>
      </c>
      <c r="AE40" s="21" t="s">
        <v>34</v>
      </c>
    </row>
    <row r="41" spans="1:32" s="47" customFormat="1">
      <c r="A41" s="55" t="s">
        <v>7</v>
      </c>
      <c r="B41" s="29"/>
      <c r="C41" s="39"/>
      <c r="D41" s="32"/>
      <c r="E41" s="52"/>
      <c r="F41" s="32"/>
      <c r="G41" s="39"/>
      <c r="H41" s="32"/>
      <c r="I41" s="52"/>
      <c r="J41" s="32"/>
      <c r="K41" s="29">
        <f t="shared" si="4"/>
        <v>0</v>
      </c>
      <c r="L41" s="32">
        <f t="shared" si="7"/>
        <v>0</v>
      </c>
      <c r="M41" s="33" t="e">
        <f t="shared" si="8"/>
        <v>#DIV/0!</v>
      </c>
      <c r="N41" s="53"/>
      <c r="O41" s="53"/>
      <c r="P41" s="53"/>
      <c r="Q41" s="53"/>
      <c r="Y41" s="55" t="s">
        <v>46</v>
      </c>
      <c r="Z41" s="34">
        <f>SUM(K41)</f>
        <v>0</v>
      </c>
      <c r="AA41" s="22" t="s">
        <v>42</v>
      </c>
      <c r="AB41" s="19">
        <f>SUM(L41)</f>
        <v>0</v>
      </c>
      <c r="AC41" s="35" t="s">
        <v>42</v>
      </c>
      <c r="AD41" s="20" t="e">
        <f>SUM(M41)</f>
        <v>#DIV/0!</v>
      </c>
      <c r="AE41" s="21" t="s">
        <v>36</v>
      </c>
    </row>
    <row r="42" spans="1:32" s="28" customFormat="1">
      <c r="A42" s="56" t="s">
        <v>17</v>
      </c>
      <c r="B42" s="91"/>
      <c r="C42" s="39"/>
      <c r="D42" s="46"/>
      <c r="E42" s="71"/>
      <c r="F42" s="46"/>
      <c r="G42" s="39"/>
      <c r="H42" s="46"/>
      <c r="I42" s="71"/>
      <c r="J42" s="32"/>
      <c r="K42" s="48">
        <f t="shared" si="4"/>
        <v>0</v>
      </c>
      <c r="L42" s="7">
        <f t="shared" si="7"/>
        <v>0</v>
      </c>
      <c r="M42" s="14" t="e">
        <f t="shared" si="8"/>
        <v>#DIV/0!</v>
      </c>
      <c r="N42" s="15"/>
      <c r="O42" s="15"/>
      <c r="P42" s="15"/>
      <c r="Q42" s="15"/>
      <c r="Y42" s="56" t="s">
        <v>61</v>
      </c>
      <c r="Z42" s="34">
        <f>SUM(K42)</f>
        <v>0</v>
      </c>
      <c r="AA42" s="22" t="s">
        <v>42</v>
      </c>
      <c r="AB42" s="19">
        <f>SUM(L42)</f>
        <v>0</v>
      </c>
      <c r="AC42" s="35" t="s">
        <v>42</v>
      </c>
      <c r="AD42" s="20" t="e">
        <f>SUM(M42)</f>
        <v>#DIV/0!</v>
      </c>
      <c r="AE42" s="21" t="s">
        <v>34</v>
      </c>
    </row>
    <row r="43" spans="1:32" s="28" customFormat="1">
      <c r="A43" s="55" t="s">
        <v>11</v>
      </c>
      <c r="B43" s="29"/>
      <c r="C43" s="39"/>
      <c r="D43" s="32"/>
      <c r="E43" s="52"/>
      <c r="F43" s="32"/>
      <c r="G43" s="39"/>
      <c r="H43" s="32"/>
      <c r="I43" s="52"/>
      <c r="J43" s="32"/>
      <c r="K43" s="48">
        <f t="shared" si="4"/>
        <v>0</v>
      </c>
      <c r="L43" s="7">
        <f t="shared" si="7"/>
        <v>0</v>
      </c>
      <c r="M43" s="14" t="e">
        <f t="shared" si="8"/>
        <v>#DIV/0!</v>
      </c>
      <c r="N43" s="15"/>
      <c r="O43" s="15"/>
      <c r="P43" s="15"/>
      <c r="Q43" s="15"/>
      <c r="Y43" s="55" t="s">
        <v>62</v>
      </c>
      <c r="Z43" s="34">
        <f>SUM(K43)</f>
        <v>0</v>
      </c>
      <c r="AA43" s="22" t="s">
        <v>42</v>
      </c>
      <c r="AB43" s="19">
        <f>SUM(L43)</f>
        <v>0</v>
      </c>
      <c r="AC43" s="35" t="s">
        <v>42</v>
      </c>
      <c r="AD43" s="20" t="e">
        <f>SUM(M43)</f>
        <v>#DIV/0!</v>
      </c>
      <c r="AE43" s="21" t="s">
        <v>34</v>
      </c>
    </row>
    <row r="44" spans="1:32" s="28" customFormat="1">
      <c r="A44" s="26" t="s">
        <v>21</v>
      </c>
      <c r="B44" s="29"/>
      <c r="C44" s="39"/>
      <c r="D44" s="32"/>
      <c r="E44" s="52"/>
      <c r="F44" s="32"/>
      <c r="G44" s="39"/>
      <c r="H44" s="32"/>
      <c r="I44" s="52"/>
      <c r="J44" s="32"/>
      <c r="K44" s="48">
        <f t="shared" si="4"/>
        <v>0</v>
      </c>
      <c r="L44" s="7">
        <f t="shared" si="7"/>
        <v>0</v>
      </c>
      <c r="M44" s="14" t="e">
        <f t="shared" si="8"/>
        <v>#DIV/0!</v>
      </c>
      <c r="N44" s="15"/>
      <c r="O44" s="15"/>
      <c r="P44" s="15"/>
      <c r="Q44" s="15"/>
      <c r="Y44" s="50"/>
      <c r="Z44" s="51"/>
      <c r="AA44" s="59"/>
      <c r="AB44" s="57"/>
      <c r="AC44" s="54"/>
      <c r="AD44" s="58"/>
      <c r="AE44" s="60"/>
      <c r="AF44" s="61"/>
    </row>
    <row r="45" spans="1:32" s="28" customFormat="1">
      <c r="A45" s="26" t="s">
        <v>18</v>
      </c>
      <c r="B45" s="29"/>
      <c r="C45" s="39"/>
      <c r="D45" s="32"/>
      <c r="E45" s="52"/>
      <c r="F45" s="32"/>
      <c r="G45" s="39"/>
      <c r="H45" s="32"/>
      <c r="I45" s="52"/>
      <c r="J45" s="32"/>
      <c r="K45" s="29">
        <f t="shared" si="4"/>
        <v>0</v>
      </c>
      <c r="L45" s="32">
        <f t="shared" si="7"/>
        <v>0</v>
      </c>
      <c r="M45" s="33" t="e">
        <f t="shared" si="8"/>
        <v>#DIV/0!</v>
      </c>
      <c r="N45" s="53"/>
      <c r="O45" s="53"/>
      <c r="P45" s="53"/>
      <c r="Q45" s="53"/>
      <c r="Y45" s="50"/>
      <c r="Z45" s="51"/>
      <c r="AA45" s="51"/>
      <c r="AB45" s="52"/>
      <c r="AC45" s="52"/>
      <c r="AD45" s="53"/>
      <c r="AE45" s="21"/>
    </row>
    <row r="46" spans="1:32" s="28" customFormat="1">
      <c r="A46" s="26" t="s">
        <v>69</v>
      </c>
      <c r="B46" s="29"/>
      <c r="C46" s="39"/>
      <c r="D46" s="32"/>
      <c r="E46" s="52"/>
      <c r="F46" s="32"/>
      <c r="G46" s="39"/>
      <c r="H46" s="94"/>
      <c r="I46" s="52"/>
      <c r="J46" s="32"/>
      <c r="K46" s="29">
        <f t="shared" si="4"/>
        <v>0</v>
      </c>
      <c r="L46" s="32">
        <f t="shared" si="7"/>
        <v>0</v>
      </c>
      <c r="M46" s="33" t="e">
        <f t="shared" si="8"/>
        <v>#DIV/0!</v>
      </c>
      <c r="N46" s="53"/>
      <c r="O46" s="53"/>
      <c r="P46" s="53"/>
      <c r="Q46" s="53"/>
      <c r="Y46" s="50"/>
      <c r="Z46" s="51"/>
      <c r="AA46" s="51"/>
      <c r="AB46" s="52"/>
      <c r="AC46" s="54"/>
      <c r="AD46" s="53"/>
      <c r="AE46" s="21"/>
    </row>
    <row r="47" spans="1:32" s="28" customFormat="1">
      <c r="A47" s="26" t="s">
        <v>32</v>
      </c>
      <c r="B47" s="29"/>
      <c r="C47" s="93"/>
      <c r="D47" s="32"/>
      <c r="E47" s="52"/>
      <c r="F47" s="32"/>
      <c r="G47" s="93"/>
      <c r="H47" s="32"/>
      <c r="I47" s="52"/>
      <c r="J47" s="32"/>
      <c r="K47" s="29">
        <f t="shared" si="4"/>
        <v>0</v>
      </c>
      <c r="L47" s="32">
        <f t="shared" si="7"/>
        <v>0</v>
      </c>
      <c r="M47" s="33" t="e">
        <f t="shared" si="8"/>
        <v>#DIV/0!</v>
      </c>
      <c r="N47" s="53"/>
      <c r="O47" s="53"/>
      <c r="P47" s="53"/>
      <c r="Q47" s="53"/>
      <c r="Y47" s="50"/>
      <c r="Z47" s="51"/>
      <c r="AA47" s="51"/>
      <c r="AB47" s="52"/>
      <c r="AC47" s="54"/>
      <c r="AD47" s="53"/>
      <c r="AE47" s="21"/>
    </row>
    <row r="48" spans="1:32">
      <c r="A48" s="50"/>
      <c r="B48" s="50"/>
      <c r="C48" s="74"/>
      <c r="D48" s="7"/>
      <c r="G48" s="74"/>
      <c r="H48" s="7"/>
      <c r="I48" s="11"/>
      <c r="J48" s="11"/>
      <c r="K48" s="75"/>
      <c r="L48" s="11"/>
      <c r="M48" s="15"/>
      <c r="N48" s="15"/>
      <c r="O48" s="15"/>
      <c r="P48" s="15"/>
      <c r="Q48" s="15"/>
      <c r="Z48" s="51"/>
      <c r="AA48" s="51"/>
      <c r="AB48" s="52"/>
      <c r="AC48" s="54"/>
      <c r="AD48" s="53"/>
      <c r="AE48" s="21"/>
    </row>
    <row r="49" spans="1:26">
      <c r="A49" s="96" t="s">
        <v>31</v>
      </c>
      <c r="B49" s="97"/>
      <c r="C49" s="97"/>
      <c r="D49" s="80">
        <v>352584359</v>
      </c>
      <c r="E49" s="90"/>
      <c r="F49" s="72"/>
      <c r="G49" s="92"/>
      <c r="H49" s="80"/>
      <c r="I49" s="16"/>
      <c r="J49" s="85"/>
      <c r="K49" s="7"/>
      <c r="L49" s="68">
        <f>SUM(L3:L6,L8:L17,L19:L34)</f>
        <v>57051938</v>
      </c>
      <c r="M49" s="69" t="e">
        <f>(L49*100/H49)</f>
        <v>#DIV/0!</v>
      </c>
      <c r="N49" s="99"/>
      <c r="O49" s="99"/>
      <c r="P49" s="99"/>
      <c r="Q49" s="99"/>
      <c r="Z49"/>
    </row>
    <row r="50" spans="1:26">
      <c r="A50" s="76"/>
      <c r="B50" s="76"/>
      <c r="C50" s="43"/>
      <c r="D50" s="72"/>
      <c r="E50" s="90"/>
      <c r="F50" s="72"/>
      <c r="G50" s="43"/>
      <c r="H50" s="16"/>
      <c r="I50" s="16"/>
      <c r="J50" s="85"/>
      <c r="K50" s="10"/>
      <c r="L50" s="68" t="e">
        <f>L49+#REF!-D49</f>
        <v>#REF!</v>
      </c>
      <c r="M50" s="15"/>
      <c r="N50" s="15"/>
      <c r="O50" s="15"/>
      <c r="P50" s="15"/>
      <c r="Q50" s="15"/>
      <c r="Z50"/>
    </row>
    <row r="52" spans="1:26">
      <c r="G52" s="42"/>
      <c r="H52" s="65"/>
      <c r="I52" s="73"/>
      <c r="J52" s="70"/>
      <c r="K52" s="2"/>
    </row>
    <row r="53" spans="1:26">
      <c r="K53" s="10"/>
    </row>
  </sheetData>
  <sortState ref="A2:D48">
    <sortCondition descending="1" ref="D3"/>
  </sortState>
  <mergeCells count="4">
    <mergeCell ref="J1:M1"/>
    <mergeCell ref="A49:C49"/>
    <mergeCell ref="B1:D1"/>
    <mergeCell ref="F1:H1"/>
  </mergeCells>
  <conditionalFormatting sqref="D3:D17 D19:D34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19:Q34 M3:Q6 M8:Q17">
    <cfRule type="top10" dxfId="2" priority="6" rank="3"/>
  </conditionalFormatting>
  <conditionalFormatting sqref="L3:L17 L19:L34">
    <cfRule type="dataBar" priority="1">
      <dataBar>
        <cfvo type="num" val="5000"/>
        <cfvo type="num" val="2000000"/>
        <color rgb="FFD6007B"/>
      </dataBar>
    </cfRule>
  </conditionalFormatting>
  <conditionalFormatting sqref="H3:H17 H19:H34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17 J19:J34">
    <cfRule type="top10" dxfId="1" priority="15" bottom="1" rank="3"/>
    <cfRule type="iconSet" priority="16">
      <iconSet iconSet="3Arrows" reverse="1">
        <cfvo type="percent" val="0"/>
        <cfvo type="num" val="0"/>
        <cfvo type="num" val="1"/>
      </iconSet>
    </cfRule>
  </conditionalFormatting>
  <conditionalFormatting sqref="K3:K34">
    <cfRule type="top10" dxfId="0" priority="19" rank="3"/>
    <cfRule type="iconSet" priority="20">
      <iconSet iconSet="3Arrows">
        <cfvo type="percent" val="0"/>
        <cfvo type="num" val="0"/>
        <cfvo type="num" val="1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gamer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</dc:creator>
  <cp:lastModifiedBy>damien</cp:lastModifiedBy>
  <dcterms:created xsi:type="dcterms:W3CDTF">2014-01-04T22:39:26Z</dcterms:created>
  <dcterms:modified xsi:type="dcterms:W3CDTF">2014-10-10T16:32:42Z</dcterms:modified>
</cp:coreProperties>
</file>