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2" windowWidth="17400" windowHeight="9912" tabRatio="907" activeTab="1"/>
  </bookViews>
  <sheets>
    <sheet name="A recopier" sheetId="1" r:id="rId1"/>
    <sheet name="match1" sheetId="3" r:id="rId2"/>
    <sheet name="match1b" sheetId="16" state="hidden" r:id="rId3"/>
    <sheet name="match2" sheetId="4" r:id="rId4"/>
    <sheet name="match2b" sheetId="17" state="hidden" r:id="rId5"/>
    <sheet name="match3" sheetId="5" r:id="rId6"/>
    <sheet name="match3b" sheetId="18" state="hidden" r:id="rId7"/>
    <sheet name="match4" sheetId="6" r:id="rId8"/>
    <sheet name="match4b" sheetId="19" state="hidden" r:id="rId9"/>
    <sheet name="match5" sheetId="7" r:id="rId10"/>
    <sheet name="match5b" sheetId="20" state="hidden" r:id="rId11"/>
    <sheet name="match6" sheetId="8" r:id="rId12"/>
    <sheet name="match6b" sheetId="21" state="hidden" r:id="rId13"/>
    <sheet name="match7" sheetId="9" r:id="rId14"/>
    <sheet name="match7b" sheetId="22" state="hidden" r:id="rId15"/>
    <sheet name="match8" sheetId="10" r:id="rId16"/>
    <sheet name="match8b" sheetId="23" state="hidden" r:id="rId17"/>
    <sheet name="stats 1 feuille equipe" sheetId="13" state="hidden" r:id="rId18"/>
    <sheet name="stat sur 1 feuille joueurs" sheetId="24" state="hidden" r:id="rId19"/>
    <sheet name="Aide au 5 majeur" sheetId="15" r:id="rId20"/>
  </sheets>
  <calcPr calcId="145621"/>
</workbook>
</file>

<file path=xl/calcChain.xml><?xml version="1.0" encoding="utf-8"?>
<calcChain xmlns="http://schemas.openxmlformats.org/spreadsheetml/2006/main">
  <c r="AB34" i="13" l="1"/>
  <c r="AB32" i="13"/>
  <c r="AB30" i="13"/>
  <c r="AB28" i="13"/>
  <c r="AB26" i="13"/>
  <c r="AB24" i="13"/>
  <c r="AB22" i="13"/>
  <c r="AB20" i="13"/>
  <c r="AB18" i="13"/>
  <c r="AB16" i="13"/>
  <c r="AB14" i="13"/>
  <c r="AB12" i="13"/>
  <c r="AB10" i="13"/>
  <c r="AB8" i="13"/>
  <c r="AB6" i="13"/>
  <c r="AB4" i="13"/>
  <c r="W34" i="13"/>
  <c r="W32" i="13"/>
  <c r="W30" i="13"/>
  <c r="W28" i="13"/>
  <c r="W26" i="13"/>
  <c r="W24" i="13"/>
  <c r="W22" i="13"/>
  <c r="W20" i="13"/>
  <c r="W18" i="13"/>
  <c r="W16" i="13"/>
  <c r="W14" i="13"/>
  <c r="W12" i="13"/>
  <c r="W10" i="13"/>
  <c r="W8" i="13"/>
  <c r="W6" i="13"/>
  <c r="B1" i="23"/>
  <c r="B1" i="22"/>
  <c r="B1" i="21"/>
  <c r="B1" i="20"/>
  <c r="B1" i="19"/>
  <c r="B36" i="19" s="1"/>
  <c r="B21" i="19" s="1"/>
  <c r="C86" i="24" s="1"/>
  <c r="B1" i="18"/>
  <c r="B1" i="17"/>
  <c r="B1" i="16"/>
  <c r="A45" i="16" s="1"/>
  <c r="A30" i="16" s="1"/>
  <c r="B23" i="24" s="1"/>
  <c r="BF23" i="24" s="1"/>
  <c r="CE2" i="24"/>
  <c r="CF2" i="24"/>
  <c r="CD2" i="24"/>
  <c r="A5" i="23"/>
  <c r="A5" i="22"/>
  <c r="A12" i="22" s="1"/>
  <c r="B151" i="24" s="1"/>
  <c r="A5" i="21"/>
  <c r="C6" i="21"/>
  <c r="C23" i="13" s="1"/>
  <c r="A5" i="20"/>
  <c r="A5" i="19"/>
  <c r="C14" i="19" s="1"/>
  <c r="D81" i="24" s="1"/>
  <c r="A5" i="18"/>
  <c r="C6" i="18" s="1"/>
  <c r="C11" i="13" s="1"/>
  <c r="A5" i="17"/>
  <c r="A8" i="17" s="1"/>
  <c r="B27" i="24" s="1"/>
  <c r="A5" i="16"/>
  <c r="C100" i="1"/>
  <c r="C95" i="1"/>
  <c r="C73" i="1"/>
  <c r="W4" i="13"/>
  <c r="R34" i="13"/>
  <c r="R32" i="13"/>
  <c r="R30" i="13"/>
  <c r="R28" i="13"/>
  <c r="R26" i="13"/>
  <c r="R24" i="13"/>
  <c r="R22" i="13"/>
  <c r="R20" i="13"/>
  <c r="R18" i="13"/>
  <c r="R16" i="13"/>
  <c r="R14" i="13"/>
  <c r="R12" i="13"/>
  <c r="R10" i="13"/>
  <c r="R8" i="13"/>
  <c r="R6" i="13"/>
  <c r="R4" i="13"/>
  <c r="G40" i="17"/>
  <c r="G25" i="17" s="1"/>
  <c r="I42" i="24" s="1"/>
  <c r="L41" i="17"/>
  <c r="L26" i="17" s="1"/>
  <c r="N43" i="24" s="1"/>
  <c r="H43" i="17"/>
  <c r="H28" i="17" s="1"/>
  <c r="J45" i="24" s="1"/>
  <c r="L43" i="17"/>
  <c r="L28" i="17" s="1"/>
  <c r="N45" i="24" s="1"/>
  <c r="AL45" i="24" s="1"/>
  <c r="AQ45" i="24" s="1"/>
  <c r="H45" i="17"/>
  <c r="H30" i="17" s="1"/>
  <c r="J47" i="24" s="1"/>
  <c r="J45" i="17"/>
  <c r="J30" i="17" s="1"/>
  <c r="L47" i="24" s="1"/>
  <c r="M46" i="17"/>
  <c r="M31" i="17" s="1"/>
  <c r="O48" i="24" s="1"/>
  <c r="F47" i="17"/>
  <c r="F32" i="17" s="1"/>
  <c r="H49" i="24" s="1"/>
  <c r="A45" i="17"/>
  <c r="A30" i="17" s="1"/>
  <c r="B47" i="24" s="1"/>
  <c r="N38" i="19"/>
  <c r="N23" i="19" s="1"/>
  <c r="D39" i="19"/>
  <c r="D24" i="19" s="1"/>
  <c r="H39" i="19"/>
  <c r="H24" i="19" s="1"/>
  <c r="L39" i="19"/>
  <c r="L24" i="19" s="1"/>
  <c r="B40" i="19"/>
  <c r="B25" i="19" s="1"/>
  <c r="F40" i="19"/>
  <c r="F25" i="19" s="1"/>
  <c r="J40" i="19"/>
  <c r="J25" i="19" s="1"/>
  <c r="N40" i="19"/>
  <c r="N25" i="19" s="1"/>
  <c r="D41" i="19"/>
  <c r="D26" i="19" s="1"/>
  <c r="E91" i="24" s="1"/>
  <c r="F41" i="19"/>
  <c r="F26" i="19" s="1"/>
  <c r="H91" i="24" s="1"/>
  <c r="J41" i="19"/>
  <c r="J26" i="19" s="1"/>
  <c r="L91" i="24" s="1"/>
  <c r="B42" i="19"/>
  <c r="B27" i="19" s="1"/>
  <c r="C92" i="24" s="1"/>
  <c r="F42" i="19"/>
  <c r="F27" i="19" s="1"/>
  <c r="H92" i="24" s="1"/>
  <c r="H42" i="19"/>
  <c r="H27" i="19" s="1"/>
  <c r="J92" i="24" s="1"/>
  <c r="L42" i="19"/>
  <c r="L27" i="19" s="1"/>
  <c r="N92" i="24" s="1"/>
  <c r="D43" i="19"/>
  <c r="D28" i="19" s="1"/>
  <c r="E93" i="24" s="1"/>
  <c r="H43" i="19"/>
  <c r="H28" i="19" s="1"/>
  <c r="J93" i="24" s="1"/>
  <c r="J43" i="19"/>
  <c r="J28" i="19" s="1"/>
  <c r="L93" i="24" s="1"/>
  <c r="N43" i="19"/>
  <c r="N28" i="19" s="1"/>
  <c r="P93" i="24" s="1"/>
  <c r="F44" i="19"/>
  <c r="F29" i="19" s="1"/>
  <c r="H94" i="24" s="1"/>
  <c r="J44" i="19"/>
  <c r="J29" i="19" s="1"/>
  <c r="L94" i="24" s="1"/>
  <c r="N44" i="19"/>
  <c r="N29" i="19" s="1"/>
  <c r="P94" i="24" s="1"/>
  <c r="F45" i="19"/>
  <c r="F30" i="19" s="1"/>
  <c r="H95" i="24" s="1"/>
  <c r="J45" i="19"/>
  <c r="J30" i="19" s="1"/>
  <c r="L95" i="24" s="1"/>
  <c r="L45" i="19"/>
  <c r="L30" i="19" s="1"/>
  <c r="N95" i="24" s="1"/>
  <c r="B46" i="19"/>
  <c r="B31" i="19" s="1"/>
  <c r="C96" i="24" s="1"/>
  <c r="F46" i="19"/>
  <c r="F31" i="19" s="1"/>
  <c r="H96" i="24" s="1"/>
  <c r="H46" i="19"/>
  <c r="H31" i="19" s="1"/>
  <c r="J96" i="24" s="1"/>
  <c r="J46" i="19"/>
  <c r="J31" i="19" s="1"/>
  <c r="L96" i="24" s="1"/>
  <c r="L46" i="19"/>
  <c r="L31" i="19" s="1"/>
  <c r="N96" i="24" s="1"/>
  <c r="N46" i="19"/>
  <c r="N31" i="19" s="1"/>
  <c r="P96" i="24" s="1"/>
  <c r="D47" i="19"/>
  <c r="D32" i="19" s="1"/>
  <c r="E97" i="24" s="1"/>
  <c r="H47" i="19"/>
  <c r="H32" i="19" s="1"/>
  <c r="J97" i="24" s="1"/>
  <c r="J47" i="19"/>
  <c r="J32" i="19" s="1"/>
  <c r="L97" i="24" s="1"/>
  <c r="L47" i="19"/>
  <c r="L32" i="19" s="1"/>
  <c r="N97" i="24" s="1"/>
  <c r="N47" i="19"/>
  <c r="N32" i="19" s="1"/>
  <c r="P97" i="24" s="1"/>
  <c r="C35" i="19"/>
  <c r="C20" i="19" s="1"/>
  <c r="E35" i="19"/>
  <c r="E20" i="19" s="1"/>
  <c r="G35" i="19"/>
  <c r="G20" i="19" s="1"/>
  <c r="I35" i="19"/>
  <c r="I20" i="19" s="1"/>
  <c r="K35" i="19"/>
  <c r="K20" i="19" s="1"/>
  <c r="M35" i="19"/>
  <c r="M20" i="19" s="1"/>
  <c r="A35" i="19"/>
  <c r="A20" i="19" s="1"/>
  <c r="P20" i="19" s="1"/>
  <c r="A36" i="19"/>
  <c r="A21" i="19" s="1"/>
  <c r="B86" i="24" s="1"/>
  <c r="C36" i="19"/>
  <c r="C21" i="19" s="1"/>
  <c r="D86" i="24" s="1"/>
  <c r="E36" i="19"/>
  <c r="E21" i="19" s="1"/>
  <c r="G86" i="24" s="1"/>
  <c r="G36" i="19"/>
  <c r="G21" i="19" s="1"/>
  <c r="I86" i="24" s="1"/>
  <c r="I36" i="19"/>
  <c r="I21" i="19" s="1"/>
  <c r="K86" i="24" s="1"/>
  <c r="BX86" i="24" s="1"/>
  <c r="K36" i="19"/>
  <c r="K21" i="19" s="1"/>
  <c r="M86" i="24" s="1"/>
  <c r="M36" i="19"/>
  <c r="M21" i="19" s="1"/>
  <c r="O86" i="24" s="1"/>
  <c r="A37" i="19"/>
  <c r="A22" i="19" s="1"/>
  <c r="B87" i="24" s="1"/>
  <c r="BK87" i="24" s="1"/>
  <c r="C37" i="19"/>
  <c r="C22" i="19" s="1"/>
  <c r="D87" i="24" s="1"/>
  <c r="E37" i="19"/>
  <c r="E22" i="19" s="1"/>
  <c r="G87" i="24" s="1"/>
  <c r="G37" i="19"/>
  <c r="G22" i="19" s="1"/>
  <c r="I87" i="24" s="1"/>
  <c r="I37" i="19"/>
  <c r="I22" i="19" s="1"/>
  <c r="K87" i="24" s="1"/>
  <c r="BX87" i="24" s="1"/>
  <c r="K37" i="19"/>
  <c r="K22" i="19" s="1"/>
  <c r="M37" i="19"/>
  <c r="M22" i="19" s="1"/>
  <c r="O87" i="24" s="1"/>
  <c r="A38" i="19"/>
  <c r="A23" i="19" s="1"/>
  <c r="B88" i="24" s="1"/>
  <c r="C38" i="19"/>
  <c r="C23" i="19" s="1"/>
  <c r="D88" i="24" s="1"/>
  <c r="E38" i="19"/>
  <c r="E23" i="19" s="1"/>
  <c r="G88" i="24" s="1"/>
  <c r="G38" i="19"/>
  <c r="G23" i="19" s="1"/>
  <c r="I38" i="19"/>
  <c r="I23" i="19" s="1"/>
  <c r="K88" i="24" s="1"/>
  <c r="K38" i="19"/>
  <c r="K23" i="19" s="1"/>
  <c r="M88" i="24" s="1"/>
  <c r="M38" i="19"/>
  <c r="M23" i="19" s="1"/>
  <c r="O88" i="24" s="1"/>
  <c r="A39" i="19"/>
  <c r="A24" i="19" s="1"/>
  <c r="B89" i="24" s="1"/>
  <c r="C39" i="19"/>
  <c r="C24" i="19" s="1"/>
  <c r="D89" i="24" s="1"/>
  <c r="E39" i="19"/>
  <c r="E24" i="19" s="1"/>
  <c r="G89" i="24" s="1"/>
  <c r="G39" i="19"/>
  <c r="G24" i="19" s="1"/>
  <c r="I89" i="24" s="1"/>
  <c r="I39" i="19"/>
  <c r="I24" i="19" s="1"/>
  <c r="K89" i="24" s="1"/>
  <c r="BX89" i="24" s="1"/>
  <c r="K39" i="19"/>
  <c r="K24" i="19" s="1"/>
  <c r="M89" i="24" s="1"/>
  <c r="M39" i="19"/>
  <c r="M24" i="19" s="1"/>
  <c r="O89" i="24" s="1"/>
  <c r="A40" i="19"/>
  <c r="A25" i="19" s="1"/>
  <c r="B90" i="24" s="1"/>
  <c r="C40" i="19"/>
  <c r="C25" i="19" s="1"/>
  <c r="D90" i="24" s="1"/>
  <c r="E40" i="19"/>
  <c r="E25" i="19" s="1"/>
  <c r="G90" i="24" s="1"/>
  <c r="G40" i="19"/>
  <c r="G25" i="19" s="1"/>
  <c r="I90" i="24" s="1"/>
  <c r="BF90" i="24" s="1"/>
  <c r="I40" i="19"/>
  <c r="I25" i="19" s="1"/>
  <c r="K90" i="24" s="1"/>
  <c r="BX90" i="24" s="1"/>
  <c r="K40" i="19"/>
  <c r="K25" i="19" s="1"/>
  <c r="M90" i="24" s="1"/>
  <c r="M40" i="19"/>
  <c r="M25" i="19" s="1"/>
  <c r="O90" i="24" s="1"/>
  <c r="A41" i="19"/>
  <c r="A26" i="19" s="1"/>
  <c r="B91" i="24" s="1"/>
  <c r="C41" i="19"/>
  <c r="C26" i="19" s="1"/>
  <c r="D91" i="24" s="1"/>
  <c r="E41" i="19"/>
  <c r="E26" i="19" s="1"/>
  <c r="G91" i="24" s="1"/>
  <c r="G41" i="19"/>
  <c r="G26" i="19" s="1"/>
  <c r="I91" i="24" s="1"/>
  <c r="BF91" i="24" s="1"/>
  <c r="I41" i="19"/>
  <c r="I26" i="19" s="1"/>
  <c r="K91" i="24" s="1"/>
  <c r="BX91" i="24" s="1"/>
  <c r="K41" i="19"/>
  <c r="K26" i="19" s="1"/>
  <c r="M91" i="24" s="1"/>
  <c r="M41" i="19"/>
  <c r="M26" i="19" s="1"/>
  <c r="O91" i="24" s="1"/>
  <c r="A42" i="19"/>
  <c r="A27" i="19" s="1"/>
  <c r="B92" i="24" s="1"/>
  <c r="BK92" i="24" s="1"/>
  <c r="C42" i="19"/>
  <c r="C27" i="19" s="1"/>
  <c r="D92" i="24" s="1"/>
  <c r="E42" i="19"/>
  <c r="E27" i="19" s="1"/>
  <c r="G92" i="24" s="1"/>
  <c r="G42" i="19"/>
  <c r="G27" i="19" s="1"/>
  <c r="I92" i="24" s="1"/>
  <c r="I42" i="19"/>
  <c r="I27" i="19" s="1"/>
  <c r="K92" i="24" s="1"/>
  <c r="BX92" i="24" s="1"/>
  <c r="K42" i="19"/>
  <c r="K27" i="19" s="1"/>
  <c r="M92" i="24" s="1"/>
  <c r="M42" i="19"/>
  <c r="M27" i="19" s="1"/>
  <c r="O92" i="24" s="1"/>
  <c r="A43" i="19"/>
  <c r="A28" i="19" s="1"/>
  <c r="B93" i="24" s="1"/>
  <c r="C43" i="19"/>
  <c r="C28" i="19" s="1"/>
  <c r="D93" i="24" s="1"/>
  <c r="E43" i="19"/>
  <c r="E28" i="19" s="1"/>
  <c r="G93" i="24" s="1"/>
  <c r="G43" i="19"/>
  <c r="G28" i="19"/>
  <c r="I93" i="24" s="1"/>
  <c r="I43" i="19"/>
  <c r="I28" i="19" s="1"/>
  <c r="K93" i="24" s="1"/>
  <c r="BX93" i="24" s="1"/>
  <c r="K43" i="19"/>
  <c r="K28" i="19" s="1"/>
  <c r="M93" i="24" s="1"/>
  <c r="M43" i="19"/>
  <c r="M28" i="19"/>
  <c r="O93" i="24" s="1"/>
  <c r="A44" i="19"/>
  <c r="A29" i="19" s="1"/>
  <c r="B94" i="24" s="1"/>
  <c r="BK94" i="24" s="1"/>
  <c r="C44" i="19"/>
  <c r="C29" i="19" s="1"/>
  <c r="D94" i="24" s="1"/>
  <c r="E44" i="19"/>
  <c r="E29" i="19" s="1"/>
  <c r="G94" i="24" s="1"/>
  <c r="G44" i="19"/>
  <c r="G29" i="19" s="1"/>
  <c r="I94" i="24" s="1"/>
  <c r="I44" i="19"/>
  <c r="I29" i="19" s="1"/>
  <c r="K94" i="24" s="1"/>
  <c r="BX94" i="24" s="1"/>
  <c r="K44" i="19"/>
  <c r="K29" i="19" s="1"/>
  <c r="M94" i="24" s="1"/>
  <c r="M44" i="19"/>
  <c r="M29" i="19" s="1"/>
  <c r="O94" i="24" s="1"/>
  <c r="A45" i="19"/>
  <c r="A30" i="19" s="1"/>
  <c r="B95" i="24" s="1"/>
  <c r="C45" i="19"/>
  <c r="C30" i="19" s="1"/>
  <c r="E45" i="19"/>
  <c r="E30" i="19"/>
  <c r="G45" i="19"/>
  <c r="G30" i="19" s="1"/>
  <c r="I95" i="24" s="1"/>
  <c r="I45" i="19"/>
  <c r="I30" i="19" s="1"/>
  <c r="K95" i="24" s="1"/>
  <c r="BX95" i="24" s="1"/>
  <c r="K45" i="19"/>
  <c r="K30" i="19" s="1"/>
  <c r="M95" i="24" s="1"/>
  <c r="AE95" i="24" s="1"/>
  <c r="M45" i="19"/>
  <c r="M30" i="19" s="1"/>
  <c r="O95" i="24" s="1"/>
  <c r="A46" i="19"/>
  <c r="A31" i="19" s="1"/>
  <c r="B96" i="24"/>
  <c r="F96" i="24" s="1"/>
  <c r="C46" i="19"/>
  <c r="C31" i="19" s="1"/>
  <c r="E46" i="19"/>
  <c r="E31" i="19"/>
  <c r="G46" i="19"/>
  <c r="G31" i="19" s="1"/>
  <c r="I96" i="24" s="1"/>
  <c r="I46" i="19"/>
  <c r="I31" i="19" s="1"/>
  <c r="K96" i="24"/>
  <c r="BX96" i="24" s="1"/>
  <c r="K46" i="19"/>
  <c r="K31" i="19" s="1"/>
  <c r="M96" i="24" s="1"/>
  <c r="M46" i="19"/>
  <c r="M31" i="19"/>
  <c r="O96" i="24" s="1"/>
  <c r="A47" i="19"/>
  <c r="A32" i="19" s="1"/>
  <c r="B97" i="24" s="1"/>
  <c r="C47" i="19"/>
  <c r="C32" i="19"/>
  <c r="D97" i="24" s="1"/>
  <c r="F97" i="24" s="1"/>
  <c r="BC97" i="24" s="1"/>
  <c r="E47" i="19"/>
  <c r="E32" i="19" s="1"/>
  <c r="G47" i="19"/>
  <c r="G32" i="19"/>
  <c r="I47" i="19"/>
  <c r="I32" i="19" s="1"/>
  <c r="K97" i="24" s="1"/>
  <c r="BX97" i="24" s="1"/>
  <c r="K47" i="19"/>
  <c r="K32" i="19"/>
  <c r="M97" i="24" s="1"/>
  <c r="M47" i="19"/>
  <c r="M32" i="19" s="1"/>
  <c r="O97" i="24" s="1"/>
  <c r="B35" i="19"/>
  <c r="B20" i="19"/>
  <c r="D35" i="19"/>
  <c r="D20" i="19" s="1"/>
  <c r="D17" i="13" s="1"/>
  <c r="F35" i="19"/>
  <c r="F20" i="19" s="1"/>
  <c r="G17" i="13" s="1"/>
  <c r="H35" i="19"/>
  <c r="H20" i="19" s="1"/>
  <c r="I17" i="13" s="1"/>
  <c r="J35" i="19"/>
  <c r="J20" i="19" s="1"/>
  <c r="K17" i="13" s="1"/>
  <c r="L35" i="19"/>
  <c r="L20" i="19" s="1"/>
  <c r="M17" i="13" s="1"/>
  <c r="N35" i="19"/>
  <c r="N20" i="19" s="1"/>
  <c r="O17" i="13" s="1"/>
  <c r="D36" i="21"/>
  <c r="D21" i="21" s="1"/>
  <c r="H36" i="21"/>
  <c r="H21" i="21" s="1"/>
  <c r="L36" i="21"/>
  <c r="L21" i="21" s="1"/>
  <c r="B37" i="21"/>
  <c r="B22" i="21" s="1"/>
  <c r="C135" i="24" s="1"/>
  <c r="F37" i="21"/>
  <c r="F22" i="21" s="1"/>
  <c r="H135" i="24" s="1"/>
  <c r="H37" i="21"/>
  <c r="H22" i="21" s="1"/>
  <c r="N37" i="21"/>
  <c r="N22" i="21" s="1"/>
  <c r="P135" i="24" s="1"/>
  <c r="B38" i="21"/>
  <c r="B23" i="21" s="1"/>
  <c r="F38" i="21"/>
  <c r="F23" i="21" s="1"/>
  <c r="J38" i="21"/>
  <c r="J23" i="21" s="1"/>
  <c r="N38" i="21"/>
  <c r="N23" i="21" s="1"/>
  <c r="D39" i="21"/>
  <c r="D24" i="21" s="1"/>
  <c r="H39" i="21"/>
  <c r="H24" i="21" s="1"/>
  <c r="J137" i="24" s="1"/>
  <c r="J39" i="21"/>
  <c r="J24" i="21" s="1"/>
  <c r="L137" i="24" s="1"/>
  <c r="B40" i="21"/>
  <c r="B25" i="21" s="1"/>
  <c r="F40" i="21"/>
  <c r="F25" i="21" s="1"/>
  <c r="H138" i="24" s="1"/>
  <c r="H40" i="21"/>
  <c r="H25" i="21" s="1"/>
  <c r="J138" i="24" s="1"/>
  <c r="J40" i="21"/>
  <c r="J25" i="21" s="1"/>
  <c r="L138" i="24" s="1"/>
  <c r="L40" i="21"/>
  <c r="L25" i="21" s="1"/>
  <c r="N138" i="24" s="1"/>
  <c r="B41" i="21"/>
  <c r="B26" i="21" s="1"/>
  <c r="C139" i="24" s="1"/>
  <c r="D41" i="21"/>
  <c r="D26" i="21" s="1"/>
  <c r="E139" i="24" s="1"/>
  <c r="F41" i="21"/>
  <c r="F26" i="21" s="1"/>
  <c r="H139" i="24" s="1"/>
  <c r="J41" i="21"/>
  <c r="J26" i="21" s="1"/>
  <c r="L139" i="24" s="1"/>
  <c r="C36" i="21"/>
  <c r="C21" i="21" s="1"/>
  <c r="D134" i="24" s="1"/>
  <c r="G36" i="21"/>
  <c r="G21" i="21" s="1"/>
  <c r="I134" i="24" s="1"/>
  <c r="A37" i="21"/>
  <c r="A22" i="21" s="1"/>
  <c r="B135" i="24" s="1"/>
  <c r="E37" i="21"/>
  <c r="E22" i="21" s="1"/>
  <c r="G135" i="24" s="1"/>
  <c r="I37" i="21"/>
  <c r="I22" i="21" s="1"/>
  <c r="K135" i="24" s="1"/>
  <c r="BX135" i="24" s="1"/>
  <c r="M37" i="21"/>
  <c r="M22" i="21" s="1"/>
  <c r="O135" i="24" s="1"/>
  <c r="C38" i="21"/>
  <c r="C23" i="21" s="1"/>
  <c r="G38" i="21"/>
  <c r="G23" i="21" s="1"/>
  <c r="I136" i="24" s="1"/>
  <c r="A39" i="21"/>
  <c r="A24" i="21" s="1"/>
  <c r="B137" i="24" s="1"/>
  <c r="E39" i="21"/>
  <c r="E24" i="21" s="1"/>
  <c r="I39" i="21"/>
  <c r="I24" i="21" s="1"/>
  <c r="K137" i="24" s="1"/>
  <c r="BX137" i="24" s="1"/>
  <c r="C40" i="21"/>
  <c r="C25" i="21" s="1"/>
  <c r="G40" i="21"/>
  <c r="G25" i="21" s="1"/>
  <c r="I138" i="24" s="1"/>
  <c r="K40" i="21"/>
  <c r="K25" i="21" s="1"/>
  <c r="M138" i="24" s="1"/>
  <c r="E41" i="21"/>
  <c r="E26" i="21" s="1"/>
  <c r="I41" i="21"/>
  <c r="I26" i="21" s="1"/>
  <c r="K139" i="24" s="1"/>
  <c r="BX139" i="24" s="1"/>
  <c r="L41" i="21"/>
  <c r="L26" i="21" s="1"/>
  <c r="N139" i="24" s="1"/>
  <c r="B42" i="21"/>
  <c r="B27" i="21" s="1"/>
  <c r="C140" i="24" s="1"/>
  <c r="D42" i="21"/>
  <c r="D27" i="21" s="1"/>
  <c r="E140" i="24" s="1"/>
  <c r="F42" i="21"/>
  <c r="F27" i="21" s="1"/>
  <c r="H140" i="24" s="1"/>
  <c r="J42" i="21"/>
  <c r="J27" i="21" s="1"/>
  <c r="L140" i="24" s="1"/>
  <c r="L42" i="21"/>
  <c r="L27" i="21" s="1"/>
  <c r="N140" i="24" s="1"/>
  <c r="B43" i="21"/>
  <c r="B28" i="21" s="1"/>
  <c r="C141" i="24" s="1"/>
  <c r="D43" i="21"/>
  <c r="D28" i="21" s="1"/>
  <c r="E141" i="24" s="1"/>
  <c r="H43" i="21"/>
  <c r="H28" i="21" s="1"/>
  <c r="J141" i="24" s="1"/>
  <c r="J43" i="21"/>
  <c r="J28" i="21" s="1"/>
  <c r="L141" i="24" s="1"/>
  <c r="L43" i="21"/>
  <c r="L28" i="21" s="1"/>
  <c r="N141" i="24" s="1"/>
  <c r="B44" i="21"/>
  <c r="B29" i="21" s="1"/>
  <c r="D44" i="21"/>
  <c r="D29" i="21" s="1"/>
  <c r="F44" i="21"/>
  <c r="F29" i="21" s="1"/>
  <c r="H142" i="24" s="1"/>
  <c r="J44" i="21"/>
  <c r="J29" i="21" s="1"/>
  <c r="L142" i="24" s="1"/>
  <c r="L44" i="21"/>
  <c r="L29" i="21" s="1"/>
  <c r="N142" i="24" s="1"/>
  <c r="N44" i="21"/>
  <c r="N29" i="21" s="1"/>
  <c r="P142" i="24" s="1"/>
  <c r="D45" i="21"/>
  <c r="D30" i="21" s="1"/>
  <c r="E143" i="24" s="1"/>
  <c r="F45" i="21"/>
  <c r="F30" i="21" s="1"/>
  <c r="H45" i="21"/>
  <c r="H30" i="21" s="1"/>
  <c r="L45" i="21"/>
  <c r="L30" i="21" s="1"/>
  <c r="N143" i="24" s="1"/>
  <c r="N45" i="21"/>
  <c r="N30" i="21" s="1"/>
  <c r="P143" i="24" s="1"/>
  <c r="B46" i="21"/>
  <c r="B31" i="21" s="1"/>
  <c r="C144" i="24" s="1"/>
  <c r="F46" i="21"/>
  <c r="F31" i="21" s="1"/>
  <c r="H144" i="24" s="1"/>
  <c r="H46" i="21"/>
  <c r="H31" i="21"/>
  <c r="J144" i="24" s="1"/>
  <c r="L46" i="21"/>
  <c r="L31" i="21" s="1"/>
  <c r="N144" i="24" s="1"/>
  <c r="N46" i="21"/>
  <c r="N31" i="21" s="1"/>
  <c r="P144" i="24" s="1"/>
  <c r="B47" i="21"/>
  <c r="B32" i="21" s="1"/>
  <c r="F47" i="21"/>
  <c r="F32" i="21" s="1"/>
  <c r="H145" i="24" s="1"/>
  <c r="H47" i="21"/>
  <c r="H32" i="21" s="1"/>
  <c r="J145" i="24" s="1"/>
  <c r="J47" i="21"/>
  <c r="J32" i="21" s="1"/>
  <c r="N47" i="21"/>
  <c r="N32" i="21" s="1"/>
  <c r="C35" i="21"/>
  <c r="C20" i="21" s="1"/>
  <c r="C25" i="13" s="1"/>
  <c r="E35" i="21"/>
  <c r="E20" i="21" s="1"/>
  <c r="F25" i="13" s="1"/>
  <c r="I35" i="21"/>
  <c r="I20" i="21" s="1"/>
  <c r="J25" i="13" s="1"/>
  <c r="K35" i="21"/>
  <c r="K20" i="21" s="1"/>
  <c r="L25" i="13" s="1"/>
  <c r="M35" i="21"/>
  <c r="M20" i="21" s="1"/>
  <c r="A36" i="21"/>
  <c r="A21" i="21" s="1"/>
  <c r="B134" i="24" s="1"/>
  <c r="E36" i="21"/>
  <c r="E21" i="21" s="1"/>
  <c r="G134" i="24" s="1"/>
  <c r="M36" i="21"/>
  <c r="M21" i="21" s="1"/>
  <c r="O134" i="24" s="1"/>
  <c r="C37" i="21"/>
  <c r="C22" i="21" s="1"/>
  <c r="D135" i="24" s="1"/>
  <c r="K37" i="21"/>
  <c r="K22" i="21" s="1"/>
  <c r="M135" i="24" s="1"/>
  <c r="A38" i="21"/>
  <c r="A23" i="21" s="1"/>
  <c r="B136" i="24" s="1"/>
  <c r="BF136" i="24" s="1"/>
  <c r="E38" i="21"/>
  <c r="E23" i="21" s="1"/>
  <c r="G136" i="24" s="1"/>
  <c r="M38" i="21"/>
  <c r="M23" i="21" s="1"/>
  <c r="O136" i="24" s="1"/>
  <c r="C39" i="21"/>
  <c r="C24" i="21" s="1"/>
  <c r="D137" i="24" s="1"/>
  <c r="G39" i="21"/>
  <c r="G24" i="21" s="1"/>
  <c r="I137" i="24" s="1"/>
  <c r="BF137" i="24" s="1"/>
  <c r="A40" i="21"/>
  <c r="A25" i="21" s="1"/>
  <c r="B138" i="24" s="1"/>
  <c r="E40" i="21"/>
  <c r="E25" i="21" s="1"/>
  <c r="I40" i="21"/>
  <c r="I25" i="21" s="1"/>
  <c r="K138" i="24" s="1"/>
  <c r="C41" i="21"/>
  <c r="C26" i="21" s="1"/>
  <c r="D139" i="24" s="1"/>
  <c r="G41" i="21"/>
  <c r="G26" i="21" s="1"/>
  <c r="I139" i="24" s="1"/>
  <c r="K41" i="21"/>
  <c r="K26" i="21" s="1"/>
  <c r="M139" i="24" s="1"/>
  <c r="A42" i="21"/>
  <c r="A27" i="21" s="1"/>
  <c r="B140" i="24" s="1"/>
  <c r="C42" i="21"/>
  <c r="C27" i="21" s="1"/>
  <c r="D140" i="24" s="1"/>
  <c r="E42" i="21"/>
  <c r="E27" i="21" s="1"/>
  <c r="G140" i="24" s="1"/>
  <c r="I42" i="21"/>
  <c r="I27" i="21" s="1"/>
  <c r="K42" i="21"/>
  <c r="K27" i="21" s="1"/>
  <c r="A43" i="21"/>
  <c r="A28" i="21" s="1"/>
  <c r="B141" i="24" s="1"/>
  <c r="C43" i="21"/>
  <c r="C28" i="21" s="1"/>
  <c r="D141" i="24" s="1"/>
  <c r="E43" i="21"/>
  <c r="E28" i="21" s="1"/>
  <c r="G141" i="24" s="1"/>
  <c r="I43" i="21"/>
  <c r="I28" i="21" s="1"/>
  <c r="K141" i="24" s="1"/>
  <c r="BX141" i="24" s="1"/>
  <c r="K43" i="21"/>
  <c r="K28" i="21" s="1"/>
  <c r="M141" i="24" s="1"/>
  <c r="M43" i="21"/>
  <c r="M28" i="21" s="1"/>
  <c r="O141" i="24" s="1"/>
  <c r="C44" i="21"/>
  <c r="C29" i="21" s="1"/>
  <c r="E44" i="21"/>
  <c r="E29" i="21" s="1"/>
  <c r="G44" i="21"/>
  <c r="G29" i="21" s="1"/>
  <c r="I142" i="24" s="1"/>
  <c r="K44" i="21"/>
  <c r="K29" i="21" s="1"/>
  <c r="M44" i="21"/>
  <c r="M29" i="21" s="1"/>
  <c r="O142" i="24" s="1"/>
  <c r="A45" i="21"/>
  <c r="A30" i="21" s="1"/>
  <c r="B143" i="24" s="1"/>
  <c r="E45" i="21"/>
  <c r="E30" i="21" s="1"/>
  <c r="G143" i="24" s="1"/>
  <c r="G45" i="21"/>
  <c r="G30" i="21" s="1"/>
  <c r="I143" i="24" s="1"/>
  <c r="I45" i="21"/>
  <c r="I30" i="21" s="1"/>
  <c r="K143" i="24" s="1"/>
  <c r="BX143" i="24" s="1"/>
  <c r="M45" i="21"/>
  <c r="M30" i="21" s="1"/>
  <c r="O143" i="24" s="1"/>
  <c r="A46" i="21"/>
  <c r="A31" i="21" s="1"/>
  <c r="B144" i="24" s="1"/>
  <c r="C46" i="21"/>
  <c r="C31" i="21" s="1"/>
  <c r="D144" i="24" s="1"/>
  <c r="G46" i="21"/>
  <c r="G31" i="21" s="1"/>
  <c r="I46" i="21"/>
  <c r="I31" i="21" s="1"/>
  <c r="K144" i="24" s="1"/>
  <c r="K46" i="21"/>
  <c r="K31" i="21" s="1"/>
  <c r="M144" i="24" s="1"/>
  <c r="M46" i="21"/>
  <c r="M31" i="21" s="1"/>
  <c r="O144" i="24" s="1"/>
  <c r="A47" i="21"/>
  <c r="A32" i="21" s="1"/>
  <c r="B145" i="24" s="1"/>
  <c r="C47" i="21"/>
  <c r="C32" i="21" s="1"/>
  <c r="E47" i="21"/>
  <c r="E32" i="21" s="1"/>
  <c r="G145" i="24" s="1"/>
  <c r="G47" i="21"/>
  <c r="G32" i="21" s="1"/>
  <c r="I145" i="24" s="1"/>
  <c r="I47" i="21"/>
  <c r="I32" i="21" s="1"/>
  <c r="K47" i="21"/>
  <c r="K32" i="21" s="1"/>
  <c r="M47" i="21"/>
  <c r="M32" i="21" s="1"/>
  <c r="B35" i="21"/>
  <c r="B20" i="21" s="1"/>
  <c r="D35" i="21"/>
  <c r="D20" i="21" s="1"/>
  <c r="F35" i="21"/>
  <c r="F20" i="21" s="1"/>
  <c r="H35" i="21"/>
  <c r="H20" i="21" s="1"/>
  <c r="I25" i="13" s="1"/>
  <c r="J35" i="21"/>
  <c r="J20" i="21" s="1"/>
  <c r="L35" i="21"/>
  <c r="L20" i="21" s="1"/>
  <c r="N35" i="21"/>
  <c r="N20" i="21" s="1"/>
  <c r="A36" i="23"/>
  <c r="A21" i="23" s="1"/>
  <c r="B182" i="24" s="1"/>
  <c r="C36" i="23"/>
  <c r="C21" i="23" s="1"/>
  <c r="D182" i="24" s="1"/>
  <c r="E36" i="23"/>
  <c r="E21" i="23" s="1"/>
  <c r="G182" i="24" s="1"/>
  <c r="G36" i="23"/>
  <c r="G21" i="23" s="1"/>
  <c r="I182" i="24" s="1"/>
  <c r="I36" i="23"/>
  <c r="I21" i="23" s="1"/>
  <c r="K182" i="24" s="1"/>
  <c r="BX182" i="24" s="1"/>
  <c r="K36" i="23"/>
  <c r="K21" i="23" s="1"/>
  <c r="M182" i="24" s="1"/>
  <c r="M36" i="23"/>
  <c r="M21" i="23" s="1"/>
  <c r="O182" i="24" s="1"/>
  <c r="A37" i="23"/>
  <c r="A22" i="23" s="1"/>
  <c r="B183" i="24" s="1"/>
  <c r="C37" i="23"/>
  <c r="C22" i="23" s="1"/>
  <c r="D183" i="24" s="1"/>
  <c r="E37" i="23"/>
  <c r="E22" i="23" s="1"/>
  <c r="G183" i="24" s="1"/>
  <c r="G37" i="23"/>
  <c r="G22" i="23" s="1"/>
  <c r="I183" i="24" s="1"/>
  <c r="I37" i="23"/>
  <c r="I22" i="23" s="1"/>
  <c r="K183" i="24" s="1"/>
  <c r="BX183" i="24" s="1"/>
  <c r="K37" i="23"/>
  <c r="K22" i="23" s="1"/>
  <c r="M183" i="24" s="1"/>
  <c r="M37" i="23"/>
  <c r="M22" i="23" s="1"/>
  <c r="O183" i="24" s="1"/>
  <c r="A38" i="23"/>
  <c r="A23" i="23" s="1"/>
  <c r="B184" i="24" s="1"/>
  <c r="C38" i="23"/>
  <c r="C23" i="23" s="1"/>
  <c r="D184" i="24" s="1"/>
  <c r="E38" i="23"/>
  <c r="E23" i="23" s="1"/>
  <c r="G184" i="24" s="1"/>
  <c r="G38" i="23"/>
  <c r="G23" i="23" s="1"/>
  <c r="I184" i="24" s="1"/>
  <c r="I38" i="23"/>
  <c r="I23" i="23" s="1"/>
  <c r="K184" i="24" s="1"/>
  <c r="BX184" i="24" s="1"/>
  <c r="K38" i="23"/>
  <c r="K23" i="23" s="1"/>
  <c r="M184" i="24" s="1"/>
  <c r="M38" i="23"/>
  <c r="M23" i="23" s="1"/>
  <c r="O184" i="24" s="1"/>
  <c r="A39" i="23"/>
  <c r="A24" i="23" s="1"/>
  <c r="B185" i="24" s="1"/>
  <c r="C39" i="23"/>
  <c r="C24" i="23" s="1"/>
  <c r="D185" i="24" s="1"/>
  <c r="E39" i="23"/>
  <c r="E24" i="23" s="1"/>
  <c r="G185" i="24" s="1"/>
  <c r="G39" i="23"/>
  <c r="G24" i="23" s="1"/>
  <c r="I185" i="24" s="1"/>
  <c r="I39" i="23"/>
  <c r="I24" i="23" s="1"/>
  <c r="K185" i="24" s="1"/>
  <c r="BX185" i="24" s="1"/>
  <c r="K39" i="23"/>
  <c r="K24" i="23" s="1"/>
  <c r="M185" i="24" s="1"/>
  <c r="AA185" i="24" s="1"/>
  <c r="M39" i="23"/>
  <c r="M24" i="23" s="1"/>
  <c r="O185" i="24" s="1"/>
  <c r="A40" i="23"/>
  <c r="A25" i="23" s="1"/>
  <c r="B186" i="24" s="1"/>
  <c r="F186" i="24" s="1"/>
  <c r="BC186" i="24" s="1"/>
  <c r="C40" i="23"/>
  <c r="C25" i="23" s="1"/>
  <c r="D186" i="24" s="1"/>
  <c r="E40" i="23"/>
  <c r="E25" i="23" s="1"/>
  <c r="G186" i="24" s="1"/>
  <c r="G40" i="23"/>
  <c r="G25" i="23" s="1"/>
  <c r="I186" i="24" s="1"/>
  <c r="I40" i="23"/>
  <c r="I25" i="23" s="1"/>
  <c r="K186" i="24" s="1"/>
  <c r="BX186" i="24" s="1"/>
  <c r="K40" i="23"/>
  <c r="K25" i="23" s="1"/>
  <c r="M186" i="24" s="1"/>
  <c r="M40" i="23"/>
  <c r="M25" i="23" s="1"/>
  <c r="O186" i="24" s="1"/>
  <c r="A41" i="23"/>
  <c r="A26" i="23" s="1"/>
  <c r="B187" i="24" s="1"/>
  <c r="C41" i="23"/>
  <c r="C26" i="23" s="1"/>
  <c r="D187" i="24" s="1"/>
  <c r="E41" i="23"/>
  <c r="E26" i="23" s="1"/>
  <c r="G187" i="24" s="1"/>
  <c r="G41" i="23"/>
  <c r="G26" i="23" s="1"/>
  <c r="I187" i="24" s="1"/>
  <c r="I41" i="23"/>
  <c r="I26" i="23" s="1"/>
  <c r="K187" i="24" s="1"/>
  <c r="BX187" i="24" s="1"/>
  <c r="K41" i="23"/>
  <c r="K26" i="23" s="1"/>
  <c r="M187" i="24" s="1"/>
  <c r="M41" i="23"/>
  <c r="M26" i="23" s="1"/>
  <c r="O187" i="24" s="1"/>
  <c r="A42" i="23"/>
  <c r="A27" i="23" s="1"/>
  <c r="B188" i="24" s="1"/>
  <c r="C42" i="23"/>
  <c r="C27" i="23" s="1"/>
  <c r="D188" i="24" s="1"/>
  <c r="E42" i="23"/>
  <c r="E27" i="23" s="1"/>
  <c r="G188" i="24" s="1"/>
  <c r="G42" i="23"/>
  <c r="G27" i="23" s="1"/>
  <c r="I188" i="24" s="1"/>
  <c r="I42" i="23"/>
  <c r="I27" i="23" s="1"/>
  <c r="K188" i="24" s="1"/>
  <c r="BX188" i="24" s="1"/>
  <c r="K42" i="23"/>
  <c r="K27" i="23" s="1"/>
  <c r="M188" i="24" s="1"/>
  <c r="M42" i="23"/>
  <c r="M27" i="23" s="1"/>
  <c r="O188" i="24" s="1"/>
  <c r="A43" i="23"/>
  <c r="A28" i="23" s="1"/>
  <c r="B189" i="24" s="1"/>
  <c r="C43" i="23"/>
  <c r="C28" i="23" s="1"/>
  <c r="D189" i="24" s="1"/>
  <c r="E43" i="23"/>
  <c r="E28" i="23" s="1"/>
  <c r="G189" i="24" s="1"/>
  <c r="G43" i="23"/>
  <c r="G28" i="23" s="1"/>
  <c r="I189" i="24" s="1"/>
  <c r="I43" i="23"/>
  <c r="I28" i="23" s="1"/>
  <c r="K189" i="24" s="1"/>
  <c r="BX189" i="24" s="1"/>
  <c r="K43" i="23"/>
  <c r="K28" i="23"/>
  <c r="M189" i="24" s="1"/>
  <c r="M43" i="23"/>
  <c r="M28" i="23" s="1"/>
  <c r="O189" i="24" s="1"/>
  <c r="A44" i="23"/>
  <c r="A29" i="23" s="1"/>
  <c r="B190" i="24" s="1"/>
  <c r="C44" i="23"/>
  <c r="C29" i="23" s="1"/>
  <c r="D190" i="24" s="1"/>
  <c r="E44" i="23"/>
  <c r="E29" i="23" s="1"/>
  <c r="G190" i="24" s="1"/>
  <c r="G44" i="23"/>
  <c r="G29" i="23" s="1"/>
  <c r="I190" i="24" s="1"/>
  <c r="I44" i="23"/>
  <c r="I29" i="23" s="1"/>
  <c r="K190" i="24" s="1"/>
  <c r="BX190" i="24" s="1"/>
  <c r="K44" i="23"/>
  <c r="K29" i="23" s="1"/>
  <c r="M190" i="24" s="1"/>
  <c r="M44" i="23"/>
  <c r="M29" i="23" s="1"/>
  <c r="O190" i="24" s="1"/>
  <c r="A45" i="23"/>
  <c r="A30" i="23" s="1"/>
  <c r="B191" i="24" s="1"/>
  <c r="C45" i="23"/>
  <c r="C30" i="23" s="1"/>
  <c r="D191" i="24" s="1"/>
  <c r="BD191" i="24" s="1"/>
  <c r="E45" i="23"/>
  <c r="E30" i="23" s="1"/>
  <c r="G191" i="24" s="1"/>
  <c r="G45" i="23"/>
  <c r="G30" i="23" s="1"/>
  <c r="I191" i="24" s="1"/>
  <c r="I45" i="23"/>
  <c r="I30" i="23" s="1"/>
  <c r="K191" i="24" s="1"/>
  <c r="BX191" i="24" s="1"/>
  <c r="K45" i="23"/>
  <c r="K30" i="23" s="1"/>
  <c r="M191" i="24" s="1"/>
  <c r="M45" i="23"/>
  <c r="M30" i="23" s="1"/>
  <c r="O191" i="24" s="1"/>
  <c r="A46" i="23"/>
  <c r="A31" i="23" s="1"/>
  <c r="B192" i="24" s="1"/>
  <c r="C46" i="23"/>
  <c r="C31" i="23" s="1"/>
  <c r="D192" i="24" s="1"/>
  <c r="E46" i="23"/>
  <c r="E31" i="23" s="1"/>
  <c r="G192" i="24" s="1"/>
  <c r="G46" i="23"/>
  <c r="G31" i="23" s="1"/>
  <c r="I192" i="24" s="1"/>
  <c r="I46" i="23"/>
  <c r="I31" i="23" s="1"/>
  <c r="K192" i="24" s="1"/>
  <c r="BX192" i="24" s="1"/>
  <c r="K46" i="23"/>
  <c r="K31" i="23" s="1"/>
  <c r="M192" i="24" s="1"/>
  <c r="M46" i="23"/>
  <c r="M31" i="23" s="1"/>
  <c r="O192" i="24" s="1"/>
  <c r="A47" i="23"/>
  <c r="A32" i="23" s="1"/>
  <c r="B193" i="24" s="1"/>
  <c r="C47" i="23"/>
  <c r="C32" i="23" s="1"/>
  <c r="E47" i="23"/>
  <c r="E32" i="23" s="1"/>
  <c r="G193" i="24" s="1"/>
  <c r="G47" i="23"/>
  <c r="G32" i="23" s="1"/>
  <c r="I47" i="23"/>
  <c r="I32" i="23" s="1"/>
  <c r="K47" i="23"/>
  <c r="K32" i="23" s="1"/>
  <c r="M47" i="23"/>
  <c r="M32" i="23" s="1"/>
  <c r="B35" i="23"/>
  <c r="B20" i="23" s="1"/>
  <c r="D35" i="23"/>
  <c r="D20" i="23" s="1"/>
  <c r="F35" i="23"/>
  <c r="F20" i="23" s="1"/>
  <c r="H35" i="23"/>
  <c r="H20" i="23" s="1"/>
  <c r="J35" i="23"/>
  <c r="J20" i="23" s="1"/>
  <c r="L35" i="23"/>
  <c r="L20" i="23" s="1"/>
  <c r="N35" i="23"/>
  <c r="N20" i="23" s="1"/>
  <c r="B36" i="23"/>
  <c r="B21" i="23" s="1"/>
  <c r="D36" i="23"/>
  <c r="D21" i="23" s="1"/>
  <c r="E182" i="24" s="1"/>
  <c r="F36" i="23"/>
  <c r="F21" i="23"/>
  <c r="H36" i="23"/>
  <c r="H21" i="23" s="1"/>
  <c r="J36" i="23"/>
  <c r="J21" i="23"/>
  <c r="L36" i="23"/>
  <c r="L21" i="23" s="1"/>
  <c r="N182" i="24" s="1"/>
  <c r="AM182" i="24" s="1"/>
  <c r="N36" i="23"/>
  <c r="N21" i="23"/>
  <c r="B37" i="23"/>
  <c r="B22" i="23" s="1"/>
  <c r="C183" i="24" s="1"/>
  <c r="D37" i="23"/>
  <c r="D22" i="23" s="1"/>
  <c r="E183" i="24" s="1"/>
  <c r="F37" i="23"/>
  <c r="F22" i="23" s="1"/>
  <c r="H183" i="24" s="1"/>
  <c r="H37" i="23"/>
  <c r="H22" i="23" s="1"/>
  <c r="J183" i="24" s="1"/>
  <c r="J37" i="23"/>
  <c r="J22" i="23" s="1"/>
  <c r="L183" i="24" s="1"/>
  <c r="T183" i="24" s="1"/>
  <c r="L37" i="23"/>
  <c r="L22" i="23" s="1"/>
  <c r="N183" i="24" s="1"/>
  <c r="N37" i="23"/>
  <c r="N22" i="23" s="1"/>
  <c r="P183" i="24" s="1"/>
  <c r="B38" i="23"/>
  <c r="B23" i="23" s="1"/>
  <c r="C184" i="24" s="1"/>
  <c r="D38" i="23"/>
  <c r="D23" i="23" s="1"/>
  <c r="E184" i="24" s="1"/>
  <c r="F38" i="23"/>
  <c r="F23" i="23" s="1"/>
  <c r="H38" i="23"/>
  <c r="H23" i="23" s="1"/>
  <c r="J38" i="23"/>
  <c r="J23" i="23" s="1"/>
  <c r="L38" i="23"/>
  <c r="L23" i="23" s="1"/>
  <c r="N184" i="24" s="1"/>
  <c r="N38" i="23"/>
  <c r="N23" i="23" s="1"/>
  <c r="P184" i="24" s="1"/>
  <c r="B39" i="23"/>
  <c r="B24" i="23" s="1"/>
  <c r="C185" i="24" s="1"/>
  <c r="AY185" i="24" s="1"/>
  <c r="D39" i="23"/>
  <c r="D24" i="23" s="1"/>
  <c r="E185" i="24" s="1"/>
  <c r="F39" i="23"/>
  <c r="F24" i="23" s="1"/>
  <c r="H185" i="24" s="1"/>
  <c r="BE185" i="24" s="1"/>
  <c r="H39" i="23"/>
  <c r="H24" i="23" s="1"/>
  <c r="J185" i="24" s="1"/>
  <c r="BG185" i="24" s="1"/>
  <c r="J39" i="23"/>
  <c r="J24" i="23" s="1"/>
  <c r="L185" i="24" s="1"/>
  <c r="U185" i="24" s="1"/>
  <c r="L39" i="23"/>
  <c r="L24" i="23" s="1"/>
  <c r="N185" i="24" s="1"/>
  <c r="N39" i="23"/>
  <c r="N24" i="23" s="1"/>
  <c r="P185" i="24" s="1"/>
  <c r="B40" i="23"/>
  <c r="B25" i="23" s="1"/>
  <c r="C186" i="24" s="1"/>
  <c r="D40" i="23"/>
  <c r="D25" i="23" s="1"/>
  <c r="E186" i="24" s="1"/>
  <c r="F40" i="23"/>
  <c r="F25" i="23" s="1"/>
  <c r="H40" i="23"/>
  <c r="H25" i="23" s="1"/>
  <c r="J40" i="23"/>
  <c r="J25" i="23" s="1"/>
  <c r="L40" i="23"/>
  <c r="L25" i="23" s="1"/>
  <c r="N186" i="24" s="1"/>
  <c r="N40" i="23"/>
  <c r="N25" i="23" s="1"/>
  <c r="P186" i="24" s="1"/>
  <c r="B41" i="23"/>
  <c r="B26" i="23" s="1"/>
  <c r="C187" i="24" s="1"/>
  <c r="D41" i="23"/>
  <c r="D26" i="23" s="1"/>
  <c r="E187" i="24" s="1"/>
  <c r="F41" i="23"/>
  <c r="F26" i="23" s="1"/>
  <c r="H187" i="24" s="1"/>
  <c r="H41" i="23"/>
  <c r="H26" i="23" s="1"/>
  <c r="J187" i="24" s="1"/>
  <c r="J41" i="23"/>
  <c r="J26" i="23" s="1"/>
  <c r="L187" i="24" s="1"/>
  <c r="U187" i="24" s="1"/>
  <c r="L41" i="23"/>
  <c r="L26" i="23" s="1"/>
  <c r="N187" i="24" s="1"/>
  <c r="N41" i="23"/>
  <c r="N26" i="23" s="1"/>
  <c r="P187" i="24" s="1"/>
  <c r="B42" i="23"/>
  <c r="B27" i="23" s="1"/>
  <c r="D42" i="23"/>
  <c r="D27" i="23" s="1"/>
  <c r="F42" i="23"/>
  <c r="F27" i="23" s="1"/>
  <c r="H42" i="23"/>
  <c r="H27" i="23" s="1"/>
  <c r="J188" i="24" s="1"/>
  <c r="J42" i="23"/>
  <c r="J27" i="23" s="1"/>
  <c r="L188" i="24" s="1"/>
  <c r="L42" i="23"/>
  <c r="L27" i="23" s="1"/>
  <c r="N188" i="24" s="1"/>
  <c r="N42" i="23"/>
  <c r="N27" i="23" s="1"/>
  <c r="P188" i="24" s="1"/>
  <c r="B43" i="23"/>
  <c r="B28" i="23" s="1"/>
  <c r="C189" i="24" s="1"/>
  <c r="D43" i="23"/>
  <c r="D28" i="23" s="1"/>
  <c r="F43" i="23"/>
  <c r="F28" i="23" s="1"/>
  <c r="H189" i="24" s="1"/>
  <c r="H43" i="23"/>
  <c r="H28" i="23" s="1"/>
  <c r="J189" i="24" s="1"/>
  <c r="J43" i="23"/>
  <c r="J28" i="23" s="1"/>
  <c r="L189" i="24" s="1"/>
  <c r="L43" i="23"/>
  <c r="L28" i="23" s="1"/>
  <c r="N43" i="23"/>
  <c r="N28" i="23" s="1"/>
  <c r="P189" i="24" s="1"/>
  <c r="B44" i="23"/>
  <c r="B29" i="23" s="1"/>
  <c r="C190" i="24" s="1"/>
  <c r="D44" i="23"/>
  <c r="D29" i="23" s="1"/>
  <c r="E190" i="24" s="1"/>
  <c r="F44" i="23"/>
  <c r="F29" i="23" s="1"/>
  <c r="H44" i="23"/>
  <c r="H29" i="23" s="1"/>
  <c r="J44" i="23"/>
  <c r="J29" i="23" s="1"/>
  <c r="L44" i="23"/>
  <c r="L29" i="23" s="1"/>
  <c r="N190" i="24" s="1"/>
  <c r="N44" i="23"/>
  <c r="N29" i="23" s="1"/>
  <c r="P190" i="24" s="1"/>
  <c r="B45" i="23"/>
  <c r="B30" i="23" s="1"/>
  <c r="C191" i="24" s="1"/>
  <c r="AY191" i="24" s="1"/>
  <c r="D45" i="23"/>
  <c r="D30" i="23" s="1"/>
  <c r="E191" i="24" s="1"/>
  <c r="F191" i="24" s="1"/>
  <c r="BC191" i="24" s="1"/>
  <c r="F45" i="23"/>
  <c r="F30" i="23" s="1"/>
  <c r="H191" i="24" s="1"/>
  <c r="BE191" i="24" s="1"/>
  <c r="H45" i="23"/>
  <c r="H30" i="23" s="1"/>
  <c r="J191" i="24" s="1"/>
  <c r="BG191" i="24" s="1"/>
  <c r="J45" i="23"/>
  <c r="J30" i="23" s="1"/>
  <c r="L191" i="24" s="1"/>
  <c r="L45" i="23"/>
  <c r="L30" i="23" s="1"/>
  <c r="N191" i="24" s="1"/>
  <c r="N45" i="23"/>
  <c r="N30" i="23" s="1"/>
  <c r="P191" i="24" s="1"/>
  <c r="B46" i="23"/>
  <c r="B31" i="23" s="1"/>
  <c r="C192" i="24" s="1"/>
  <c r="D46" i="23"/>
  <c r="D31" i="23" s="1"/>
  <c r="E192" i="24" s="1"/>
  <c r="F46" i="23"/>
  <c r="F31" i="23" s="1"/>
  <c r="H46" i="23"/>
  <c r="H31" i="23" s="1"/>
  <c r="J46" i="23"/>
  <c r="J31" i="23" s="1"/>
  <c r="L46" i="23"/>
  <c r="L31" i="23" s="1"/>
  <c r="N192" i="24" s="1"/>
  <c r="N46" i="23"/>
  <c r="N31" i="23" s="1"/>
  <c r="P192" i="24" s="1"/>
  <c r="BH192" i="24" s="1"/>
  <c r="B47" i="23"/>
  <c r="B32" i="23" s="1"/>
  <c r="C193" i="24" s="1"/>
  <c r="D47" i="23"/>
  <c r="D32" i="23" s="1"/>
  <c r="E193" i="24" s="1"/>
  <c r="F47" i="23"/>
  <c r="F32" i="23" s="1"/>
  <c r="H47" i="23"/>
  <c r="H32" i="23" s="1"/>
  <c r="J47" i="23"/>
  <c r="J32" i="23" s="1"/>
  <c r="L47" i="23"/>
  <c r="L32" i="23" s="1"/>
  <c r="N47" i="23"/>
  <c r="N32" i="23" s="1"/>
  <c r="C35" i="23"/>
  <c r="C20" i="23" s="1"/>
  <c r="C33" i="13" s="1"/>
  <c r="E35" i="23"/>
  <c r="E20" i="23" s="1"/>
  <c r="F33" i="13" s="1"/>
  <c r="G35" i="23"/>
  <c r="G20" i="23" s="1"/>
  <c r="H33" i="13" s="1"/>
  <c r="I35" i="23"/>
  <c r="I20" i="23"/>
  <c r="J33" i="13" s="1"/>
  <c r="K35" i="23"/>
  <c r="K20" i="23" s="1"/>
  <c r="L33" i="13" s="1"/>
  <c r="Y33" i="13" s="1"/>
  <c r="M35" i="23"/>
  <c r="M20" i="23" s="1"/>
  <c r="N33" i="13" s="1"/>
  <c r="A35" i="23"/>
  <c r="A20" i="23"/>
  <c r="A46" i="17"/>
  <c r="A31" i="17" s="1"/>
  <c r="B48" i="24" s="1"/>
  <c r="A42" i="17"/>
  <c r="A27" i="17" s="1"/>
  <c r="B44" i="24" s="1"/>
  <c r="A38" i="17"/>
  <c r="A23" i="17" s="1"/>
  <c r="B40" i="24" s="1"/>
  <c r="M47" i="17"/>
  <c r="M32" i="17" s="1"/>
  <c r="I47" i="17"/>
  <c r="I32" i="17" s="1"/>
  <c r="K49" i="24" s="1"/>
  <c r="BX49" i="24" s="1"/>
  <c r="E47" i="17"/>
  <c r="E32" i="17" s="1"/>
  <c r="N46" i="17"/>
  <c r="N31" i="17" s="1"/>
  <c r="J46" i="17"/>
  <c r="J31" i="17" s="1"/>
  <c r="L48" i="24" s="1"/>
  <c r="F46" i="17"/>
  <c r="F31" i="17" s="1"/>
  <c r="H48" i="24" s="1"/>
  <c r="B46" i="17"/>
  <c r="B31" i="17" s="1"/>
  <c r="C48" i="24" s="1"/>
  <c r="K45" i="17"/>
  <c r="K30" i="17" s="1"/>
  <c r="M47" i="24" s="1"/>
  <c r="G45" i="17"/>
  <c r="G30" i="17" s="1"/>
  <c r="I47" i="24" s="1"/>
  <c r="C45" i="17"/>
  <c r="C30" i="17" s="1"/>
  <c r="D47" i="24" s="1"/>
  <c r="L44" i="17"/>
  <c r="L29" i="17" s="1"/>
  <c r="N46" i="24" s="1"/>
  <c r="H44" i="17"/>
  <c r="H29" i="17" s="1"/>
  <c r="J46" i="24" s="1"/>
  <c r="D44" i="17"/>
  <c r="D29" i="17" s="1"/>
  <c r="E46" i="24" s="1"/>
  <c r="M43" i="17"/>
  <c r="M28" i="17" s="1"/>
  <c r="O45" i="24" s="1"/>
  <c r="I43" i="17"/>
  <c r="I28" i="17" s="1"/>
  <c r="K45" i="24" s="1"/>
  <c r="E43" i="17"/>
  <c r="E28" i="17" s="1"/>
  <c r="G45" i="24" s="1"/>
  <c r="A36" i="22"/>
  <c r="A21" i="22" s="1"/>
  <c r="B158" i="24" s="1"/>
  <c r="C36" i="22"/>
  <c r="C21" i="22" s="1"/>
  <c r="D158" i="24" s="1"/>
  <c r="E36" i="22"/>
  <c r="E21" i="22" s="1"/>
  <c r="G158" i="24" s="1"/>
  <c r="G36" i="22"/>
  <c r="G21" i="22" s="1"/>
  <c r="I158" i="24" s="1"/>
  <c r="I36" i="22"/>
  <c r="I21" i="22" s="1"/>
  <c r="K158" i="24" s="1"/>
  <c r="BX158" i="24" s="1"/>
  <c r="K36" i="22"/>
  <c r="K21" i="22" s="1"/>
  <c r="M158" i="24" s="1"/>
  <c r="M36" i="22"/>
  <c r="M21" i="22" s="1"/>
  <c r="O158" i="24" s="1"/>
  <c r="A37" i="22"/>
  <c r="A22" i="22" s="1"/>
  <c r="B159" i="24" s="1"/>
  <c r="C37" i="22"/>
  <c r="C22" i="22" s="1"/>
  <c r="D159" i="24" s="1"/>
  <c r="E37" i="22"/>
  <c r="E22" i="22"/>
  <c r="G159" i="24" s="1"/>
  <c r="G37" i="22"/>
  <c r="G22" i="22" s="1"/>
  <c r="I159" i="24" s="1"/>
  <c r="I37" i="22"/>
  <c r="I22" i="22" s="1"/>
  <c r="K159" i="24" s="1"/>
  <c r="K37" i="22"/>
  <c r="K22" i="22" s="1"/>
  <c r="M159" i="24" s="1"/>
  <c r="M37" i="22"/>
  <c r="M22" i="22" s="1"/>
  <c r="O159" i="24" s="1"/>
  <c r="A38" i="22"/>
  <c r="A23" i="22" s="1"/>
  <c r="B160" i="24" s="1"/>
  <c r="C38" i="22"/>
  <c r="C23" i="22" s="1"/>
  <c r="D160" i="24" s="1"/>
  <c r="E38" i="22"/>
  <c r="E23" i="22" s="1"/>
  <c r="G160" i="24" s="1"/>
  <c r="G38" i="22"/>
  <c r="G23" i="22" s="1"/>
  <c r="I160" i="24" s="1"/>
  <c r="BF160" i="24" s="1"/>
  <c r="I38" i="22"/>
  <c r="I23" i="22" s="1"/>
  <c r="K160" i="24" s="1"/>
  <c r="BX160" i="24" s="1"/>
  <c r="K38" i="22"/>
  <c r="K23" i="22" s="1"/>
  <c r="M160" i="24" s="1"/>
  <c r="M38" i="22"/>
  <c r="M23" i="22" s="1"/>
  <c r="O160" i="24" s="1"/>
  <c r="A39" i="22"/>
  <c r="A24" i="22" s="1"/>
  <c r="B161" i="24" s="1"/>
  <c r="C39" i="22"/>
  <c r="C24" i="22" s="1"/>
  <c r="D161" i="24" s="1"/>
  <c r="E39" i="22"/>
  <c r="E24" i="22" s="1"/>
  <c r="G161" i="24" s="1"/>
  <c r="G39" i="22"/>
  <c r="G24" i="22" s="1"/>
  <c r="I161" i="24" s="1"/>
  <c r="I39" i="22"/>
  <c r="I24" i="22" s="1"/>
  <c r="K161" i="24" s="1"/>
  <c r="BX161" i="24" s="1"/>
  <c r="K39" i="22"/>
  <c r="K24" i="22" s="1"/>
  <c r="M161" i="24" s="1"/>
  <c r="M39" i="22"/>
  <c r="M24" i="22" s="1"/>
  <c r="O161" i="24" s="1"/>
  <c r="A40" i="22"/>
  <c r="A25" i="22" s="1"/>
  <c r="B162" i="24" s="1"/>
  <c r="C40" i="22"/>
  <c r="C25" i="22" s="1"/>
  <c r="D162" i="24" s="1"/>
  <c r="E40" i="22"/>
  <c r="E25" i="22" s="1"/>
  <c r="G162" i="24" s="1"/>
  <c r="G40" i="22"/>
  <c r="G25" i="22" s="1"/>
  <c r="I162" i="24" s="1"/>
  <c r="I40" i="22"/>
  <c r="I25" i="22" s="1"/>
  <c r="K162" i="24" s="1"/>
  <c r="BX162" i="24" s="1"/>
  <c r="K40" i="22"/>
  <c r="K25" i="22" s="1"/>
  <c r="M162" i="24" s="1"/>
  <c r="M40" i="22"/>
  <c r="M25" i="22" s="1"/>
  <c r="O162" i="24" s="1"/>
  <c r="A41" i="22"/>
  <c r="A26" i="22" s="1"/>
  <c r="B163" i="24" s="1"/>
  <c r="C41" i="22"/>
  <c r="C26" i="22" s="1"/>
  <c r="D163" i="24" s="1"/>
  <c r="E41" i="22"/>
  <c r="E26" i="22" s="1"/>
  <c r="G163" i="24" s="1"/>
  <c r="G41" i="22"/>
  <c r="G26" i="22" s="1"/>
  <c r="I163" i="24" s="1"/>
  <c r="I41" i="22"/>
  <c r="I26" i="22" s="1"/>
  <c r="K163" i="24" s="1"/>
  <c r="BX163" i="24" s="1"/>
  <c r="K41" i="22"/>
  <c r="K26" i="22" s="1"/>
  <c r="M163" i="24" s="1"/>
  <c r="M41" i="22"/>
  <c r="M26" i="22" s="1"/>
  <c r="O163" i="24" s="1"/>
  <c r="A42" i="22"/>
  <c r="A27" i="22" s="1"/>
  <c r="B164" i="24" s="1"/>
  <c r="C42" i="22"/>
  <c r="C27" i="22" s="1"/>
  <c r="D164" i="24" s="1"/>
  <c r="B36" i="22"/>
  <c r="B21" i="22" s="1"/>
  <c r="C158" i="24" s="1"/>
  <c r="D36" i="22"/>
  <c r="D21" i="22" s="1"/>
  <c r="E158" i="24" s="1"/>
  <c r="F36" i="22"/>
  <c r="F21" i="22" s="1"/>
  <c r="H158" i="24" s="1"/>
  <c r="H36" i="22"/>
  <c r="H21" i="22" s="1"/>
  <c r="J158" i="24" s="1"/>
  <c r="J36" i="22"/>
  <c r="J21" i="22" s="1"/>
  <c r="L158" i="24" s="1"/>
  <c r="L36" i="22"/>
  <c r="L21" i="22" s="1"/>
  <c r="N158" i="24" s="1"/>
  <c r="N36" i="22"/>
  <c r="N21" i="22" s="1"/>
  <c r="P158" i="24" s="1"/>
  <c r="B37" i="22"/>
  <c r="B22" i="22" s="1"/>
  <c r="D37" i="22"/>
  <c r="D22" i="22" s="1"/>
  <c r="F37" i="22"/>
  <c r="F22" i="22" s="1"/>
  <c r="H159" i="24" s="1"/>
  <c r="H37" i="22"/>
  <c r="H22" i="22" s="1"/>
  <c r="J159" i="24" s="1"/>
  <c r="J37" i="22"/>
  <c r="J22" i="22" s="1"/>
  <c r="L37" i="22"/>
  <c r="L22" i="22" s="1"/>
  <c r="N37" i="22"/>
  <c r="N22" i="22" s="1"/>
  <c r="P159" i="24" s="1"/>
  <c r="B38" i="22"/>
  <c r="B23" i="22" s="1"/>
  <c r="C160" i="24" s="1"/>
  <c r="D38" i="22"/>
  <c r="D23" i="22" s="1"/>
  <c r="F38" i="22"/>
  <c r="F23" i="22" s="1"/>
  <c r="H160" i="24" s="1"/>
  <c r="H38" i="22"/>
  <c r="H23" i="22" s="1"/>
  <c r="J38" i="22"/>
  <c r="J23" i="22" s="1"/>
  <c r="L160" i="24" s="1"/>
  <c r="L38" i="22"/>
  <c r="L23" i="22" s="1"/>
  <c r="N38" i="22"/>
  <c r="N23" i="22" s="1"/>
  <c r="P160" i="24" s="1"/>
  <c r="B39" i="22"/>
  <c r="B24" i="22" s="1"/>
  <c r="D39" i="22"/>
  <c r="D24" i="22" s="1"/>
  <c r="E161" i="24" s="1"/>
  <c r="F39" i="22"/>
  <c r="F24" i="22" s="1"/>
  <c r="H39" i="22"/>
  <c r="H24" i="22" s="1"/>
  <c r="J161" i="24" s="1"/>
  <c r="J39" i="22"/>
  <c r="J24" i="22" s="1"/>
  <c r="L161" i="24" s="1"/>
  <c r="L39" i="22"/>
  <c r="L24" i="22" s="1"/>
  <c r="N161" i="24" s="1"/>
  <c r="N39" i="22"/>
  <c r="N24" i="22" s="1"/>
  <c r="P161" i="24" s="1"/>
  <c r="B40" i="22"/>
  <c r="B25" i="22" s="1"/>
  <c r="D40" i="22"/>
  <c r="D25" i="22" s="1"/>
  <c r="E162" i="24" s="1"/>
  <c r="F40" i="22"/>
  <c r="F25" i="22" s="1"/>
  <c r="H40" i="22"/>
  <c r="H25" i="22" s="1"/>
  <c r="J162" i="24" s="1"/>
  <c r="J40" i="22"/>
  <c r="J25" i="22" s="1"/>
  <c r="L40" i="22"/>
  <c r="L25" i="22" s="1"/>
  <c r="N162" i="24" s="1"/>
  <c r="N40" i="22"/>
  <c r="N25" i="22" s="1"/>
  <c r="B41" i="22"/>
  <c r="B26" i="22" s="1"/>
  <c r="D41" i="22"/>
  <c r="D26" i="22" s="1"/>
  <c r="F41" i="22"/>
  <c r="F26" i="22" s="1"/>
  <c r="H163" i="24" s="1"/>
  <c r="H41" i="22"/>
  <c r="H26" i="22" s="1"/>
  <c r="J163" i="24" s="1"/>
  <c r="J41" i="22"/>
  <c r="J26" i="22" s="1"/>
  <c r="L41" i="22"/>
  <c r="L26" i="22" s="1"/>
  <c r="N41" i="22"/>
  <c r="N26" i="22" s="1"/>
  <c r="P163" i="24" s="1"/>
  <c r="B42" i="22"/>
  <c r="B27" i="22" s="1"/>
  <c r="D42" i="22"/>
  <c r="D27" i="22" s="1"/>
  <c r="F42" i="22"/>
  <c r="F27" i="22" s="1"/>
  <c r="H164" i="24" s="1"/>
  <c r="H42" i="22"/>
  <c r="H27" i="22" s="1"/>
  <c r="J164" i="24" s="1"/>
  <c r="J42" i="22"/>
  <c r="J27" i="22" s="1"/>
  <c r="L164" i="24" s="1"/>
  <c r="L42" i="22"/>
  <c r="L27" i="22" s="1"/>
  <c r="N42" i="22"/>
  <c r="N27" i="22" s="1"/>
  <c r="P164" i="24" s="1"/>
  <c r="B43" i="22"/>
  <c r="B28" i="22" s="1"/>
  <c r="C165" i="24" s="1"/>
  <c r="D43" i="22"/>
  <c r="D28" i="22" s="1"/>
  <c r="E165" i="24" s="1"/>
  <c r="F43" i="22"/>
  <c r="F28" i="22" s="1"/>
  <c r="H165" i="24" s="1"/>
  <c r="H43" i="22"/>
  <c r="H28" i="22"/>
  <c r="J165" i="24" s="1"/>
  <c r="J43" i="22"/>
  <c r="J28" i="22" s="1"/>
  <c r="L165" i="24" s="1"/>
  <c r="L43" i="22"/>
  <c r="L28" i="22" s="1"/>
  <c r="N165" i="24" s="1"/>
  <c r="AL165" i="24" s="1"/>
  <c r="N43" i="22"/>
  <c r="N28" i="22" s="1"/>
  <c r="P165" i="24" s="1"/>
  <c r="B44" i="22"/>
  <c r="B29" i="22" s="1"/>
  <c r="C166" i="24" s="1"/>
  <c r="D44" i="22"/>
  <c r="D29" i="22" s="1"/>
  <c r="F44" i="22"/>
  <c r="F29" i="22" s="1"/>
  <c r="H166" i="24" s="1"/>
  <c r="H44" i="22"/>
  <c r="H29" i="22" s="1"/>
  <c r="J166" i="24" s="1"/>
  <c r="J44" i="22"/>
  <c r="J29" i="22" s="1"/>
  <c r="L166" i="24" s="1"/>
  <c r="L44" i="22"/>
  <c r="L29" i="22" s="1"/>
  <c r="N166" i="24" s="1"/>
  <c r="N44" i="22"/>
  <c r="N29" i="22" s="1"/>
  <c r="P166" i="24" s="1"/>
  <c r="B45" i="22"/>
  <c r="B30" i="22" s="1"/>
  <c r="D45" i="22"/>
  <c r="D30" i="22" s="1"/>
  <c r="F45" i="22"/>
  <c r="F30" i="22" s="1"/>
  <c r="H45" i="22"/>
  <c r="H30" i="22" s="1"/>
  <c r="J167" i="24" s="1"/>
  <c r="J45" i="22"/>
  <c r="J30" i="22" s="1"/>
  <c r="L167" i="24" s="1"/>
  <c r="L45" i="22"/>
  <c r="L30" i="22" s="1"/>
  <c r="N167" i="24" s="1"/>
  <c r="N45" i="22"/>
  <c r="N30" i="22" s="1"/>
  <c r="P167" i="24" s="1"/>
  <c r="B46" i="22"/>
  <c r="B31" i="22" s="1"/>
  <c r="C168" i="24" s="1"/>
  <c r="D46" i="22"/>
  <c r="D31" i="22" s="1"/>
  <c r="E168" i="24" s="1"/>
  <c r="F46" i="22"/>
  <c r="F31" i="22" s="1"/>
  <c r="H168" i="24" s="1"/>
  <c r="H46" i="22"/>
  <c r="H31" i="22" s="1"/>
  <c r="J168" i="24" s="1"/>
  <c r="J46" i="22"/>
  <c r="J31" i="22" s="1"/>
  <c r="L168" i="24" s="1"/>
  <c r="L46" i="22"/>
  <c r="L31" i="22" s="1"/>
  <c r="N168" i="24" s="1"/>
  <c r="N46" i="22"/>
  <c r="N31" i="22" s="1"/>
  <c r="P168" i="24" s="1"/>
  <c r="B47" i="22"/>
  <c r="B32" i="22" s="1"/>
  <c r="C169" i="24" s="1"/>
  <c r="D47" i="22"/>
  <c r="D32" i="22" s="1"/>
  <c r="E169" i="24" s="1"/>
  <c r="F47" i="22"/>
  <c r="F32" i="22" s="1"/>
  <c r="H169" i="24" s="1"/>
  <c r="H47" i="22"/>
  <c r="H32" i="22" s="1"/>
  <c r="J169" i="24" s="1"/>
  <c r="J47" i="22"/>
  <c r="J32" i="22" s="1"/>
  <c r="L47" i="22"/>
  <c r="L32" i="22" s="1"/>
  <c r="N47" i="22"/>
  <c r="N32" i="22" s="1"/>
  <c r="C35" i="22"/>
  <c r="C20" i="22" s="1"/>
  <c r="C29" i="13" s="1"/>
  <c r="E35" i="22"/>
  <c r="E20" i="22" s="1"/>
  <c r="F29" i="13" s="1"/>
  <c r="G35" i="22"/>
  <c r="G20" i="22" s="1"/>
  <c r="H29" i="13" s="1"/>
  <c r="I35" i="22"/>
  <c r="I20" i="22" s="1"/>
  <c r="J29" i="13" s="1"/>
  <c r="K35" i="22"/>
  <c r="K20" i="22" s="1"/>
  <c r="L29" i="13" s="1"/>
  <c r="M35" i="22"/>
  <c r="M20" i="22" s="1"/>
  <c r="A35" i="22"/>
  <c r="A20" i="22" s="1"/>
  <c r="N35" i="18"/>
  <c r="N20" i="18" s="1"/>
  <c r="O13" i="13" s="1"/>
  <c r="L35" i="18"/>
  <c r="L20" i="18" s="1"/>
  <c r="M13" i="13" s="1"/>
  <c r="J35" i="18"/>
  <c r="J20" i="18" s="1"/>
  <c r="K13" i="13" s="1"/>
  <c r="H35" i="18"/>
  <c r="H20" i="18" s="1"/>
  <c r="I13" i="13" s="1"/>
  <c r="F35" i="18"/>
  <c r="F20" i="18" s="1"/>
  <c r="G13" i="13" s="1"/>
  <c r="D35" i="18"/>
  <c r="D20" i="18" s="1"/>
  <c r="D13" i="13" s="1"/>
  <c r="B35" i="18"/>
  <c r="B20" i="18" s="1"/>
  <c r="M47" i="18"/>
  <c r="M32" i="18" s="1"/>
  <c r="O73" i="24" s="1"/>
  <c r="K47" i="18"/>
  <c r="K32" i="18" s="1"/>
  <c r="M73" i="24" s="1"/>
  <c r="I47" i="18"/>
  <c r="I32" i="18" s="1"/>
  <c r="K73" i="24" s="1"/>
  <c r="BX73" i="24" s="1"/>
  <c r="G47" i="18"/>
  <c r="G32" i="18" s="1"/>
  <c r="I73" i="24" s="1"/>
  <c r="E47" i="18"/>
  <c r="E32" i="18" s="1"/>
  <c r="G73" i="24" s="1"/>
  <c r="C47" i="18"/>
  <c r="C32" i="18" s="1"/>
  <c r="D73" i="24" s="1"/>
  <c r="A47" i="18"/>
  <c r="A32" i="18"/>
  <c r="B73" i="24" s="1"/>
  <c r="M46" i="18"/>
  <c r="M31" i="18" s="1"/>
  <c r="O72" i="24" s="1"/>
  <c r="K46" i="18"/>
  <c r="K31" i="18" s="1"/>
  <c r="M72" i="24" s="1"/>
  <c r="I46" i="18"/>
  <c r="I31" i="18" s="1"/>
  <c r="K72" i="24" s="1"/>
  <c r="BX72" i="24" s="1"/>
  <c r="G46" i="18"/>
  <c r="G31" i="18" s="1"/>
  <c r="I72" i="24" s="1"/>
  <c r="E46" i="18"/>
  <c r="E31" i="18" s="1"/>
  <c r="G72" i="24" s="1"/>
  <c r="C46" i="18"/>
  <c r="C31" i="18" s="1"/>
  <c r="D72" i="24" s="1"/>
  <c r="A46" i="18"/>
  <c r="A31" i="18"/>
  <c r="B72" i="24" s="1"/>
  <c r="M45" i="18"/>
  <c r="M30" i="18" s="1"/>
  <c r="O71" i="24" s="1"/>
  <c r="K45" i="18"/>
  <c r="K30" i="18" s="1"/>
  <c r="M71" i="24" s="1"/>
  <c r="I45" i="18"/>
  <c r="I30" i="18" s="1"/>
  <c r="K71" i="24" s="1"/>
  <c r="BX71" i="24" s="1"/>
  <c r="G45" i="18"/>
  <c r="G30" i="18" s="1"/>
  <c r="I71" i="24" s="1"/>
  <c r="E45" i="18"/>
  <c r="E30" i="18" s="1"/>
  <c r="G71" i="24" s="1"/>
  <c r="C45" i="18"/>
  <c r="C30" i="18" s="1"/>
  <c r="D71" i="24" s="1"/>
  <c r="A45" i="18"/>
  <c r="A30" i="18"/>
  <c r="B71" i="24" s="1"/>
  <c r="M44" i="18"/>
  <c r="M29" i="18" s="1"/>
  <c r="O70" i="24" s="1"/>
  <c r="K44" i="18"/>
  <c r="K29" i="18" s="1"/>
  <c r="M70" i="24" s="1"/>
  <c r="I44" i="18"/>
  <c r="I29" i="18" s="1"/>
  <c r="K70" i="24" s="1"/>
  <c r="BX70" i="24" s="1"/>
  <c r="G44" i="18"/>
  <c r="G29" i="18" s="1"/>
  <c r="I70" i="24" s="1"/>
  <c r="E44" i="18"/>
  <c r="E29" i="18" s="1"/>
  <c r="G70" i="24" s="1"/>
  <c r="C44" i="18"/>
  <c r="C29" i="18" s="1"/>
  <c r="D70" i="24" s="1"/>
  <c r="A44" i="18"/>
  <c r="A29" i="18"/>
  <c r="B70" i="24" s="1"/>
  <c r="M43" i="18"/>
  <c r="M28" i="18" s="1"/>
  <c r="O69" i="24" s="1"/>
  <c r="K43" i="18"/>
  <c r="K28" i="18" s="1"/>
  <c r="M69" i="24" s="1"/>
  <c r="I43" i="18"/>
  <c r="I28" i="18" s="1"/>
  <c r="K69" i="24" s="1"/>
  <c r="BX69" i="24" s="1"/>
  <c r="G43" i="18"/>
  <c r="G28" i="18" s="1"/>
  <c r="I69" i="24" s="1"/>
  <c r="E43" i="18"/>
  <c r="E28" i="18" s="1"/>
  <c r="G69" i="24" s="1"/>
  <c r="C43" i="18"/>
  <c r="C28" i="18" s="1"/>
  <c r="D69" i="24" s="1"/>
  <c r="A43" i="18"/>
  <c r="A28" i="18"/>
  <c r="B69" i="24" s="1"/>
  <c r="M42" i="18"/>
  <c r="M27" i="18" s="1"/>
  <c r="O68" i="24" s="1"/>
  <c r="K42" i="18"/>
  <c r="K27" i="18" s="1"/>
  <c r="M68" i="24" s="1"/>
  <c r="I42" i="18"/>
  <c r="I27" i="18" s="1"/>
  <c r="K68" i="24" s="1"/>
  <c r="BX68" i="24" s="1"/>
  <c r="G42" i="18"/>
  <c r="G27" i="18" s="1"/>
  <c r="I68" i="24" s="1"/>
  <c r="E42" i="18"/>
  <c r="E27" i="18" s="1"/>
  <c r="G68" i="24" s="1"/>
  <c r="C42" i="18"/>
  <c r="C27" i="18" s="1"/>
  <c r="D68" i="24" s="1"/>
  <c r="A42" i="18"/>
  <c r="A27" i="18"/>
  <c r="B68" i="24" s="1"/>
  <c r="M41" i="18"/>
  <c r="M26" i="18" s="1"/>
  <c r="O67" i="24" s="1"/>
  <c r="K41" i="18"/>
  <c r="K26" i="18" s="1"/>
  <c r="M67" i="24" s="1"/>
  <c r="I41" i="18"/>
  <c r="I26" i="18" s="1"/>
  <c r="K67" i="24" s="1"/>
  <c r="BX67" i="24" s="1"/>
  <c r="G41" i="18"/>
  <c r="G26" i="18" s="1"/>
  <c r="I67" i="24" s="1"/>
  <c r="E41" i="18"/>
  <c r="E26" i="18" s="1"/>
  <c r="G67" i="24" s="1"/>
  <c r="C41" i="18"/>
  <c r="C26" i="18" s="1"/>
  <c r="D67" i="24" s="1"/>
  <c r="A41" i="18"/>
  <c r="A26" i="18"/>
  <c r="B67" i="24" s="1"/>
  <c r="M40" i="18"/>
  <c r="M25" i="18" s="1"/>
  <c r="O66" i="24" s="1"/>
  <c r="K40" i="18"/>
  <c r="K25" i="18" s="1"/>
  <c r="M66" i="24" s="1"/>
  <c r="I40" i="18"/>
  <c r="I25" i="18" s="1"/>
  <c r="K66" i="24" s="1"/>
  <c r="BX66" i="24" s="1"/>
  <c r="G40" i="18"/>
  <c r="G25" i="18" s="1"/>
  <c r="I66" i="24" s="1"/>
  <c r="E40" i="18"/>
  <c r="E25" i="18" s="1"/>
  <c r="G66" i="24" s="1"/>
  <c r="C40" i="18"/>
  <c r="C25" i="18" s="1"/>
  <c r="D66" i="24" s="1"/>
  <c r="A40" i="18"/>
  <c r="A25" i="18"/>
  <c r="B66" i="24" s="1"/>
  <c r="M39" i="18"/>
  <c r="M24" i="18" s="1"/>
  <c r="O65" i="24" s="1"/>
  <c r="K39" i="18"/>
  <c r="K24" i="18" s="1"/>
  <c r="M65" i="24" s="1"/>
  <c r="I39" i="18"/>
  <c r="I24" i="18"/>
  <c r="K65" i="24" s="1"/>
  <c r="BX65" i="24" s="1"/>
  <c r="G39" i="18"/>
  <c r="G24" i="18" s="1"/>
  <c r="I65" i="24" s="1"/>
  <c r="E39" i="18"/>
  <c r="E24" i="18" s="1"/>
  <c r="G65" i="24" s="1"/>
  <c r="C39" i="18"/>
  <c r="C24" i="18" s="1"/>
  <c r="D65" i="24" s="1"/>
  <c r="A39" i="18"/>
  <c r="A24" i="18" s="1"/>
  <c r="B65" i="24" s="1"/>
  <c r="M38" i="18"/>
  <c r="M23" i="18" s="1"/>
  <c r="O64" i="24" s="1"/>
  <c r="K38" i="18"/>
  <c r="K23" i="18" s="1"/>
  <c r="M64" i="24" s="1"/>
  <c r="I38" i="18"/>
  <c r="I23" i="18" s="1"/>
  <c r="K64" i="24" s="1"/>
  <c r="BX64" i="24" s="1"/>
  <c r="G38" i="18"/>
  <c r="G23" i="18" s="1"/>
  <c r="I64" i="24" s="1"/>
  <c r="E38" i="18"/>
  <c r="E23" i="18" s="1"/>
  <c r="G64" i="24" s="1"/>
  <c r="C38" i="18"/>
  <c r="C23" i="18" s="1"/>
  <c r="D64" i="24" s="1"/>
  <c r="A38" i="18"/>
  <c r="A23" i="18" s="1"/>
  <c r="B64" i="24" s="1"/>
  <c r="M37" i="18"/>
  <c r="M22" i="18" s="1"/>
  <c r="O63" i="24" s="1"/>
  <c r="K37" i="18"/>
  <c r="K22" i="18" s="1"/>
  <c r="M63" i="24" s="1"/>
  <c r="I37" i="18"/>
  <c r="I22" i="18" s="1"/>
  <c r="K63" i="24" s="1"/>
  <c r="BX63" i="24" s="1"/>
  <c r="G37" i="18"/>
  <c r="G22" i="18" s="1"/>
  <c r="I63" i="24" s="1"/>
  <c r="E37" i="18"/>
  <c r="E22" i="18" s="1"/>
  <c r="G63" i="24" s="1"/>
  <c r="C37" i="18"/>
  <c r="C22" i="18" s="1"/>
  <c r="D63" i="24" s="1"/>
  <c r="A37" i="18"/>
  <c r="A22" i="18" s="1"/>
  <c r="B63" i="24" s="1"/>
  <c r="M36" i="18"/>
  <c r="M21" i="18"/>
  <c r="O62" i="24" s="1"/>
  <c r="K36" i="18"/>
  <c r="K21" i="18" s="1"/>
  <c r="M62" i="24" s="1"/>
  <c r="I36" i="18"/>
  <c r="I21" i="18" s="1"/>
  <c r="K62" i="24" s="1"/>
  <c r="BX62" i="24" s="1"/>
  <c r="G36" i="18"/>
  <c r="G21" i="18" s="1"/>
  <c r="I62" i="24" s="1"/>
  <c r="E36" i="18"/>
  <c r="E21" i="18" s="1"/>
  <c r="G62" i="24" s="1"/>
  <c r="C36" i="18"/>
  <c r="C21" i="18" s="1"/>
  <c r="D62" i="24" s="1"/>
  <c r="A36" i="18"/>
  <c r="A21" i="18" s="1"/>
  <c r="B62" i="24" s="1"/>
  <c r="N35" i="20"/>
  <c r="N20" i="20" s="1"/>
  <c r="O21" i="13" s="1"/>
  <c r="L35" i="20"/>
  <c r="L20" i="20" s="1"/>
  <c r="M21" i="13" s="1"/>
  <c r="J35" i="20"/>
  <c r="J20" i="20" s="1"/>
  <c r="K21" i="13" s="1"/>
  <c r="H35" i="20"/>
  <c r="H20" i="20"/>
  <c r="I21" i="13" s="1"/>
  <c r="F35" i="20"/>
  <c r="F20" i="20" s="1"/>
  <c r="G21" i="13" s="1"/>
  <c r="D35" i="20"/>
  <c r="D20" i="20" s="1"/>
  <c r="D21" i="13" s="1"/>
  <c r="B35" i="20"/>
  <c r="B20" i="20" s="1"/>
  <c r="M47" i="20"/>
  <c r="M32" i="20" s="1"/>
  <c r="K47" i="20"/>
  <c r="K32" i="20" s="1"/>
  <c r="I47" i="20"/>
  <c r="I32" i="20" s="1"/>
  <c r="K121" i="24" s="1"/>
  <c r="BX121" i="24" s="1"/>
  <c r="G47" i="20"/>
  <c r="G32" i="20" s="1"/>
  <c r="I121" i="24" s="1"/>
  <c r="E47" i="20"/>
  <c r="E32" i="20" s="1"/>
  <c r="G121" i="24" s="1"/>
  <c r="C47" i="20"/>
  <c r="C32" i="20" s="1"/>
  <c r="D121" i="24" s="1"/>
  <c r="A47" i="20"/>
  <c r="A32" i="20" s="1"/>
  <c r="B121" i="24" s="1"/>
  <c r="M46" i="20"/>
  <c r="M31" i="20" s="1"/>
  <c r="K46" i="20"/>
  <c r="K31" i="20" s="1"/>
  <c r="I46" i="20"/>
  <c r="I31" i="20" s="1"/>
  <c r="G46" i="20"/>
  <c r="G31" i="20" s="1"/>
  <c r="E46" i="20"/>
  <c r="E31" i="20" s="1"/>
  <c r="C46" i="20"/>
  <c r="C31" i="20" s="1"/>
  <c r="A46" i="20"/>
  <c r="A31" i="20" s="1"/>
  <c r="B120" i="24" s="1"/>
  <c r="M45" i="20"/>
  <c r="M30" i="20" s="1"/>
  <c r="O119" i="24" s="1"/>
  <c r="K45" i="20"/>
  <c r="K30" i="20" s="1"/>
  <c r="M119" i="24" s="1"/>
  <c r="I45" i="20"/>
  <c r="I30" i="20" s="1"/>
  <c r="K119" i="24" s="1"/>
  <c r="BX119" i="24" s="1"/>
  <c r="G45" i="20"/>
  <c r="G30" i="20" s="1"/>
  <c r="I119" i="24" s="1"/>
  <c r="E45" i="20"/>
  <c r="E30" i="20" s="1"/>
  <c r="G119" i="24" s="1"/>
  <c r="C45" i="20"/>
  <c r="C30" i="20" s="1"/>
  <c r="D119" i="24" s="1"/>
  <c r="A45" i="20"/>
  <c r="A30" i="20" s="1"/>
  <c r="B119" i="24" s="1"/>
  <c r="M44" i="20"/>
  <c r="M29" i="20" s="1"/>
  <c r="O118" i="24" s="1"/>
  <c r="K44" i="20"/>
  <c r="K29" i="20" s="1"/>
  <c r="M118" i="24" s="1"/>
  <c r="I44" i="20"/>
  <c r="I29" i="20" s="1"/>
  <c r="K118" i="24" s="1"/>
  <c r="BX118" i="24" s="1"/>
  <c r="G44" i="20"/>
  <c r="G29" i="20" s="1"/>
  <c r="I118" i="24" s="1"/>
  <c r="E44" i="20"/>
  <c r="E29" i="20" s="1"/>
  <c r="G118" i="24" s="1"/>
  <c r="C44" i="20"/>
  <c r="C29" i="20" s="1"/>
  <c r="D118" i="24" s="1"/>
  <c r="A44" i="20"/>
  <c r="A29" i="20" s="1"/>
  <c r="B118" i="24" s="1"/>
  <c r="M43" i="20"/>
  <c r="M28" i="20" s="1"/>
  <c r="O117" i="24" s="1"/>
  <c r="K43" i="20"/>
  <c r="K28" i="20" s="1"/>
  <c r="M117" i="24" s="1"/>
  <c r="I43" i="20"/>
  <c r="I28" i="20" s="1"/>
  <c r="K117" i="24" s="1"/>
  <c r="BX117" i="24" s="1"/>
  <c r="G43" i="20"/>
  <c r="G28" i="20" s="1"/>
  <c r="I117" i="24" s="1"/>
  <c r="E43" i="20"/>
  <c r="E28" i="20" s="1"/>
  <c r="G117" i="24" s="1"/>
  <c r="C43" i="20"/>
  <c r="C28" i="20" s="1"/>
  <c r="A43" i="20"/>
  <c r="A28" i="20"/>
  <c r="B117" i="24" s="1"/>
  <c r="M42" i="20"/>
  <c r="M27" i="20" s="1"/>
  <c r="K42" i="20"/>
  <c r="K27" i="20" s="1"/>
  <c r="I42" i="20"/>
  <c r="I27" i="20" s="1"/>
  <c r="G42" i="20"/>
  <c r="G27" i="20" s="1"/>
  <c r="E42" i="20"/>
  <c r="E27" i="20" s="1"/>
  <c r="C42" i="20"/>
  <c r="C27" i="20" s="1"/>
  <c r="A42" i="20"/>
  <c r="A27" i="20" s="1"/>
  <c r="B116" i="24" s="1"/>
  <c r="BM116" i="24" s="1"/>
  <c r="M41" i="20"/>
  <c r="M26" i="20" s="1"/>
  <c r="K41" i="20"/>
  <c r="K26" i="20" s="1"/>
  <c r="I41" i="20"/>
  <c r="I26" i="20" s="1"/>
  <c r="G41" i="20"/>
  <c r="G26" i="20" s="1"/>
  <c r="I115" i="24"/>
  <c r="E41" i="20"/>
  <c r="E26" i="20" s="1"/>
  <c r="G115" i="24" s="1"/>
  <c r="C41" i="20"/>
  <c r="C26" i="20" s="1"/>
  <c r="A41" i="20"/>
  <c r="A26" i="20" s="1"/>
  <c r="B115" i="24" s="1"/>
  <c r="BM115" i="24" s="1"/>
  <c r="M40" i="20"/>
  <c r="M25" i="20" s="1"/>
  <c r="K40" i="20"/>
  <c r="K25" i="20" s="1"/>
  <c r="I40" i="20"/>
  <c r="I25" i="20" s="1"/>
  <c r="G40" i="20"/>
  <c r="G25" i="20" s="1"/>
  <c r="E40" i="20"/>
  <c r="E25" i="20" s="1"/>
  <c r="C40" i="20"/>
  <c r="C25" i="20" s="1"/>
  <c r="A40" i="20"/>
  <c r="A25" i="20" s="1"/>
  <c r="M39" i="20"/>
  <c r="M24" i="20" s="1"/>
  <c r="K39" i="20"/>
  <c r="K24" i="20" s="1"/>
  <c r="M113" i="24" s="1"/>
  <c r="I39" i="20"/>
  <c r="I24" i="20" s="1"/>
  <c r="K113" i="24" s="1"/>
  <c r="BX113" i="24" s="1"/>
  <c r="G39" i="20"/>
  <c r="G24" i="20" s="1"/>
  <c r="I113" i="24" s="1"/>
  <c r="E39" i="20"/>
  <c r="E24" i="20" s="1"/>
  <c r="G113" i="24" s="1"/>
  <c r="C39" i="20"/>
  <c r="C24" i="20" s="1"/>
  <c r="D113" i="24" s="1"/>
  <c r="A39" i="20"/>
  <c r="A24" i="20" s="1"/>
  <c r="B113" i="24" s="1"/>
  <c r="M38" i="20"/>
  <c r="M23" i="20" s="1"/>
  <c r="K38" i="20"/>
  <c r="K23" i="20" s="1"/>
  <c r="I38" i="20"/>
  <c r="I23" i="20" s="1"/>
  <c r="G38" i="20"/>
  <c r="G23" i="20" s="1"/>
  <c r="E38" i="20"/>
  <c r="E23" i="20" s="1"/>
  <c r="C38" i="20"/>
  <c r="C23" i="20" s="1"/>
  <c r="A38" i="20"/>
  <c r="A23" i="20" s="1"/>
  <c r="B112" i="24" s="1"/>
  <c r="M37" i="20"/>
  <c r="M22" i="20" s="1"/>
  <c r="O111" i="24" s="1"/>
  <c r="K37" i="20"/>
  <c r="K22" i="20" s="1"/>
  <c r="M111" i="24" s="1"/>
  <c r="I37" i="20"/>
  <c r="I22" i="20" s="1"/>
  <c r="K111" i="24" s="1"/>
  <c r="G37" i="20"/>
  <c r="G22" i="20" s="1"/>
  <c r="I111" i="24" s="1"/>
  <c r="E37" i="20"/>
  <c r="E22" i="20" s="1"/>
  <c r="C37" i="20"/>
  <c r="C22" i="20" s="1"/>
  <c r="A37" i="20"/>
  <c r="A22" i="20" s="1"/>
  <c r="B111" i="24" s="1"/>
  <c r="M36" i="20"/>
  <c r="M21" i="20" s="1"/>
  <c r="O110" i="24" s="1"/>
  <c r="K36" i="20"/>
  <c r="K21" i="20" s="1"/>
  <c r="M110" i="24" s="1"/>
  <c r="AA110" i="24" s="1"/>
  <c r="I36" i="20"/>
  <c r="I21" i="20" s="1"/>
  <c r="G36" i="20"/>
  <c r="G21" i="20" s="1"/>
  <c r="E36" i="20"/>
  <c r="E21" i="20" s="1"/>
  <c r="G110" i="24" s="1"/>
  <c r="C36" i="20"/>
  <c r="C21" i="20" s="1"/>
  <c r="D110" i="24" s="1"/>
  <c r="BD110" i="24" s="1"/>
  <c r="A36" i="20"/>
  <c r="A21" i="20" s="1"/>
  <c r="B110" i="24" s="1"/>
  <c r="L35" i="22"/>
  <c r="L20" i="22" s="1"/>
  <c r="M29" i="13" s="1"/>
  <c r="H35" i="22"/>
  <c r="H20" i="22" s="1"/>
  <c r="I29" i="13" s="1"/>
  <c r="D35" i="22"/>
  <c r="D20" i="22" s="1"/>
  <c r="D29" i="13" s="1"/>
  <c r="M47" i="22"/>
  <c r="M32" i="22" s="1"/>
  <c r="I47" i="22"/>
  <c r="I32" i="22" s="1"/>
  <c r="K169" i="24" s="1"/>
  <c r="BX169" i="24" s="1"/>
  <c r="E47" i="22"/>
  <c r="E32" i="22" s="1"/>
  <c r="G169" i="24" s="1"/>
  <c r="A47" i="22"/>
  <c r="A32" i="22" s="1"/>
  <c r="B169" i="24" s="1"/>
  <c r="BB169" i="24" s="1"/>
  <c r="K46" i="22"/>
  <c r="K31" i="22" s="1"/>
  <c r="M168" i="24" s="1"/>
  <c r="G46" i="22"/>
  <c r="G31" i="22" s="1"/>
  <c r="I168" i="24" s="1"/>
  <c r="C46" i="22"/>
  <c r="C31" i="22" s="1"/>
  <c r="D168" i="24" s="1"/>
  <c r="M45" i="22"/>
  <c r="M30" i="22" s="1"/>
  <c r="O167" i="24" s="1"/>
  <c r="I45" i="22"/>
  <c r="I30" i="22" s="1"/>
  <c r="K167" i="24" s="1"/>
  <c r="BX167" i="24" s="1"/>
  <c r="E45" i="22"/>
  <c r="E30" i="22" s="1"/>
  <c r="G167" i="24" s="1"/>
  <c r="A45" i="22"/>
  <c r="A30" i="22" s="1"/>
  <c r="B167" i="24" s="1"/>
  <c r="K44" i="22"/>
  <c r="K29" i="22" s="1"/>
  <c r="G44" i="22"/>
  <c r="G29" i="22" s="1"/>
  <c r="C44" i="22"/>
  <c r="C29" i="22" s="1"/>
  <c r="D166" i="24" s="1"/>
  <c r="M43" i="22"/>
  <c r="M28" i="22" s="1"/>
  <c r="O165" i="24" s="1"/>
  <c r="I43" i="22"/>
  <c r="I28" i="22" s="1"/>
  <c r="K165" i="24" s="1"/>
  <c r="BX165" i="24" s="1"/>
  <c r="E43" i="22"/>
  <c r="E28" i="22" s="1"/>
  <c r="G165" i="24" s="1"/>
  <c r="A43" i="22"/>
  <c r="A28" i="22" s="1"/>
  <c r="B165" i="24" s="1"/>
  <c r="K42" i="22"/>
  <c r="K27" i="22" s="1"/>
  <c r="G42" i="22"/>
  <c r="G27" i="22" s="1"/>
  <c r="A35" i="18"/>
  <c r="A20" i="18" s="1"/>
  <c r="M35" i="18"/>
  <c r="M20" i="18" s="1"/>
  <c r="K35" i="18"/>
  <c r="K20" i="18" s="1"/>
  <c r="L13" i="13" s="1"/>
  <c r="I35" i="18"/>
  <c r="I20" i="18" s="1"/>
  <c r="J13" i="13" s="1"/>
  <c r="G35" i="18"/>
  <c r="G20" i="18" s="1"/>
  <c r="H13" i="13" s="1"/>
  <c r="E35" i="18"/>
  <c r="E20" i="18" s="1"/>
  <c r="F13" i="13" s="1"/>
  <c r="C35" i="18"/>
  <c r="C20" i="18" s="1"/>
  <c r="C13" i="13" s="1"/>
  <c r="N47" i="18"/>
  <c r="N32" i="18" s="1"/>
  <c r="P73" i="24" s="1"/>
  <c r="L47" i="18"/>
  <c r="L32" i="18" s="1"/>
  <c r="N73" i="24" s="1"/>
  <c r="J47" i="18"/>
  <c r="J32" i="18" s="1"/>
  <c r="L73" i="24" s="1"/>
  <c r="H47" i="18"/>
  <c r="H32" i="18" s="1"/>
  <c r="J73" i="24" s="1"/>
  <c r="F47" i="18"/>
  <c r="F32" i="18" s="1"/>
  <c r="H73" i="24" s="1"/>
  <c r="D47" i="18"/>
  <c r="D32" i="18" s="1"/>
  <c r="E73" i="24" s="1"/>
  <c r="B47" i="18"/>
  <c r="B32" i="18" s="1"/>
  <c r="C73" i="24" s="1"/>
  <c r="N46" i="18"/>
  <c r="N31" i="18" s="1"/>
  <c r="P72" i="24" s="1"/>
  <c r="L46" i="18"/>
  <c r="L31" i="18"/>
  <c r="N72" i="24" s="1"/>
  <c r="J46" i="18"/>
  <c r="J31" i="18" s="1"/>
  <c r="L72" i="24" s="1"/>
  <c r="H46" i="18"/>
  <c r="H31" i="18" s="1"/>
  <c r="J72" i="24" s="1"/>
  <c r="F46" i="18"/>
  <c r="F31" i="18" s="1"/>
  <c r="H72" i="24" s="1"/>
  <c r="D46" i="18"/>
  <c r="D31" i="18" s="1"/>
  <c r="E72" i="24" s="1"/>
  <c r="B46" i="18"/>
  <c r="B31" i="18" s="1"/>
  <c r="C72" i="24" s="1"/>
  <c r="N45" i="18"/>
  <c r="N30" i="18" s="1"/>
  <c r="P71" i="24" s="1"/>
  <c r="L45" i="18"/>
  <c r="L30" i="18" s="1"/>
  <c r="N71" i="24" s="1"/>
  <c r="AL71" i="24" s="1"/>
  <c r="J45" i="18"/>
  <c r="J30" i="18" s="1"/>
  <c r="L71" i="24" s="1"/>
  <c r="H45" i="18"/>
  <c r="H30" i="18" s="1"/>
  <c r="J71" i="24" s="1"/>
  <c r="F45" i="18"/>
  <c r="F30" i="18" s="1"/>
  <c r="H71" i="24" s="1"/>
  <c r="D45" i="18"/>
  <c r="D30" i="18" s="1"/>
  <c r="E71" i="24" s="1"/>
  <c r="B45" i="18"/>
  <c r="B30" i="18" s="1"/>
  <c r="C71" i="24" s="1"/>
  <c r="N44" i="18"/>
  <c r="N29" i="18" s="1"/>
  <c r="P70" i="24" s="1"/>
  <c r="L44" i="18"/>
  <c r="L29" i="18" s="1"/>
  <c r="N70" i="24" s="1"/>
  <c r="AN70" i="24" s="1"/>
  <c r="J44" i="18"/>
  <c r="J29" i="18" s="1"/>
  <c r="L70" i="24" s="1"/>
  <c r="Q70" i="24" s="1"/>
  <c r="H44" i="18"/>
  <c r="H29" i="18" s="1"/>
  <c r="J70" i="24" s="1"/>
  <c r="F44" i="18"/>
  <c r="F29" i="18" s="1"/>
  <c r="H70" i="24" s="1"/>
  <c r="D44" i="18"/>
  <c r="D29" i="18" s="1"/>
  <c r="E70" i="24" s="1"/>
  <c r="B44" i="18"/>
  <c r="B29" i="18" s="1"/>
  <c r="C70" i="24" s="1"/>
  <c r="N43" i="18"/>
  <c r="N28" i="18" s="1"/>
  <c r="P69" i="24" s="1"/>
  <c r="L43" i="18"/>
  <c r="L28" i="18" s="1"/>
  <c r="N69" i="24" s="1"/>
  <c r="J43" i="18"/>
  <c r="J28" i="18" s="1"/>
  <c r="L69" i="24" s="1"/>
  <c r="H43" i="18"/>
  <c r="H28" i="18" s="1"/>
  <c r="J69" i="24" s="1"/>
  <c r="F43" i="18"/>
  <c r="F28" i="18" s="1"/>
  <c r="H69" i="24" s="1"/>
  <c r="D43" i="18"/>
  <c r="D28" i="18" s="1"/>
  <c r="E69" i="24" s="1"/>
  <c r="B43" i="18"/>
  <c r="B28" i="18" s="1"/>
  <c r="C69" i="24" s="1"/>
  <c r="N42" i="18"/>
  <c r="N27" i="18" s="1"/>
  <c r="P68" i="24" s="1"/>
  <c r="L42" i="18"/>
  <c r="L27" i="18" s="1"/>
  <c r="N68" i="24" s="1"/>
  <c r="J42" i="18"/>
  <c r="J27" i="18" s="1"/>
  <c r="L68" i="24" s="1"/>
  <c r="H42" i="18"/>
  <c r="H27" i="18" s="1"/>
  <c r="J68" i="24" s="1"/>
  <c r="F42" i="18"/>
  <c r="F27" i="18" s="1"/>
  <c r="H68" i="24" s="1"/>
  <c r="D42" i="18"/>
  <c r="D27" i="18" s="1"/>
  <c r="E68" i="24" s="1"/>
  <c r="B42" i="18"/>
  <c r="B27" i="18"/>
  <c r="C68" i="24" s="1"/>
  <c r="N41" i="18"/>
  <c r="N26" i="18" s="1"/>
  <c r="P67" i="24" s="1"/>
  <c r="L41" i="18"/>
  <c r="L26" i="18" s="1"/>
  <c r="N67" i="24" s="1"/>
  <c r="J41" i="18"/>
  <c r="J26" i="18" s="1"/>
  <c r="L67" i="24" s="1"/>
  <c r="H41" i="18"/>
  <c r="H26" i="18" s="1"/>
  <c r="J67" i="24" s="1"/>
  <c r="F41" i="18"/>
  <c r="F26" i="18" s="1"/>
  <c r="H67" i="24" s="1"/>
  <c r="D41" i="18"/>
  <c r="D26" i="18" s="1"/>
  <c r="E67" i="24" s="1"/>
  <c r="B41" i="18"/>
  <c r="B26" i="18" s="1"/>
  <c r="C67" i="24" s="1"/>
  <c r="N40" i="18"/>
  <c r="N25" i="18"/>
  <c r="P66" i="24" s="1"/>
  <c r="L40" i="18"/>
  <c r="L25" i="18" s="1"/>
  <c r="N66" i="24" s="1"/>
  <c r="J40" i="18"/>
  <c r="J25" i="18" s="1"/>
  <c r="L66" i="24" s="1"/>
  <c r="H40" i="18"/>
  <c r="H25" i="18" s="1"/>
  <c r="J66" i="24" s="1"/>
  <c r="F40" i="18"/>
  <c r="F25" i="18" s="1"/>
  <c r="H66" i="24" s="1"/>
  <c r="D40" i="18"/>
  <c r="D25" i="18" s="1"/>
  <c r="E66" i="24" s="1"/>
  <c r="B40" i="18"/>
  <c r="B25" i="18" s="1"/>
  <c r="C66" i="24" s="1"/>
  <c r="N39" i="18"/>
  <c r="N24" i="18" s="1"/>
  <c r="P65" i="24" s="1"/>
  <c r="L39" i="18"/>
  <c r="L24" i="18" s="1"/>
  <c r="N65" i="24" s="1"/>
  <c r="J39" i="18"/>
  <c r="J24" i="18" s="1"/>
  <c r="L65" i="24" s="1"/>
  <c r="H39" i="18"/>
  <c r="H24" i="18" s="1"/>
  <c r="J65" i="24" s="1"/>
  <c r="F39" i="18"/>
  <c r="F24" i="18" s="1"/>
  <c r="H65" i="24" s="1"/>
  <c r="D39" i="18"/>
  <c r="D24" i="18" s="1"/>
  <c r="E65" i="24" s="1"/>
  <c r="B39" i="18"/>
  <c r="B24" i="18" s="1"/>
  <c r="C65" i="24" s="1"/>
  <c r="N38" i="18"/>
  <c r="N23" i="18" s="1"/>
  <c r="P64" i="24" s="1"/>
  <c r="L38" i="18"/>
  <c r="L23" i="18" s="1"/>
  <c r="N64" i="24" s="1"/>
  <c r="J38" i="18"/>
  <c r="J23" i="18" s="1"/>
  <c r="L64" i="24" s="1"/>
  <c r="H38" i="18"/>
  <c r="H23" i="18" s="1"/>
  <c r="J64" i="24" s="1"/>
  <c r="F38" i="18"/>
  <c r="F23" i="18" s="1"/>
  <c r="H64" i="24" s="1"/>
  <c r="D38" i="18"/>
  <c r="D23" i="18" s="1"/>
  <c r="E64" i="24" s="1"/>
  <c r="B38" i="18"/>
  <c r="B23" i="18" s="1"/>
  <c r="C64" i="24" s="1"/>
  <c r="N37" i="18"/>
  <c r="N22" i="18" s="1"/>
  <c r="P63" i="24" s="1"/>
  <c r="L37" i="18"/>
  <c r="L22" i="18" s="1"/>
  <c r="N63" i="24" s="1"/>
  <c r="J37" i="18"/>
  <c r="J22" i="18" s="1"/>
  <c r="L63" i="24" s="1"/>
  <c r="H37" i="18"/>
  <c r="H22" i="18"/>
  <c r="J63" i="24" s="1"/>
  <c r="F37" i="18"/>
  <c r="F22" i="18" s="1"/>
  <c r="H63" i="24" s="1"/>
  <c r="D37" i="18"/>
  <c r="D22" i="18" s="1"/>
  <c r="E63" i="24" s="1"/>
  <c r="F63" i="24" s="1"/>
  <c r="B37" i="18"/>
  <c r="B22" i="18" s="1"/>
  <c r="C63" i="24" s="1"/>
  <c r="N36" i="18"/>
  <c r="N21" i="18" s="1"/>
  <c r="P62" i="24" s="1"/>
  <c r="L36" i="18"/>
  <c r="L21" i="18" s="1"/>
  <c r="N62" i="24" s="1"/>
  <c r="J36" i="18"/>
  <c r="J21" i="18" s="1"/>
  <c r="L62" i="24" s="1"/>
  <c r="H36" i="18"/>
  <c r="H21" i="18" s="1"/>
  <c r="J62" i="24" s="1"/>
  <c r="F36" i="18"/>
  <c r="F21" i="18" s="1"/>
  <c r="H62" i="24" s="1"/>
  <c r="D36" i="18"/>
  <c r="D21" i="18" s="1"/>
  <c r="E62" i="24" s="1"/>
  <c r="B36" i="18"/>
  <c r="B21" i="18" s="1"/>
  <c r="C62" i="24" s="1"/>
  <c r="A35" i="20"/>
  <c r="A20" i="20" s="1"/>
  <c r="M35" i="20"/>
  <c r="M20" i="20" s="1"/>
  <c r="K35" i="20"/>
  <c r="K20" i="20" s="1"/>
  <c r="L21" i="13" s="1"/>
  <c r="I35" i="20"/>
  <c r="I20" i="20" s="1"/>
  <c r="J21" i="13" s="1"/>
  <c r="G35" i="20"/>
  <c r="G20" i="20" s="1"/>
  <c r="H21" i="13" s="1"/>
  <c r="E35" i="20"/>
  <c r="E20" i="20" s="1"/>
  <c r="F21" i="13" s="1"/>
  <c r="C35" i="20"/>
  <c r="C20" i="20" s="1"/>
  <c r="C21" i="13" s="1"/>
  <c r="N47" i="20"/>
  <c r="N32" i="20" s="1"/>
  <c r="L47" i="20"/>
  <c r="L32" i="20" s="1"/>
  <c r="J47" i="20"/>
  <c r="J32" i="20" s="1"/>
  <c r="H47" i="20"/>
  <c r="H32" i="20" s="1"/>
  <c r="J121" i="24" s="1"/>
  <c r="F47" i="20"/>
  <c r="F32" i="20"/>
  <c r="D47" i="20"/>
  <c r="D32" i="20" s="1"/>
  <c r="B47" i="20"/>
  <c r="B32" i="20"/>
  <c r="C121" i="24" s="1"/>
  <c r="N46" i="20"/>
  <c r="N31" i="20" s="1"/>
  <c r="L46" i="20"/>
  <c r="L31" i="20"/>
  <c r="J46" i="20"/>
  <c r="J31" i="20" s="1"/>
  <c r="L120" i="24" s="1"/>
  <c r="H46" i="20"/>
  <c r="H31" i="20"/>
  <c r="F46" i="20"/>
  <c r="F31" i="20" s="1"/>
  <c r="D46" i="20"/>
  <c r="D31" i="20"/>
  <c r="B46" i="20"/>
  <c r="B31" i="20" s="1"/>
  <c r="N45" i="20"/>
  <c r="N30" i="20"/>
  <c r="P119" i="24" s="1"/>
  <c r="L45" i="20"/>
  <c r="L30" i="20" s="1"/>
  <c r="J45" i="20"/>
  <c r="J30" i="20"/>
  <c r="H45" i="20"/>
  <c r="H30" i="20" s="1"/>
  <c r="F45" i="20"/>
  <c r="F30" i="20"/>
  <c r="D45" i="20"/>
  <c r="D30" i="20" s="1"/>
  <c r="B45" i="20"/>
  <c r="B30" i="20"/>
  <c r="N44" i="20"/>
  <c r="N29" i="20" s="1"/>
  <c r="L44" i="20"/>
  <c r="L29" i="20"/>
  <c r="N118" i="24" s="1"/>
  <c r="J44" i="20"/>
  <c r="J29" i="20" s="1"/>
  <c r="L118" i="24" s="1"/>
  <c r="H44" i="20"/>
  <c r="H29" i="20" s="1"/>
  <c r="J118" i="24" s="1"/>
  <c r="F44" i="20"/>
  <c r="F29" i="20" s="1"/>
  <c r="H118" i="24" s="1"/>
  <c r="D44" i="20"/>
  <c r="D29" i="20" s="1"/>
  <c r="E118" i="24" s="1"/>
  <c r="B44" i="20"/>
  <c r="B29" i="20" s="1"/>
  <c r="C118" i="24" s="1"/>
  <c r="N43" i="20"/>
  <c r="N28" i="20" s="1"/>
  <c r="P117" i="24" s="1"/>
  <c r="L43" i="20"/>
  <c r="L28" i="20" s="1"/>
  <c r="N117" i="24" s="1"/>
  <c r="J43" i="20"/>
  <c r="J28" i="20" s="1"/>
  <c r="L117" i="24" s="1"/>
  <c r="H43" i="20"/>
  <c r="H28" i="20" s="1"/>
  <c r="J117" i="24" s="1"/>
  <c r="F43" i="20"/>
  <c r="F28" i="20" s="1"/>
  <c r="H117" i="24" s="1"/>
  <c r="D43" i="20"/>
  <c r="D28" i="20" s="1"/>
  <c r="E117" i="24" s="1"/>
  <c r="B43" i="20"/>
  <c r="B28" i="20" s="1"/>
  <c r="C117" i="24" s="1"/>
  <c r="N42" i="20"/>
  <c r="N27" i="20" s="1"/>
  <c r="L42" i="20"/>
  <c r="L27" i="20" s="1"/>
  <c r="J42" i="20"/>
  <c r="J27" i="20" s="1"/>
  <c r="L116" i="24" s="1"/>
  <c r="H42" i="20"/>
  <c r="H27" i="20" s="1"/>
  <c r="J116" i="24" s="1"/>
  <c r="BG116" i="24" s="1"/>
  <c r="F42" i="20"/>
  <c r="F27" i="20" s="1"/>
  <c r="H116" i="24" s="1"/>
  <c r="D42" i="20"/>
  <c r="D27" i="20" s="1"/>
  <c r="E116" i="24" s="1"/>
  <c r="B42" i="20"/>
  <c r="B27" i="20" s="1"/>
  <c r="C116" i="24" s="1"/>
  <c r="N41" i="20"/>
  <c r="N26" i="20" s="1"/>
  <c r="P115" i="24" s="1"/>
  <c r="L41" i="20"/>
  <c r="L26" i="20" s="1"/>
  <c r="N115" i="24" s="1"/>
  <c r="J41" i="20"/>
  <c r="J26" i="20" s="1"/>
  <c r="L115" i="24" s="1"/>
  <c r="H41" i="20"/>
  <c r="H26" i="20" s="1"/>
  <c r="J115" i="24" s="1"/>
  <c r="F41" i="20"/>
  <c r="F26" i="20" s="1"/>
  <c r="H115" i="24" s="1"/>
  <c r="D41" i="20"/>
  <c r="D26" i="20" s="1"/>
  <c r="E115" i="24" s="1"/>
  <c r="B41" i="20"/>
  <c r="B26" i="20"/>
  <c r="C115" i="24" s="1"/>
  <c r="N40" i="20"/>
  <c r="N25" i="20" s="1"/>
  <c r="P114" i="24" s="1"/>
  <c r="L40" i="20"/>
  <c r="L25" i="20" s="1"/>
  <c r="N114" i="24" s="1"/>
  <c r="J40" i="20"/>
  <c r="J25" i="20" s="1"/>
  <c r="L114" i="24" s="1"/>
  <c r="H40" i="20"/>
  <c r="H25" i="20" s="1"/>
  <c r="J114" i="24" s="1"/>
  <c r="F40" i="20"/>
  <c r="F25" i="20" s="1"/>
  <c r="H114" i="24" s="1"/>
  <c r="D40" i="20"/>
  <c r="D25" i="20" s="1"/>
  <c r="E114" i="24" s="1"/>
  <c r="B40" i="20"/>
  <c r="B25" i="20" s="1"/>
  <c r="C114" i="24" s="1"/>
  <c r="N39" i="20"/>
  <c r="N24" i="20"/>
  <c r="P113" i="24" s="1"/>
  <c r="L39" i="20"/>
  <c r="L24" i="20" s="1"/>
  <c r="N113" i="24" s="1"/>
  <c r="J39" i="20"/>
  <c r="J24" i="20" s="1"/>
  <c r="L113" i="24" s="1"/>
  <c r="H39" i="20"/>
  <c r="H24" i="20" s="1"/>
  <c r="J113" i="24" s="1"/>
  <c r="F39" i="20"/>
  <c r="F24" i="20" s="1"/>
  <c r="H113" i="24" s="1"/>
  <c r="D39" i="20"/>
  <c r="D24" i="20" s="1"/>
  <c r="E113" i="24" s="1"/>
  <c r="B39" i="20"/>
  <c r="B24" i="20" s="1"/>
  <c r="C113" i="24" s="1"/>
  <c r="N38" i="20"/>
  <c r="N23" i="20" s="1"/>
  <c r="P112" i="24" s="1"/>
  <c r="L38" i="20"/>
  <c r="L23" i="20" s="1"/>
  <c r="N112" i="24" s="1"/>
  <c r="J38" i="20"/>
  <c r="J23" i="20" s="1"/>
  <c r="L112" i="24" s="1"/>
  <c r="H38" i="20"/>
  <c r="H23" i="20" s="1"/>
  <c r="J112" i="24" s="1"/>
  <c r="BG112" i="24" s="1"/>
  <c r="F38" i="20"/>
  <c r="F23" i="20" s="1"/>
  <c r="H112" i="24" s="1"/>
  <c r="D38" i="20"/>
  <c r="D23" i="20" s="1"/>
  <c r="E112" i="24" s="1"/>
  <c r="B38" i="20"/>
  <c r="B23" i="20" s="1"/>
  <c r="C112" i="24" s="1"/>
  <c r="N37" i="20"/>
  <c r="N22" i="20" s="1"/>
  <c r="P111" i="24" s="1"/>
  <c r="L37" i="20"/>
  <c r="L22" i="20" s="1"/>
  <c r="N111" i="24" s="1"/>
  <c r="J37" i="20"/>
  <c r="J22" i="20" s="1"/>
  <c r="L111" i="24" s="1"/>
  <c r="H37" i="20"/>
  <c r="H22" i="20" s="1"/>
  <c r="J111" i="24" s="1"/>
  <c r="F37" i="20"/>
  <c r="F22" i="20" s="1"/>
  <c r="H111" i="24" s="1"/>
  <c r="BE111" i="24" s="1"/>
  <c r="D37" i="20"/>
  <c r="D22" i="20" s="1"/>
  <c r="E111" i="24" s="1"/>
  <c r="B37" i="20"/>
  <c r="B22" i="20" s="1"/>
  <c r="C111" i="24" s="1"/>
  <c r="N36" i="20"/>
  <c r="N21" i="20" s="1"/>
  <c r="P110" i="24" s="1"/>
  <c r="L36" i="20"/>
  <c r="L21" i="20" s="1"/>
  <c r="N110" i="24" s="1"/>
  <c r="J36" i="20"/>
  <c r="J21" i="20" s="1"/>
  <c r="L110" i="24" s="1"/>
  <c r="H36" i="20"/>
  <c r="H21" i="20"/>
  <c r="J110" i="24" s="1"/>
  <c r="F36" i="20"/>
  <c r="F21" i="20" s="1"/>
  <c r="H110" i="24" s="1"/>
  <c r="D36" i="20"/>
  <c r="D21" i="20" s="1"/>
  <c r="E110" i="24" s="1"/>
  <c r="F110" i="24" s="1"/>
  <c r="BC110" i="24" s="1"/>
  <c r="B36" i="20"/>
  <c r="B21" i="20" s="1"/>
  <c r="C110" i="24" s="1"/>
  <c r="N35" i="22"/>
  <c r="N20" i="22" s="1"/>
  <c r="O29" i="13" s="1"/>
  <c r="J35" i="22"/>
  <c r="J20" i="22" s="1"/>
  <c r="K29" i="13" s="1"/>
  <c r="F35" i="22"/>
  <c r="F20" i="22" s="1"/>
  <c r="G29" i="13" s="1"/>
  <c r="B35" i="22"/>
  <c r="B20" i="22" s="1"/>
  <c r="K47" i="22"/>
  <c r="K32" i="22" s="1"/>
  <c r="G47" i="22"/>
  <c r="G32" i="22" s="1"/>
  <c r="I169" i="24" s="1"/>
  <c r="C47" i="22"/>
  <c r="C32" i="22" s="1"/>
  <c r="D169" i="24" s="1"/>
  <c r="M46" i="22"/>
  <c r="M31" i="22" s="1"/>
  <c r="O168" i="24" s="1"/>
  <c r="I46" i="22"/>
  <c r="I31" i="22" s="1"/>
  <c r="K168" i="24" s="1"/>
  <c r="BX168" i="24" s="1"/>
  <c r="E46" i="22"/>
  <c r="E31" i="22" s="1"/>
  <c r="G168" i="24" s="1"/>
  <c r="A46" i="22"/>
  <c r="A31" i="22" s="1"/>
  <c r="B168" i="24" s="1"/>
  <c r="BA168" i="24" s="1"/>
  <c r="K45" i="22"/>
  <c r="K30" i="22" s="1"/>
  <c r="M167" i="24" s="1"/>
  <c r="G45" i="22"/>
  <c r="G30" i="22" s="1"/>
  <c r="I167" i="24" s="1"/>
  <c r="C45" i="22"/>
  <c r="C30" i="22" s="1"/>
  <c r="D167" i="24" s="1"/>
  <c r="M44" i="22"/>
  <c r="M29" i="22" s="1"/>
  <c r="O166" i="24" s="1"/>
  <c r="I44" i="22"/>
  <c r="I29" i="22" s="1"/>
  <c r="K166" i="24" s="1"/>
  <c r="BX166" i="24" s="1"/>
  <c r="E44" i="22"/>
  <c r="E29" i="22" s="1"/>
  <c r="G166" i="24" s="1"/>
  <c r="A44" i="22"/>
  <c r="A29" i="22" s="1"/>
  <c r="B166" i="24" s="1"/>
  <c r="K43" i="22"/>
  <c r="K28" i="22" s="1"/>
  <c r="M165" i="24" s="1"/>
  <c r="G43" i="22"/>
  <c r="G28" i="22" s="1"/>
  <c r="I165" i="24" s="1"/>
  <c r="C43" i="22"/>
  <c r="C28" i="22" s="1"/>
  <c r="D165" i="24" s="1"/>
  <c r="M42" i="22"/>
  <c r="M27" i="22" s="1"/>
  <c r="O164" i="24" s="1"/>
  <c r="I42" i="22"/>
  <c r="I27" i="22" s="1"/>
  <c r="K164" i="24" s="1"/>
  <c r="BX164" i="24" s="1"/>
  <c r="E42" i="22"/>
  <c r="E27" i="22" s="1"/>
  <c r="G164" i="24" s="1"/>
  <c r="M35" i="16"/>
  <c r="M20" i="16" s="1"/>
  <c r="S20" i="16" s="1"/>
  <c r="N44" i="16"/>
  <c r="N29" i="16" s="1"/>
  <c r="P22" i="24" s="1"/>
  <c r="L43" i="16"/>
  <c r="L28" i="16" s="1"/>
  <c r="N21" i="24" s="1"/>
  <c r="AK21" i="24" s="1"/>
  <c r="J42" i="16"/>
  <c r="J27" i="16" s="1"/>
  <c r="L20" i="24" s="1"/>
  <c r="Q20" i="24" s="1"/>
  <c r="H41" i="16"/>
  <c r="H26" i="16" s="1"/>
  <c r="J19" i="24" s="1"/>
  <c r="F40" i="16"/>
  <c r="F25" i="16" s="1"/>
  <c r="H18" i="24" s="1"/>
  <c r="D39" i="16"/>
  <c r="D24" i="16" s="1"/>
  <c r="E17" i="24" s="1"/>
  <c r="B38" i="16"/>
  <c r="B23" i="16" s="1"/>
  <c r="C16" i="24" s="1"/>
  <c r="N36" i="16"/>
  <c r="N21" i="16" s="1"/>
  <c r="P14" i="24" s="1"/>
  <c r="J47" i="16"/>
  <c r="J32" i="16" s="1"/>
  <c r="L25" i="24" s="1"/>
  <c r="F46" i="16"/>
  <c r="F31" i="16" s="1"/>
  <c r="H24" i="24" s="1"/>
  <c r="D45" i="16"/>
  <c r="D30" i="16" s="1"/>
  <c r="E23" i="24" s="1"/>
  <c r="B35" i="16"/>
  <c r="B20" i="16" s="1"/>
  <c r="A44" i="16"/>
  <c r="A29" i="16" s="1"/>
  <c r="B22" i="24" s="1"/>
  <c r="M42" i="16"/>
  <c r="M27" i="16" s="1"/>
  <c r="O20" i="24" s="1"/>
  <c r="I41" i="16"/>
  <c r="I26" i="16" s="1"/>
  <c r="K19" i="24" s="1"/>
  <c r="BX19" i="24" s="1"/>
  <c r="K40" i="16"/>
  <c r="K25" i="16" s="1"/>
  <c r="M18" i="24" s="1"/>
  <c r="AE18" i="24" s="1"/>
  <c r="G39" i="16"/>
  <c r="G24" i="16" s="1"/>
  <c r="I17" i="24" s="1"/>
  <c r="C38" i="16"/>
  <c r="C23" i="16" s="1"/>
  <c r="D16" i="24" s="1"/>
  <c r="E37" i="16"/>
  <c r="E22" i="16" s="1"/>
  <c r="G15" i="24" s="1"/>
  <c r="A36" i="16"/>
  <c r="A21" i="16" s="1"/>
  <c r="B14" i="24" s="1"/>
  <c r="K46" i="16"/>
  <c r="K31" i="16" s="1"/>
  <c r="M24" i="24" s="1"/>
  <c r="AC24" i="24" s="1"/>
  <c r="G45" i="16"/>
  <c r="G30" i="16" s="1"/>
  <c r="I23" i="24" s="1"/>
  <c r="C15" i="23"/>
  <c r="D178" i="24" s="1"/>
  <c r="I18" i="23"/>
  <c r="K181" i="24" s="1"/>
  <c r="BX181" i="24" s="1"/>
  <c r="A6" i="22"/>
  <c r="P6" i="22" s="1"/>
  <c r="A15" i="22"/>
  <c r="B154" i="24" s="1"/>
  <c r="A17" i="22"/>
  <c r="N18" i="22"/>
  <c r="P157" i="24" s="1"/>
  <c r="L18" i="22"/>
  <c r="J18" i="22"/>
  <c r="L157" i="24" s="1"/>
  <c r="H18" i="22"/>
  <c r="F18" i="22"/>
  <c r="H157" i="24" s="1"/>
  <c r="D18" i="22"/>
  <c r="B18" i="22"/>
  <c r="C157" i="24" s="1"/>
  <c r="M17" i="22"/>
  <c r="K17" i="22"/>
  <c r="I17" i="22"/>
  <c r="G17" i="22"/>
  <c r="I156" i="24" s="1"/>
  <c r="E17" i="22"/>
  <c r="C17" i="22"/>
  <c r="N16" i="22"/>
  <c r="L16" i="22"/>
  <c r="N155" i="24" s="1"/>
  <c r="J16" i="22"/>
  <c r="H16" i="22"/>
  <c r="J155" i="24" s="1"/>
  <c r="F16" i="22"/>
  <c r="H155" i="24" s="1"/>
  <c r="D16" i="22"/>
  <c r="E155" i="24" s="1"/>
  <c r="B16" i="22"/>
  <c r="M15" i="22"/>
  <c r="K15" i="22"/>
  <c r="I15" i="22"/>
  <c r="K154" i="24" s="1"/>
  <c r="BX154" i="24" s="1"/>
  <c r="G15" i="22"/>
  <c r="E15" i="22"/>
  <c r="C15" i="22"/>
  <c r="N14" i="22"/>
  <c r="P153" i="24" s="1"/>
  <c r="L14" i="22"/>
  <c r="J14" i="22"/>
  <c r="L153" i="24" s="1"/>
  <c r="H14" i="22"/>
  <c r="F14" i="22"/>
  <c r="H153" i="24" s="1"/>
  <c r="D14" i="22"/>
  <c r="B14" i="22"/>
  <c r="C153" i="24" s="1"/>
  <c r="A9" i="22"/>
  <c r="B148" i="24" s="1"/>
  <c r="A7" i="22"/>
  <c r="B146" i="24" s="1"/>
  <c r="A11" i="22"/>
  <c r="B150" i="24" s="1"/>
  <c r="A13" i="22"/>
  <c r="A14" i="22"/>
  <c r="A16" i="22"/>
  <c r="B155" i="24" s="1"/>
  <c r="BG155" i="24" s="1"/>
  <c r="A18" i="22"/>
  <c r="M18" i="22"/>
  <c r="K18" i="22"/>
  <c r="I18" i="22"/>
  <c r="K157" i="24" s="1"/>
  <c r="BX157" i="24" s="1"/>
  <c r="G18" i="22"/>
  <c r="E18" i="22"/>
  <c r="C18" i="22"/>
  <c r="N17" i="22"/>
  <c r="P156" i="24" s="1"/>
  <c r="L17" i="22"/>
  <c r="N156" i="24" s="1"/>
  <c r="J17" i="22"/>
  <c r="H17" i="22"/>
  <c r="J156" i="24" s="1"/>
  <c r="F17" i="22"/>
  <c r="H156" i="24" s="1"/>
  <c r="D17" i="22"/>
  <c r="B17" i="22"/>
  <c r="C156" i="24" s="1"/>
  <c r="M16" i="22"/>
  <c r="K16" i="22"/>
  <c r="I16" i="22"/>
  <c r="G16" i="22"/>
  <c r="I155" i="24" s="1"/>
  <c r="E16" i="22"/>
  <c r="C16" i="22"/>
  <c r="D155" i="24" s="1"/>
  <c r="N15" i="22"/>
  <c r="P154" i="24" s="1"/>
  <c r="L15" i="22"/>
  <c r="J15" i="22"/>
  <c r="L154" i="24" s="1"/>
  <c r="H15" i="22"/>
  <c r="J154" i="24" s="1"/>
  <c r="F15" i="22"/>
  <c r="D15" i="22"/>
  <c r="B15" i="22"/>
  <c r="M14" i="22"/>
  <c r="O153" i="24" s="1"/>
  <c r="K14" i="22"/>
  <c r="I14" i="22"/>
  <c r="G14" i="22"/>
  <c r="E14" i="22"/>
  <c r="G153" i="24" s="1"/>
  <c r="C14" i="22"/>
  <c r="D153" i="24" s="1"/>
  <c r="A8" i="22"/>
  <c r="A10" i="22"/>
  <c r="B5" i="21"/>
  <c r="C5" i="21" s="1"/>
  <c r="D5" i="21" s="1"/>
  <c r="E5" i="21" s="1"/>
  <c r="F5" i="21" s="1"/>
  <c r="G5" i="21" s="1"/>
  <c r="H5" i="21" s="1"/>
  <c r="I5" i="21" s="1"/>
  <c r="J5" i="21" s="1"/>
  <c r="K5" i="21" s="1"/>
  <c r="L5" i="21" s="1"/>
  <c r="M5" i="21" s="1"/>
  <c r="N5" i="21" s="1"/>
  <c r="A7" i="21"/>
  <c r="B122" i="24" s="1"/>
  <c r="A12" i="21"/>
  <c r="B127" i="24" s="1"/>
  <c r="A10" i="21"/>
  <c r="A8" i="21"/>
  <c r="B123" i="24" s="1"/>
  <c r="A15" i="21"/>
  <c r="B130" i="24" s="1"/>
  <c r="A17" i="21"/>
  <c r="B132" i="24" s="1"/>
  <c r="N18" i="21"/>
  <c r="L18" i="21"/>
  <c r="J18" i="21"/>
  <c r="L133" i="24" s="1"/>
  <c r="R133" i="24" s="1"/>
  <c r="H18" i="21"/>
  <c r="F18" i="21"/>
  <c r="D18" i="21"/>
  <c r="B18" i="21"/>
  <c r="C133" i="24" s="1"/>
  <c r="M17" i="21"/>
  <c r="K17" i="21"/>
  <c r="I17" i="21"/>
  <c r="G17" i="21"/>
  <c r="I132" i="24" s="1"/>
  <c r="E17" i="21"/>
  <c r="C17" i="21"/>
  <c r="N16" i="21"/>
  <c r="L16" i="21"/>
  <c r="N131" i="24" s="1"/>
  <c r="J16" i="21"/>
  <c r="H16" i="21"/>
  <c r="F16" i="21"/>
  <c r="D16" i="21"/>
  <c r="E131" i="24" s="1"/>
  <c r="B16" i="21"/>
  <c r="M15" i="21"/>
  <c r="K15" i="21"/>
  <c r="I15" i="21"/>
  <c r="G15" i="21"/>
  <c r="E15" i="21"/>
  <c r="C15" i="21"/>
  <c r="N14" i="21"/>
  <c r="L14" i="21"/>
  <c r="J14" i="21"/>
  <c r="H14" i="21"/>
  <c r="F14" i="21"/>
  <c r="D14" i="21"/>
  <c r="B14" i="21"/>
  <c r="M13" i="21"/>
  <c r="K13" i="21"/>
  <c r="M128" i="24" s="1"/>
  <c r="I13" i="21"/>
  <c r="K128" i="24" s="1"/>
  <c r="BX128" i="24" s="1"/>
  <c r="G13" i="21"/>
  <c r="E13" i="21"/>
  <c r="C13" i="21"/>
  <c r="D128" i="24" s="1"/>
  <c r="N12" i="21"/>
  <c r="L12" i="21"/>
  <c r="J12" i="21"/>
  <c r="L127" i="24" s="1"/>
  <c r="H12" i="21"/>
  <c r="J127" i="24" s="1"/>
  <c r="F12" i="21"/>
  <c r="D12" i="21"/>
  <c r="B12" i="21"/>
  <c r="M11" i="21"/>
  <c r="O126" i="24" s="1"/>
  <c r="K11" i="21"/>
  <c r="I11" i="21"/>
  <c r="G11" i="21"/>
  <c r="E11" i="21"/>
  <c r="G126" i="24" s="1"/>
  <c r="C11" i="21"/>
  <c r="N10" i="21"/>
  <c r="L10" i="21"/>
  <c r="J10" i="21"/>
  <c r="L125" i="24" s="1"/>
  <c r="H10" i="21"/>
  <c r="F10" i="21"/>
  <c r="D10" i="21"/>
  <c r="B10" i="21"/>
  <c r="C125" i="24" s="1"/>
  <c r="M9" i="21"/>
  <c r="K9" i="21"/>
  <c r="I9" i="21"/>
  <c r="K124" i="24"/>
  <c r="BX124" i="24" s="1"/>
  <c r="G9" i="21"/>
  <c r="E9" i="21"/>
  <c r="C9" i="21"/>
  <c r="N8" i="21"/>
  <c r="P123" i="24" s="1"/>
  <c r="L8" i="21"/>
  <c r="J8" i="21"/>
  <c r="L123" i="24" s="1"/>
  <c r="H8" i="21"/>
  <c r="F8" i="21"/>
  <c r="H123" i="24" s="1"/>
  <c r="D8" i="21"/>
  <c r="B8" i="21"/>
  <c r="M7" i="21"/>
  <c r="K7" i="21"/>
  <c r="M122" i="24" s="1"/>
  <c r="I7" i="21"/>
  <c r="G7" i="21"/>
  <c r="I122" i="24" s="1"/>
  <c r="E7" i="21"/>
  <c r="C7" i="21"/>
  <c r="D122" i="24" s="1"/>
  <c r="N6" i="21"/>
  <c r="L6" i="21"/>
  <c r="J6" i="21"/>
  <c r="H6" i="21"/>
  <c r="I23" i="13" s="1"/>
  <c r="F6" i="21"/>
  <c r="D6" i="21"/>
  <c r="B6" i="21"/>
  <c r="A6" i="21"/>
  <c r="A13" i="21"/>
  <c r="B128" i="24" s="1"/>
  <c r="A11" i="21"/>
  <c r="A9" i="21"/>
  <c r="B124" i="24" s="1"/>
  <c r="A14" i="21"/>
  <c r="B129" i="24" s="1"/>
  <c r="A16" i="21"/>
  <c r="A18" i="21"/>
  <c r="M18" i="21"/>
  <c r="O133" i="24" s="1"/>
  <c r="K18" i="21"/>
  <c r="M133" i="24" s="1"/>
  <c r="I18" i="21"/>
  <c r="G18" i="21"/>
  <c r="E18" i="21"/>
  <c r="G133" i="24" s="1"/>
  <c r="C18" i="21"/>
  <c r="D133" i="24" s="1"/>
  <c r="N17" i="21"/>
  <c r="L17" i="21"/>
  <c r="J17" i="21"/>
  <c r="L132" i="24" s="1"/>
  <c r="H17" i="21"/>
  <c r="J132" i="24" s="1"/>
  <c r="F17" i="21"/>
  <c r="D17" i="21"/>
  <c r="B17" i="21"/>
  <c r="C132" i="24"/>
  <c r="M16" i="21"/>
  <c r="K16" i="21"/>
  <c r="I16" i="21"/>
  <c r="G16" i="21"/>
  <c r="I131" i="24" s="1"/>
  <c r="E16" i="21"/>
  <c r="C16" i="21"/>
  <c r="D131" i="24" s="1"/>
  <c r="N15" i="21"/>
  <c r="L15" i="21"/>
  <c r="N130" i="24" s="1"/>
  <c r="J15" i="21"/>
  <c r="L130" i="24" s="1"/>
  <c r="H15" i="21"/>
  <c r="F15" i="21"/>
  <c r="D15" i="21"/>
  <c r="E130" i="24" s="1"/>
  <c r="B15" i="21"/>
  <c r="C130" i="24" s="1"/>
  <c r="M14" i="21"/>
  <c r="K14" i="21"/>
  <c r="M129" i="24" s="1"/>
  <c r="I14" i="21"/>
  <c r="K129" i="24" s="1"/>
  <c r="BX129" i="24" s="1"/>
  <c r="G14" i="21"/>
  <c r="I129" i="24" s="1"/>
  <c r="E14" i="21"/>
  <c r="C14" i="21"/>
  <c r="D129" i="24" s="1"/>
  <c r="N13" i="21"/>
  <c r="P128" i="24" s="1"/>
  <c r="L13" i="21"/>
  <c r="J13" i="21"/>
  <c r="H13" i="21"/>
  <c r="J128" i="24" s="1"/>
  <c r="F13" i="21"/>
  <c r="H128" i="24" s="1"/>
  <c r="D13" i="21"/>
  <c r="B13" i="21"/>
  <c r="C128" i="24" s="1"/>
  <c r="M12" i="21"/>
  <c r="K12" i="21"/>
  <c r="M127" i="24" s="1"/>
  <c r="I12" i="21"/>
  <c r="G12" i="21"/>
  <c r="I127" i="24" s="1"/>
  <c r="E12" i="21"/>
  <c r="C12" i="21"/>
  <c r="D127" i="24" s="1"/>
  <c r="N11" i="21"/>
  <c r="L11" i="21"/>
  <c r="N126" i="24" s="1"/>
  <c r="J11" i="21"/>
  <c r="H11" i="21"/>
  <c r="J126" i="24" s="1"/>
  <c r="F11" i="21"/>
  <c r="D11" i="21"/>
  <c r="E126" i="24" s="1"/>
  <c r="B11" i="21"/>
  <c r="M10" i="21"/>
  <c r="O125" i="24" s="1"/>
  <c r="K10" i="21"/>
  <c r="I10" i="21"/>
  <c r="G10" i="21"/>
  <c r="E10" i="21"/>
  <c r="C10" i="21"/>
  <c r="N9" i="21"/>
  <c r="L9" i="21"/>
  <c r="J9" i="21"/>
  <c r="L124" i="24" s="1"/>
  <c r="T124" i="24" s="1"/>
  <c r="H9" i="21"/>
  <c r="F9" i="21"/>
  <c r="D9" i="21"/>
  <c r="B9" i="21"/>
  <c r="M8" i="21"/>
  <c r="K8" i="21"/>
  <c r="I8" i="21"/>
  <c r="G8" i="21"/>
  <c r="E8" i="21"/>
  <c r="C8" i="21"/>
  <c r="N7" i="21"/>
  <c r="L7" i="21"/>
  <c r="J7" i="21"/>
  <c r="H7" i="21"/>
  <c r="F7" i="21"/>
  <c r="D7" i="21"/>
  <c r="B7" i="21"/>
  <c r="M6" i="21"/>
  <c r="N23" i="13" s="1"/>
  <c r="K6" i="21"/>
  <c r="I6" i="21"/>
  <c r="G6" i="21"/>
  <c r="E6" i="21"/>
  <c r="B12" i="20"/>
  <c r="C103" i="24" s="1"/>
  <c r="J10" i="20"/>
  <c r="L101" i="24" s="1"/>
  <c r="F13" i="20"/>
  <c r="H104" i="24" s="1"/>
  <c r="C12" i="20"/>
  <c r="D103" i="24" s="1"/>
  <c r="J14" i="20"/>
  <c r="L105" i="24" s="1"/>
  <c r="H6" i="19"/>
  <c r="J7" i="19"/>
  <c r="K13" i="19"/>
  <c r="M12" i="19"/>
  <c r="O79" i="24" s="1"/>
  <c r="C12" i="19"/>
  <c r="A11" i="19"/>
  <c r="B78" i="24" s="1"/>
  <c r="C10" i="19"/>
  <c r="G9" i="19"/>
  <c r="I76" i="24" s="1"/>
  <c r="A9" i="19"/>
  <c r="K8" i="19"/>
  <c r="M75" i="24" s="1"/>
  <c r="I8" i="19"/>
  <c r="G8" i="19"/>
  <c r="E8" i="19"/>
  <c r="C8" i="19"/>
  <c r="A8" i="19"/>
  <c r="A15" i="19"/>
  <c r="B82" i="24" s="1"/>
  <c r="A17" i="19"/>
  <c r="N18" i="19"/>
  <c r="J18" i="19"/>
  <c r="H18" i="19"/>
  <c r="J85" i="24"/>
  <c r="F18" i="19"/>
  <c r="H85" i="24" s="1"/>
  <c r="D18" i="19"/>
  <c r="E85" i="24" s="1"/>
  <c r="B18" i="19"/>
  <c r="M17" i="19"/>
  <c r="O84" i="24" s="1"/>
  <c r="K17" i="19"/>
  <c r="M84" i="24"/>
  <c r="AA84" i="24" s="1"/>
  <c r="I17" i="19"/>
  <c r="G17" i="19"/>
  <c r="E17" i="19"/>
  <c r="G84" i="24" s="1"/>
  <c r="C17" i="19"/>
  <c r="D84" i="24" s="1"/>
  <c r="N16" i="19"/>
  <c r="L16" i="19"/>
  <c r="N83" i="24" s="1"/>
  <c r="J16" i="19"/>
  <c r="L83" i="24"/>
  <c r="H16" i="19"/>
  <c r="F16" i="19"/>
  <c r="H83" i="24" s="1"/>
  <c r="D16" i="19"/>
  <c r="E83" i="24" s="1"/>
  <c r="B16" i="19"/>
  <c r="C83" i="24" s="1"/>
  <c r="M15" i="19"/>
  <c r="K15" i="19"/>
  <c r="I15" i="19"/>
  <c r="K82" i="24" s="1"/>
  <c r="BX82" i="24" s="1"/>
  <c r="G15" i="19"/>
  <c r="I82" i="24" s="1"/>
  <c r="E15" i="19"/>
  <c r="G82" i="24" s="1"/>
  <c r="C15" i="19"/>
  <c r="N14" i="19"/>
  <c r="P81" i="24"/>
  <c r="L14" i="19"/>
  <c r="J14" i="19"/>
  <c r="H14" i="19"/>
  <c r="J81" i="24"/>
  <c r="F14" i="19"/>
  <c r="H81" i="24" s="1"/>
  <c r="D14" i="19"/>
  <c r="E81" i="24"/>
  <c r="B14" i="19"/>
  <c r="N6" i="19"/>
  <c r="L6" i="19"/>
  <c r="J6" i="19"/>
  <c r="K15" i="13" s="1"/>
  <c r="F6" i="19"/>
  <c r="D6" i="19"/>
  <c r="D15" i="13" s="1"/>
  <c r="B6" i="19"/>
  <c r="N7" i="19"/>
  <c r="P74" i="24" s="1"/>
  <c r="L7" i="19"/>
  <c r="H7" i="19"/>
  <c r="F7" i="19"/>
  <c r="D7" i="19"/>
  <c r="E74" i="24" s="1"/>
  <c r="B7" i="19"/>
  <c r="M13" i="19"/>
  <c r="I13" i="19"/>
  <c r="G13" i="19"/>
  <c r="I80" i="24" s="1"/>
  <c r="E13" i="19"/>
  <c r="C13" i="19"/>
  <c r="D80" i="24" s="1"/>
  <c r="A13" i="19"/>
  <c r="K12" i="19"/>
  <c r="M79" i="24" s="1"/>
  <c r="I12" i="19"/>
  <c r="G12" i="19"/>
  <c r="E12" i="19"/>
  <c r="A12" i="19"/>
  <c r="B79" i="24" s="1"/>
  <c r="M11" i="19"/>
  <c r="K11" i="19"/>
  <c r="I11" i="19"/>
  <c r="G11" i="19"/>
  <c r="E11" i="19"/>
  <c r="C11" i="19"/>
  <c r="M10" i="19"/>
  <c r="K10" i="19"/>
  <c r="M77" i="24" s="1"/>
  <c r="AB77" i="24" s="1"/>
  <c r="I10" i="19"/>
  <c r="G10" i="19"/>
  <c r="E10" i="19"/>
  <c r="A10" i="19"/>
  <c r="M9" i="19"/>
  <c r="K9" i="19"/>
  <c r="M76" i="24" s="1"/>
  <c r="AE76" i="24" s="1"/>
  <c r="I9" i="19"/>
  <c r="E9" i="19"/>
  <c r="G76" i="24" s="1"/>
  <c r="C9" i="19"/>
  <c r="M8" i="19"/>
  <c r="L18" i="19"/>
  <c r="N85" i="24" s="1"/>
  <c r="B5" i="19"/>
  <c r="C5" i="19" s="1"/>
  <c r="D5" i="19" s="1"/>
  <c r="E5" i="19" s="1"/>
  <c r="F5" i="19" s="1"/>
  <c r="G5" i="19" s="1"/>
  <c r="H5" i="19" s="1"/>
  <c r="I5" i="19" s="1"/>
  <c r="J5" i="19" s="1"/>
  <c r="K5" i="19" s="1"/>
  <c r="L5" i="19" s="1"/>
  <c r="M5" i="19" s="1"/>
  <c r="N5" i="19" s="1"/>
  <c r="A6" i="19"/>
  <c r="M6" i="19"/>
  <c r="K6" i="19"/>
  <c r="I6" i="19"/>
  <c r="J15" i="13" s="1"/>
  <c r="G6" i="19"/>
  <c r="E6" i="19"/>
  <c r="F15" i="13" s="1"/>
  <c r="C6" i="19"/>
  <c r="A7" i="19"/>
  <c r="M7" i="19"/>
  <c r="K7" i="19"/>
  <c r="M74" i="24" s="1"/>
  <c r="I7" i="19"/>
  <c r="G7" i="19"/>
  <c r="I74" i="24" s="1"/>
  <c r="E7" i="19"/>
  <c r="C7" i="19"/>
  <c r="D74" i="24" s="1"/>
  <c r="N13" i="19"/>
  <c r="P80" i="24" s="1"/>
  <c r="L13" i="19"/>
  <c r="J13" i="19"/>
  <c r="L80" i="24" s="1"/>
  <c r="H13" i="19"/>
  <c r="F13" i="19"/>
  <c r="D13" i="19"/>
  <c r="B13" i="19"/>
  <c r="N12" i="19"/>
  <c r="L12" i="19"/>
  <c r="N79" i="24" s="1"/>
  <c r="J12" i="19"/>
  <c r="H12" i="19"/>
  <c r="J79" i="24" s="1"/>
  <c r="F12" i="19"/>
  <c r="D12" i="19"/>
  <c r="E79" i="24" s="1"/>
  <c r="B12" i="19"/>
  <c r="N11" i="19"/>
  <c r="P78" i="24" s="1"/>
  <c r="L11" i="19"/>
  <c r="J11" i="19"/>
  <c r="H11" i="19"/>
  <c r="F11" i="19"/>
  <c r="H78" i="24" s="1"/>
  <c r="BE78" i="24" s="1"/>
  <c r="D11" i="19"/>
  <c r="B11" i="19"/>
  <c r="C78" i="24" s="1"/>
  <c r="N10" i="19"/>
  <c r="L10" i="19"/>
  <c r="J10" i="19"/>
  <c r="H10" i="19"/>
  <c r="F10" i="19"/>
  <c r="D10" i="19"/>
  <c r="B10" i="19"/>
  <c r="N9" i="19"/>
  <c r="P76" i="24" s="1"/>
  <c r="L9" i="19"/>
  <c r="J9" i="19"/>
  <c r="L76" i="24" s="1"/>
  <c r="Q76" i="24" s="1"/>
  <c r="H9" i="19"/>
  <c r="F9" i="19"/>
  <c r="H76" i="24" s="1"/>
  <c r="D9" i="19"/>
  <c r="B9" i="19"/>
  <c r="C76" i="24" s="1"/>
  <c r="N8" i="19"/>
  <c r="L8" i="19"/>
  <c r="N75" i="24" s="1"/>
  <c r="AK75" i="24" s="1"/>
  <c r="J8" i="19"/>
  <c r="H8" i="19"/>
  <c r="J75" i="24" s="1"/>
  <c r="F8" i="19"/>
  <c r="D8" i="19"/>
  <c r="B8" i="19"/>
  <c r="A14" i="19"/>
  <c r="B81" i="24" s="1"/>
  <c r="A16" i="19"/>
  <c r="B83" i="24" s="1"/>
  <c r="A18" i="19"/>
  <c r="M18" i="19"/>
  <c r="O85" i="24" s="1"/>
  <c r="K18" i="19"/>
  <c r="M85" i="24" s="1"/>
  <c r="I18" i="19"/>
  <c r="K85" i="24" s="1"/>
  <c r="BX85" i="24" s="1"/>
  <c r="G18" i="19"/>
  <c r="I85" i="24" s="1"/>
  <c r="E18" i="19"/>
  <c r="G85" i="24" s="1"/>
  <c r="C18" i="19"/>
  <c r="D85" i="24" s="1"/>
  <c r="N17" i="19"/>
  <c r="L17" i="19"/>
  <c r="N84" i="24" s="1"/>
  <c r="J17" i="19"/>
  <c r="L84" i="24" s="1"/>
  <c r="U84" i="24" s="1"/>
  <c r="H17" i="19"/>
  <c r="J84" i="24" s="1"/>
  <c r="F17" i="19"/>
  <c r="H84" i="24" s="1"/>
  <c r="D17" i="19"/>
  <c r="E84" i="24" s="1"/>
  <c r="B17" i="19"/>
  <c r="C84" i="24"/>
  <c r="M16" i="19"/>
  <c r="K16" i="19"/>
  <c r="M83" i="24" s="1"/>
  <c r="I16" i="19"/>
  <c r="K83" i="24" s="1"/>
  <c r="G16" i="19"/>
  <c r="E16" i="19"/>
  <c r="G83" i="24" s="1"/>
  <c r="C16" i="19"/>
  <c r="D83" i="24"/>
  <c r="N15" i="19"/>
  <c r="P82" i="24" s="1"/>
  <c r="L15" i="19"/>
  <c r="J15" i="19"/>
  <c r="H15" i="19"/>
  <c r="F15" i="19"/>
  <c r="D15" i="19"/>
  <c r="B15" i="19"/>
  <c r="M14" i="19"/>
  <c r="O81" i="24" s="1"/>
  <c r="K14" i="19"/>
  <c r="I14" i="19"/>
  <c r="K81" i="24" s="1"/>
  <c r="BX81" i="24" s="1"/>
  <c r="G14" i="19"/>
  <c r="I81" i="24" s="1"/>
  <c r="E14" i="19"/>
  <c r="G81" i="24" s="1"/>
  <c r="A7" i="18"/>
  <c r="B50" i="24" s="1"/>
  <c r="M7" i="18"/>
  <c r="K7" i="18"/>
  <c r="I7" i="18"/>
  <c r="K50" i="24" s="1"/>
  <c r="BX50" i="24" s="1"/>
  <c r="G7" i="18"/>
  <c r="I50" i="24" s="1"/>
  <c r="E7" i="18"/>
  <c r="C7" i="18"/>
  <c r="N13" i="18"/>
  <c r="L13" i="18"/>
  <c r="N56" i="24" s="1"/>
  <c r="J13" i="18"/>
  <c r="H13" i="18"/>
  <c r="F13" i="18"/>
  <c r="D13" i="18"/>
  <c r="E56" i="24" s="1"/>
  <c r="B13" i="18"/>
  <c r="N12" i="18"/>
  <c r="P55" i="24" s="1"/>
  <c r="L12" i="18"/>
  <c r="J12" i="18"/>
  <c r="L55" i="24" s="1"/>
  <c r="H12" i="18"/>
  <c r="F12" i="18"/>
  <c r="H55" i="24" s="1"/>
  <c r="D12" i="18"/>
  <c r="E55" i="24" s="1"/>
  <c r="B12" i="18"/>
  <c r="C55" i="24" s="1"/>
  <c r="N11" i="18"/>
  <c r="L11" i="18"/>
  <c r="J11" i="18"/>
  <c r="H11" i="18"/>
  <c r="F11" i="18"/>
  <c r="D11" i="18"/>
  <c r="B11" i="18"/>
  <c r="N10" i="18"/>
  <c r="P53" i="24" s="1"/>
  <c r="L10" i="18"/>
  <c r="J10" i="18"/>
  <c r="L53" i="24" s="1"/>
  <c r="H10" i="18"/>
  <c r="F10" i="18"/>
  <c r="H53" i="24" s="1"/>
  <c r="D10" i="18"/>
  <c r="B10" i="18"/>
  <c r="C53" i="24" s="1"/>
  <c r="N9" i="18"/>
  <c r="P52" i="24" s="1"/>
  <c r="L9" i="18"/>
  <c r="N52" i="24" s="1"/>
  <c r="J9" i="18"/>
  <c r="H9" i="18"/>
  <c r="J52" i="24" s="1"/>
  <c r="F9" i="18"/>
  <c r="D9" i="18"/>
  <c r="E52" i="24" s="1"/>
  <c r="B9" i="18"/>
  <c r="N8" i="18"/>
  <c r="L8" i="18"/>
  <c r="N51" i="24" s="1"/>
  <c r="J8" i="18"/>
  <c r="L51" i="24" s="1"/>
  <c r="T51" i="24" s="1"/>
  <c r="H8" i="18"/>
  <c r="F8" i="18"/>
  <c r="D8" i="18"/>
  <c r="E51" i="24" s="1"/>
  <c r="B8" i="18"/>
  <c r="C51" i="24" s="1"/>
  <c r="A15" i="18"/>
  <c r="A17" i="18"/>
  <c r="B60" i="24" s="1"/>
  <c r="N18" i="18"/>
  <c r="P61" i="24" s="1"/>
  <c r="L18" i="18"/>
  <c r="N61" i="24" s="1"/>
  <c r="J18" i="18"/>
  <c r="H18" i="18"/>
  <c r="J61" i="24" s="1"/>
  <c r="F18" i="18"/>
  <c r="D18" i="18"/>
  <c r="E61" i="24" s="1"/>
  <c r="B18" i="18"/>
  <c r="M17" i="18"/>
  <c r="O60" i="24" s="1"/>
  <c r="K17" i="18"/>
  <c r="M60" i="24" s="1"/>
  <c r="AC60" i="24" s="1"/>
  <c r="I17" i="18"/>
  <c r="K60" i="24" s="1"/>
  <c r="BX60" i="24" s="1"/>
  <c r="G17" i="18"/>
  <c r="E17" i="18"/>
  <c r="G60" i="24" s="1"/>
  <c r="C17" i="18"/>
  <c r="N16" i="18"/>
  <c r="P59" i="24" s="1"/>
  <c r="L16" i="18"/>
  <c r="J16" i="18"/>
  <c r="L59" i="24" s="1"/>
  <c r="H16" i="18"/>
  <c r="J59" i="24" s="1"/>
  <c r="F16" i="18"/>
  <c r="H59" i="24" s="1"/>
  <c r="D16" i="18"/>
  <c r="B16" i="18"/>
  <c r="C59" i="24" s="1"/>
  <c r="M15" i="18"/>
  <c r="K15" i="18"/>
  <c r="M58" i="24" s="1"/>
  <c r="I15" i="18"/>
  <c r="G15" i="18"/>
  <c r="I58" i="24" s="1"/>
  <c r="E15" i="18"/>
  <c r="G58" i="24" s="1"/>
  <c r="C15" i="18"/>
  <c r="D58" i="24" s="1"/>
  <c r="N14" i="18"/>
  <c r="L14" i="18"/>
  <c r="N57" i="24" s="1"/>
  <c r="J14" i="18"/>
  <c r="H14" i="18"/>
  <c r="J57" i="24" s="1"/>
  <c r="F14" i="18"/>
  <c r="D14" i="18"/>
  <c r="E57" i="24" s="1"/>
  <c r="B14" i="18"/>
  <c r="C57" i="24" s="1"/>
  <c r="N7" i="18"/>
  <c r="P50" i="24" s="1"/>
  <c r="L7" i="18"/>
  <c r="J7" i="18"/>
  <c r="L50" i="24" s="1"/>
  <c r="H7" i="18"/>
  <c r="J50" i="24" s="1"/>
  <c r="F7" i="18"/>
  <c r="H50" i="24" s="1"/>
  <c r="D7" i="18"/>
  <c r="B7" i="18"/>
  <c r="C50" i="24" s="1"/>
  <c r="M13" i="18"/>
  <c r="O56" i="24" s="1"/>
  <c r="K13" i="18"/>
  <c r="M56" i="24" s="1"/>
  <c r="AC56" i="24" s="1"/>
  <c r="I13" i="18"/>
  <c r="G13" i="18"/>
  <c r="E13" i="18"/>
  <c r="G56" i="24" s="1"/>
  <c r="C13" i="18"/>
  <c r="D56" i="24" s="1"/>
  <c r="A13" i="18"/>
  <c r="M12" i="18"/>
  <c r="O55" i="24" s="1"/>
  <c r="K12" i="18"/>
  <c r="M55" i="24" s="1"/>
  <c r="AA55" i="24" s="1"/>
  <c r="I12" i="18"/>
  <c r="K55" i="24" s="1"/>
  <c r="G12" i="18"/>
  <c r="E12" i="18"/>
  <c r="G55" i="24" s="1"/>
  <c r="C12" i="18"/>
  <c r="A12" i="18"/>
  <c r="B55" i="24" s="1"/>
  <c r="BH55" i="24" s="1"/>
  <c r="M11" i="18"/>
  <c r="K11" i="18"/>
  <c r="M54" i="24" s="1"/>
  <c r="I11" i="18"/>
  <c r="G11" i="18"/>
  <c r="I54" i="24" s="1"/>
  <c r="E11" i="18"/>
  <c r="C11" i="18"/>
  <c r="D54" i="24" s="1"/>
  <c r="A11" i="18"/>
  <c r="M10" i="18"/>
  <c r="K10" i="18"/>
  <c r="I10" i="18"/>
  <c r="G10" i="18"/>
  <c r="E10" i="18"/>
  <c r="C10" i="18"/>
  <c r="A10" i="18"/>
  <c r="B53" i="24" s="1"/>
  <c r="M9" i="18"/>
  <c r="O52" i="24" s="1"/>
  <c r="K9" i="18"/>
  <c r="M52" i="24" s="1"/>
  <c r="I9" i="18"/>
  <c r="G9" i="18"/>
  <c r="I52" i="24" s="1"/>
  <c r="E9" i="18"/>
  <c r="C9" i="18"/>
  <c r="D52" i="24" s="1"/>
  <c r="A9" i="18"/>
  <c r="M8" i="18"/>
  <c r="O51" i="24" s="1"/>
  <c r="K8" i="18"/>
  <c r="M51" i="24" s="1"/>
  <c r="AA51" i="24" s="1"/>
  <c r="I8" i="18"/>
  <c r="K51" i="24" s="1"/>
  <c r="BX51" i="24" s="1"/>
  <c r="G8" i="18"/>
  <c r="E8" i="18"/>
  <c r="G51" i="24" s="1"/>
  <c r="C8" i="18"/>
  <c r="A8" i="18"/>
  <c r="B51" i="24" s="1"/>
  <c r="A14" i="18"/>
  <c r="A16" i="18"/>
  <c r="B59" i="24" s="1"/>
  <c r="A18" i="18"/>
  <c r="B61" i="24" s="1"/>
  <c r="M18" i="18"/>
  <c r="O61" i="24" s="1"/>
  <c r="K18" i="18"/>
  <c r="I18" i="18"/>
  <c r="K61" i="24" s="1"/>
  <c r="G18" i="18"/>
  <c r="E18" i="18"/>
  <c r="G61" i="24" s="1"/>
  <c r="C18" i="18"/>
  <c r="N17" i="18"/>
  <c r="P60" i="24" s="1"/>
  <c r="L17" i="18"/>
  <c r="N60" i="24" s="1"/>
  <c r="J17" i="18"/>
  <c r="L60" i="24" s="1"/>
  <c r="H17" i="18"/>
  <c r="F17" i="18"/>
  <c r="H60" i="24" s="1"/>
  <c r="D17" i="18"/>
  <c r="B17" i="18"/>
  <c r="C60" i="24" s="1"/>
  <c r="M16" i="18"/>
  <c r="K16" i="18"/>
  <c r="M59" i="24" s="1"/>
  <c r="I16" i="18"/>
  <c r="K59" i="24" s="1"/>
  <c r="G16" i="18"/>
  <c r="I59" i="24" s="1"/>
  <c r="E16" i="18"/>
  <c r="C16" i="18"/>
  <c r="D59" i="24" s="1"/>
  <c r="N15" i="18"/>
  <c r="L15" i="18"/>
  <c r="N58" i="24" s="1"/>
  <c r="J15" i="18"/>
  <c r="H15" i="18"/>
  <c r="J58" i="24" s="1"/>
  <c r="F15" i="18"/>
  <c r="H58" i="24" s="1"/>
  <c r="D15" i="18"/>
  <c r="E58" i="24" s="1"/>
  <c r="B15" i="18"/>
  <c r="M14" i="18"/>
  <c r="O57" i="24" s="1"/>
  <c r="K14" i="18"/>
  <c r="I14" i="18"/>
  <c r="K57" i="24" s="1"/>
  <c r="BX57" i="24" s="1"/>
  <c r="G14" i="18"/>
  <c r="E14" i="18"/>
  <c r="G57" i="24" s="1"/>
  <c r="C14" i="18"/>
  <c r="D57" i="24"/>
  <c r="A15" i="17"/>
  <c r="B34" i="24" s="1"/>
  <c r="A17" i="17"/>
  <c r="N18" i="17"/>
  <c r="L18" i="17"/>
  <c r="J18" i="17"/>
  <c r="L37" i="24" s="1"/>
  <c r="H18" i="17"/>
  <c r="F18" i="17"/>
  <c r="D18" i="17"/>
  <c r="B18" i="17"/>
  <c r="M17" i="17"/>
  <c r="K17" i="17"/>
  <c r="M36" i="24"/>
  <c r="I17" i="17"/>
  <c r="G17" i="17"/>
  <c r="I36" i="24" s="1"/>
  <c r="E17" i="17"/>
  <c r="C17" i="17"/>
  <c r="D36" i="24" s="1"/>
  <c r="N16" i="17"/>
  <c r="L16" i="17"/>
  <c r="N35" i="24" s="1"/>
  <c r="J16" i="17"/>
  <c r="H16" i="17"/>
  <c r="J35" i="24" s="1"/>
  <c r="F16" i="17"/>
  <c r="D16" i="17"/>
  <c r="E35" i="24" s="1"/>
  <c r="B16" i="17"/>
  <c r="C35" i="24" s="1"/>
  <c r="M15" i="17"/>
  <c r="O34" i="24" s="1"/>
  <c r="K15" i="17"/>
  <c r="I15" i="17"/>
  <c r="K34" i="24" s="1"/>
  <c r="G15" i="17"/>
  <c r="I34" i="24" s="1"/>
  <c r="E15" i="17"/>
  <c r="G34" i="24" s="1"/>
  <c r="C15" i="17"/>
  <c r="N14" i="17"/>
  <c r="P33" i="24"/>
  <c r="L14" i="17"/>
  <c r="N33" i="24" s="1"/>
  <c r="AL33" i="24" s="1"/>
  <c r="J14" i="17"/>
  <c r="H14" i="17"/>
  <c r="F14" i="17"/>
  <c r="H33" i="24" s="1"/>
  <c r="D14" i="17"/>
  <c r="E33" i="24" s="1"/>
  <c r="B14" i="17"/>
  <c r="A14" i="17"/>
  <c r="A16" i="17"/>
  <c r="B35" i="24" s="1"/>
  <c r="A18" i="17"/>
  <c r="B37" i="24" s="1"/>
  <c r="BK37" i="24" s="1"/>
  <c r="M18" i="17"/>
  <c r="K18" i="17"/>
  <c r="I18" i="17"/>
  <c r="K37" i="24" s="1"/>
  <c r="BX37" i="24" s="1"/>
  <c r="G18" i="17"/>
  <c r="E18" i="17"/>
  <c r="C18" i="17"/>
  <c r="D37" i="24" s="1"/>
  <c r="N17" i="17"/>
  <c r="L17" i="17"/>
  <c r="N36" i="24" s="1"/>
  <c r="J17" i="17"/>
  <c r="H17" i="17"/>
  <c r="J36" i="24"/>
  <c r="F17" i="17"/>
  <c r="H36" i="24" s="1"/>
  <c r="D17" i="17"/>
  <c r="E36" i="24" s="1"/>
  <c r="B17" i="17"/>
  <c r="M16" i="17"/>
  <c r="O35" i="24" s="1"/>
  <c r="K16" i="17"/>
  <c r="I16" i="17"/>
  <c r="G16" i="17"/>
  <c r="E16" i="17"/>
  <c r="C16" i="17"/>
  <c r="N15" i="17"/>
  <c r="P34" i="24" s="1"/>
  <c r="L15" i="17"/>
  <c r="J15" i="17"/>
  <c r="L34" i="24" s="1"/>
  <c r="H15" i="17"/>
  <c r="F15" i="17"/>
  <c r="D15" i="17"/>
  <c r="B15" i="17"/>
  <c r="C34" i="24" s="1"/>
  <c r="M14" i="17"/>
  <c r="O33" i="24" s="1"/>
  <c r="K14" i="17"/>
  <c r="I14" i="17"/>
  <c r="G14" i="17"/>
  <c r="I33" i="24" s="1"/>
  <c r="E14" i="17"/>
  <c r="G33" i="24" s="1"/>
  <c r="C14" i="17"/>
  <c r="N6" i="18"/>
  <c r="O11" i="13" s="1"/>
  <c r="L6" i="18"/>
  <c r="M11" i="13" s="1"/>
  <c r="J6" i="18"/>
  <c r="K11" i="13" s="1"/>
  <c r="T11" i="13" s="1"/>
  <c r="H6" i="18"/>
  <c r="I11" i="13" s="1"/>
  <c r="F6" i="18"/>
  <c r="G11" i="13"/>
  <c r="D6" i="18"/>
  <c r="B6" i="18"/>
  <c r="B5" i="18"/>
  <c r="C5" i="18"/>
  <c r="D5" i="18" s="1"/>
  <c r="E5" i="18" s="1"/>
  <c r="F5" i="18" s="1"/>
  <c r="G5" i="18" s="1"/>
  <c r="H5" i="18" s="1"/>
  <c r="I5" i="18" s="1"/>
  <c r="J5" i="18" s="1"/>
  <c r="K5" i="18" s="1"/>
  <c r="L5" i="18" s="1"/>
  <c r="M5" i="18" s="1"/>
  <c r="N5" i="18" s="1"/>
  <c r="A6" i="18"/>
  <c r="P6" i="18" s="1"/>
  <c r="M6" i="18"/>
  <c r="K6" i="18"/>
  <c r="I6" i="18"/>
  <c r="J11" i="13" s="1"/>
  <c r="G6" i="18"/>
  <c r="E6" i="18"/>
  <c r="N6" i="17"/>
  <c r="O7" i="13" s="1"/>
  <c r="L6" i="17"/>
  <c r="M7" i="13" s="1"/>
  <c r="AD7" i="13" s="1"/>
  <c r="J6" i="17"/>
  <c r="K7" i="13" s="1"/>
  <c r="H6" i="17"/>
  <c r="F6" i="17"/>
  <c r="G7" i="13"/>
  <c r="D6" i="17"/>
  <c r="D7" i="13" s="1"/>
  <c r="E7" i="13" s="1"/>
  <c r="B6" i="17"/>
  <c r="B7" i="13" s="1"/>
  <c r="E81" i="13" s="1"/>
  <c r="M7" i="17"/>
  <c r="K7" i="17"/>
  <c r="M26" i="24" s="1"/>
  <c r="I7" i="17"/>
  <c r="K26" i="24" s="1"/>
  <c r="BX26" i="24" s="1"/>
  <c r="G7" i="17"/>
  <c r="I26" i="24" s="1"/>
  <c r="E7" i="17"/>
  <c r="G26" i="24" s="1"/>
  <c r="C7" i="17"/>
  <c r="D26" i="24" s="1"/>
  <c r="N13" i="17"/>
  <c r="P32" i="24" s="1"/>
  <c r="L13" i="17"/>
  <c r="N32" i="24" s="1"/>
  <c r="J13" i="17"/>
  <c r="H13" i="17"/>
  <c r="J32" i="24" s="1"/>
  <c r="F13" i="17"/>
  <c r="D13" i="17"/>
  <c r="E32" i="24" s="1"/>
  <c r="B13" i="17"/>
  <c r="C32" i="24" s="1"/>
  <c r="N12" i="17"/>
  <c r="P31" i="24" s="1"/>
  <c r="L12" i="17"/>
  <c r="N31" i="24" s="1"/>
  <c r="J12" i="17"/>
  <c r="L31" i="24" s="1"/>
  <c r="H12" i="17"/>
  <c r="F12" i="17"/>
  <c r="H31" i="24" s="1"/>
  <c r="D12" i="17"/>
  <c r="E31" i="24" s="1"/>
  <c r="B12" i="17"/>
  <c r="C31" i="24" s="1"/>
  <c r="N11" i="17"/>
  <c r="L11" i="17"/>
  <c r="N30" i="24"/>
  <c r="AK30" i="24" s="1"/>
  <c r="J11" i="17"/>
  <c r="H11" i="17"/>
  <c r="J30" i="24" s="1"/>
  <c r="F11" i="17"/>
  <c r="H30" i="24" s="1"/>
  <c r="D11" i="17"/>
  <c r="E30" i="24" s="1"/>
  <c r="B11" i="17"/>
  <c r="C30" i="24" s="1"/>
  <c r="N10" i="17"/>
  <c r="P29" i="24" s="1"/>
  <c r="L10" i="17"/>
  <c r="J10" i="17"/>
  <c r="L29" i="24" s="1"/>
  <c r="H10" i="17"/>
  <c r="F10" i="17"/>
  <c r="D10" i="17"/>
  <c r="E29" i="24" s="1"/>
  <c r="B10" i="17"/>
  <c r="N9" i="17"/>
  <c r="P28" i="24" s="1"/>
  <c r="L9" i="17"/>
  <c r="J9" i="17"/>
  <c r="L28" i="24" s="1"/>
  <c r="U28" i="24" s="1"/>
  <c r="H9" i="17"/>
  <c r="J28" i="24" s="1"/>
  <c r="F9" i="17"/>
  <c r="H28" i="24" s="1"/>
  <c r="D9" i="17"/>
  <c r="B9" i="17"/>
  <c r="C28" i="24" s="1"/>
  <c r="N8" i="17"/>
  <c r="P27" i="24" s="1"/>
  <c r="L8" i="17"/>
  <c r="N27" i="24" s="1"/>
  <c r="J8" i="17"/>
  <c r="L27" i="24" s="1"/>
  <c r="H8" i="17"/>
  <c r="J27" i="24" s="1"/>
  <c r="F8" i="17"/>
  <c r="H27" i="24" s="1"/>
  <c r="D8" i="17"/>
  <c r="B8" i="17"/>
  <c r="C27" i="24" s="1"/>
  <c r="A7" i="17"/>
  <c r="B26" i="24" s="1"/>
  <c r="BE26" i="24" s="1"/>
  <c r="M6" i="17"/>
  <c r="N7" i="13" s="1"/>
  <c r="K6" i="17"/>
  <c r="I6" i="17"/>
  <c r="J7" i="13" s="1"/>
  <c r="G6" i="17"/>
  <c r="H7" i="13" s="1"/>
  <c r="E6" i="17"/>
  <c r="F7" i="13" s="1"/>
  <c r="C6" i="17"/>
  <c r="C7" i="13"/>
  <c r="N7" i="17"/>
  <c r="P26" i="24" s="1"/>
  <c r="L7" i="17"/>
  <c r="J7" i="17"/>
  <c r="L26" i="24" s="1"/>
  <c r="H7" i="17"/>
  <c r="F7" i="17"/>
  <c r="H26" i="24" s="1"/>
  <c r="D7" i="17"/>
  <c r="B7" i="17"/>
  <c r="C26" i="24" s="1"/>
  <c r="M13" i="17"/>
  <c r="O32" i="24" s="1"/>
  <c r="K13" i="17"/>
  <c r="M32" i="24" s="1"/>
  <c r="I13" i="17"/>
  <c r="G13" i="17"/>
  <c r="I32" i="24" s="1"/>
  <c r="E13" i="17"/>
  <c r="C13" i="17"/>
  <c r="D32" i="24" s="1"/>
  <c r="A13" i="17"/>
  <c r="B32" i="24" s="1"/>
  <c r="M12" i="17"/>
  <c r="O31" i="24" s="1"/>
  <c r="K12" i="17"/>
  <c r="I12" i="17"/>
  <c r="G12" i="17"/>
  <c r="I31" i="24" s="1"/>
  <c r="E12" i="17"/>
  <c r="G31" i="24" s="1"/>
  <c r="C12" i="17"/>
  <c r="D31" i="24" s="1"/>
  <c r="A12" i="17"/>
  <c r="M11" i="17"/>
  <c r="O30" i="24" s="1"/>
  <c r="K11" i="17"/>
  <c r="M30" i="24" s="1"/>
  <c r="AE30" i="24" s="1"/>
  <c r="I11" i="17"/>
  <c r="G11" i="17"/>
  <c r="I30" i="24" s="1"/>
  <c r="E11" i="17"/>
  <c r="G30" i="24" s="1"/>
  <c r="C11" i="17"/>
  <c r="D30" i="24" s="1"/>
  <c r="A11" i="17"/>
  <c r="M10" i="17"/>
  <c r="O29" i="24" s="1"/>
  <c r="K10" i="17"/>
  <c r="M29" i="24" s="1"/>
  <c r="I10" i="17"/>
  <c r="K29" i="24" s="1"/>
  <c r="BX29" i="24" s="1"/>
  <c r="G10" i="17"/>
  <c r="I29" i="24" s="1"/>
  <c r="E10" i="17"/>
  <c r="G29" i="24" s="1"/>
  <c r="C10" i="17"/>
  <c r="D29" i="24" s="1"/>
  <c r="A10" i="17"/>
  <c r="B29" i="24" s="1"/>
  <c r="BF29" i="24" s="1"/>
  <c r="M9" i="17"/>
  <c r="O28" i="24" s="1"/>
  <c r="K9" i="17"/>
  <c r="M28" i="24" s="1"/>
  <c r="I9" i="17"/>
  <c r="K28" i="24" s="1"/>
  <c r="BX28" i="24" s="1"/>
  <c r="G9" i="17"/>
  <c r="E9" i="17"/>
  <c r="G28" i="24" s="1"/>
  <c r="C9" i="17"/>
  <c r="D28" i="24" s="1"/>
  <c r="A9" i="17"/>
  <c r="B28" i="24" s="1"/>
  <c r="M8" i="17"/>
  <c r="K8" i="17"/>
  <c r="M27" i="24" s="1"/>
  <c r="AD27" i="24" s="1"/>
  <c r="I8" i="17"/>
  <c r="G8" i="17"/>
  <c r="I27" i="24" s="1"/>
  <c r="E8" i="17"/>
  <c r="C8" i="17"/>
  <c r="D27" i="24" s="1"/>
  <c r="B5" i="17"/>
  <c r="C5" i="17" s="1"/>
  <c r="D5" i="17" s="1"/>
  <c r="E5" i="17" s="1"/>
  <c r="F5" i="17" s="1"/>
  <c r="G5" i="17" s="1"/>
  <c r="H5" i="17" s="1"/>
  <c r="I5" i="17" s="1"/>
  <c r="J5" i="17" s="1"/>
  <c r="K5" i="17" s="1"/>
  <c r="L5" i="17" s="1"/>
  <c r="M5" i="17" s="1"/>
  <c r="N5" i="17" s="1"/>
  <c r="A6" i="17"/>
  <c r="P6" i="17" s="1"/>
  <c r="I84" i="24"/>
  <c r="J83" i="24"/>
  <c r="P84" i="24"/>
  <c r="O83" i="24"/>
  <c r="D157" i="24"/>
  <c r="H6" i="22"/>
  <c r="I27" i="13" s="1"/>
  <c r="F7" i="22"/>
  <c r="H146" i="24" s="1"/>
  <c r="B152" i="24"/>
  <c r="E11" i="22"/>
  <c r="G150" i="24" s="1"/>
  <c r="K9" i="22"/>
  <c r="M148" i="24" s="1"/>
  <c r="E8" i="22"/>
  <c r="G147" i="24" s="1"/>
  <c r="J153" i="24"/>
  <c r="N154" i="24"/>
  <c r="H154" i="24"/>
  <c r="E154" i="24"/>
  <c r="C154" i="24"/>
  <c r="P155" i="24"/>
  <c r="L155" i="24"/>
  <c r="C155" i="24"/>
  <c r="L156" i="24"/>
  <c r="E156" i="24"/>
  <c r="N157" i="24"/>
  <c r="AM157" i="24" s="1"/>
  <c r="J157" i="24"/>
  <c r="E157" i="24"/>
  <c r="N6" i="22"/>
  <c r="O27" i="13" s="1"/>
  <c r="L6" i="22"/>
  <c r="M27" i="13" s="1"/>
  <c r="J6" i="22"/>
  <c r="K27" i="13" s="1"/>
  <c r="F6" i="22"/>
  <c r="G27" i="13" s="1"/>
  <c r="D6" i="22"/>
  <c r="D27" i="13" s="1"/>
  <c r="B6" i="22"/>
  <c r="B27" i="13" s="1"/>
  <c r="N7" i="22"/>
  <c r="P146" i="24" s="1"/>
  <c r="L7" i="22"/>
  <c r="N146" i="24"/>
  <c r="J7" i="22"/>
  <c r="L146" i="24" s="1"/>
  <c r="S146" i="24" s="1"/>
  <c r="H7" i="22"/>
  <c r="J146" i="24" s="1"/>
  <c r="D7" i="22"/>
  <c r="E146" i="24" s="1"/>
  <c r="B7" i="22"/>
  <c r="C146" i="24"/>
  <c r="M13" i="22"/>
  <c r="O152" i="24" s="1"/>
  <c r="K13" i="22"/>
  <c r="M152" i="24"/>
  <c r="AD152" i="24" s="1"/>
  <c r="I13" i="22"/>
  <c r="K152" i="24" s="1"/>
  <c r="BX152" i="24" s="1"/>
  <c r="G13" i="22"/>
  <c r="I152" i="24" s="1"/>
  <c r="E13" i="22"/>
  <c r="G152" i="24" s="1"/>
  <c r="C13" i="22"/>
  <c r="D152" i="24" s="1"/>
  <c r="M12" i="22"/>
  <c r="O151" i="24" s="1"/>
  <c r="K12" i="22"/>
  <c r="M151" i="24" s="1"/>
  <c r="I12" i="22"/>
  <c r="K151" i="24" s="1"/>
  <c r="BX151" i="24" s="1"/>
  <c r="G12" i="22"/>
  <c r="I151" i="24" s="1"/>
  <c r="E12" i="22"/>
  <c r="G151" i="24" s="1"/>
  <c r="C12" i="22"/>
  <c r="D151" i="24" s="1"/>
  <c r="M11" i="22"/>
  <c r="O150" i="24" s="1"/>
  <c r="K11" i="22"/>
  <c r="M150" i="24" s="1"/>
  <c r="I11" i="22"/>
  <c r="K150" i="24" s="1"/>
  <c r="BX150" i="24" s="1"/>
  <c r="G11" i="22"/>
  <c r="I150" i="24" s="1"/>
  <c r="C11" i="22"/>
  <c r="D150" i="24" s="1"/>
  <c r="M10" i="22"/>
  <c r="O149" i="24" s="1"/>
  <c r="K10" i="22"/>
  <c r="M149" i="24" s="1"/>
  <c r="I10" i="22"/>
  <c r="K149" i="24" s="1"/>
  <c r="BX149" i="24" s="1"/>
  <c r="G10" i="22"/>
  <c r="I149" i="24"/>
  <c r="E10" i="22"/>
  <c r="G149" i="24" s="1"/>
  <c r="C10" i="22"/>
  <c r="D149" i="24"/>
  <c r="B149" i="24"/>
  <c r="M9" i="22"/>
  <c r="O148" i="24" s="1"/>
  <c r="I9" i="22"/>
  <c r="K148" i="24" s="1"/>
  <c r="G9" i="22"/>
  <c r="I148" i="24" s="1"/>
  <c r="E9" i="22"/>
  <c r="G148" i="24" s="1"/>
  <c r="C9" i="22"/>
  <c r="D148" i="24" s="1"/>
  <c r="M8" i="22"/>
  <c r="O147" i="24" s="1"/>
  <c r="K8" i="22"/>
  <c r="M147" i="24" s="1"/>
  <c r="I8" i="22"/>
  <c r="K147" i="24" s="1"/>
  <c r="BX147" i="24" s="1"/>
  <c r="G8" i="22"/>
  <c r="I147" i="24" s="1"/>
  <c r="C8" i="22"/>
  <c r="D147" i="24" s="1"/>
  <c r="B147" i="24"/>
  <c r="BF147" i="24" s="1"/>
  <c r="N153" i="24"/>
  <c r="AL153" i="24" s="1"/>
  <c r="E153" i="24"/>
  <c r="B5" i="22"/>
  <c r="C5" i="22" s="1"/>
  <c r="D5" i="22" s="1"/>
  <c r="E5" i="22" s="1"/>
  <c r="F5" i="22" s="1"/>
  <c r="G5" i="22" s="1"/>
  <c r="H5" i="22" s="1"/>
  <c r="I5" i="22" s="1"/>
  <c r="J5" i="22" s="1"/>
  <c r="K5" i="22" s="1"/>
  <c r="L5" i="22" s="1"/>
  <c r="M5" i="22" s="1"/>
  <c r="N5" i="22" s="1"/>
  <c r="M6" i="22"/>
  <c r="N27" i="13" s="1"/>
  <c r="K6" i="22"/>
  <c r="L27" i="13" s="1"/>
  <c r="I6" i="22"/>
  <c r="J27" i="13" s="1"/>
  <c r="G6" i="22"/>
  <c r="H27" i="13" s="1"/>
  <c r="E6" i="22"/>
  <c r="F27" i="13" s="1"/>
  <c r="C6" i="22"/>
  <c r="C27" i="13" s="1"/>
  <c r="M7" i="22"/>
  <c r="O146" i="24" s="1"/>
  <c r="K7" i="22"/>
  <c r="M146" i="24" s="1"/>
  <c r="I7" i="22"/>
  <c r="K146" i="24" s="1"/>
  <c r="BX146" i="24" s="1"/>
  <c r="G7" i="22"/>
  <c r="I146" i="24" s="1"/>
  <c r="E7" i="22"/>
  <c r="G146" i="24" s="1"/>
  <c r="C7" i="22"/>
  <c r="D146" i="24" s="1"/>
  <c r="N13" i="22"/>
  <c r="P152" i="24" s="1"/>
  <c r="L13" i="22"/>
  <c r="N152" i="24" s="1"/>
  <c r="J13" i="22"/>
  <c r="L152" i="24" s="1"/>
  <c r="H13" i="22"/>
  <c r="J152" i="24" s="1"/>
  <c r="F13" i="22"/>
  <c r="H152" i="24" s="1"/>
  <c r="D13" i="22"/>
  <c r="E152" i="24" s="1"/>
  <c r="B13" i="22"/>
  <c r="C152" i="24" s="1"/>
  <c r="N12" i="22"/>
  <c r="P151" i="24" s="1"/>
  <c r="L12" i="22"/>
  <c r="N151" i="24" s="1"/>
  <c r="AL151" i="24" s="1"/>
  <c r="J12" i="22"/>
  <c r="L151" i="24" s="1"/>
  <c r="H12" i="22"/>
  <c r="J151" i="24" s="1"/>
  <c r="F12" i="22"/>
  <c r="H151" i="24" s="1"/>
  <c r="D12" i="22"/>
  <c r="E151" i="24" s="1"/>
  <c r="B12" i="22"/>
  <c r="C151" i="24" s="1"/>
  <c r="N11" i="22"/>
  <c r="P150" i="24" s="1"/>
  <c r="L11" i="22"/>
  <c r="N150" i="24" s="1"/>
  <c r="J11" i="22"/>
  <c r="L150" i="24" s="1"/>
  <c r="H11" i="22"/>
  <c r="J150" i="24" s="1"/>
  <c r="F11" i="22"/>
  <c r="H150" i="24" s="1"/>
  <c r="D11" i="22"/>
  <c r="E150" i="24" s="1"/>
  <c r="B11" i="22"/>
  <c r="C150" i="24" s="1"/>
  <c r="N10" i="22"/>
  <c r="P149" i="24" s="1"/>
  <c r="L10" i="22"/>
  <c r="N149" i="24" s="1"/>
  <c r="AL149" i="24" s="1"/>
  <c r="J10" i="22"/>
  <c r="L149" i="24" s="1"/>
  <c r="H10" i="22"/>
  <c r="J149" i="24" s="1"/>
  <c r="F10" i="22"/>
  <c r="H149" i="24" s="1"/>
  <c r="BE149" i="24" s="1"/>
  <c r="D10" i="22"/>
  <c r="E149" i="24" s="1"/>
  <c r="B10" i="22"/>
  <c r="C149" i="24" s="1"/>
  <c r="N9" i="22"/>
  <c r="P148" i="24" s="1"/>
  <c r="L9" i="22"/>
  <c r="N148" i="24" s="1"/>
  <c r="J9" i="22"/>
  <c r="L148" i="24" s="1"/>
  <c r="H9" i="22"/>
  <c r="J148" i="24" s="1"/>
  <c r="F9" i="22"/>
  <c r="H148" i="24" s="1"/>
  <c r="D9" i="22"/>
  <c r="E148" i="24" s="1"/>
  <c r="B9" i="22"/>
  <c r="C148" i="24" s="1"/>
  <c r="N8" i="22"/>
  <c r="P147" i="24" s="1"/>
  <c r="L8" i="22"/>
  <c r="N147" i="24" s="1"/>
  <c r="J8" i="22"/>
  <c r="L147" i="24" s="1"/>
  <c r="H8" i="22"/>
  <c r="J147" i="24" s="1"/>
  <c r="F8" i="22"/>
  <c r="H147" i="24" s="1"/>
  <c r="D8" i="22"/>
  <c r="E147" i="24" s="1"/>
  <c r="B8" i="22"/>
  <c r="C147" i="24" s="1"/>
  <c r="B153" i="24"/>
  <c r="M153" i="24"/>
  <c r="AB153" i="24" s="1"/>
  <c r="K153" i="24"/>
  <c r="BX153" i="24" s="1"/>
  <c r="I153" i="24"/>
  <c r="O154" i="24"/>
  <c r="M154" i="24"/>
  <c r="AB154" i="24" s="1"/>
  <c r="I154" i="24"/>
  <c r="G154" i="24"/>
  <c r="D154" i="24"/>
  <c r="O155" i="24"/>
  <c r="M155" i="24"/>
  <c r="AE155" i="24" s="1"/>
  <c r="K155" i="24"/>
  <c r="G155" i="24"/>
  <c r="B156" i="24"/>
  <c r="A156" i="24" s="1"/>
  <c r="O156" i="24"/>
  <c r="M156" i="24"/>
  <c r="AA156" i="24" s="1"/>
  <c r="K156" i="24"/>
  <c r="BX156" i="24" s="1"/>
  <c r="G156" i="24"/>
  <c r="D156" i="24"/>
  <c r="B157" i="24"/>
  <c r="O157" i="24"/>
  <c r="M157" i="24"/>
  <c r="AB157" i="24" s="1"/>
  <c r="I157" i="24"/>
  <c r="G157" i="24"/>
  <c r="B8" i="23"/>
  <c r="C171" i="24" s="1"/>
  <c r="C8" i="23"/>
  <c r="D171" i="24" s="1"/>
  <c r="H7" i="23"/>
  <c r="J170" i="24" s="1"/>
  <c r="O169" i="24"/>
  <c r="M169" i="24"/>
  <c r="AA169" i="24" s="1"/>
  <c r="E133" i="24"/>
  <c r="J135" i="24"/>
  <c r="B125" i="24"/>
  <c r="O23" i="13"/>
  <c r="M23" i="13"/>
  <c r="K23" i="13"/>
  <c r="G23" i="13"/>
  <c r="D23" i="13"/>
  <c r="E23" i="13" s="1"/>
  <c r="P122" i="24"/>
  <c r="N122" i="24"/>
  <c r="AK122" i="24" s="1"/>
  <c r="L122" i="24"/>
  <c r="J122" i="24"/>
  <c r="H122" i="24"/>
  <c r="E122" i="24"/>
  <c r="N128" i="24"/>
  <c r="L128" i="24"/>
  <c r="E128" i="24"/>
  <c r="O127" i="24"/>
  <c r="K127" i="24"/>
  <c r="BX127" i="24" s="1"/>
  <c r="G127" i="24"/>
  <c r="P126" i="24"/>
  <c r="AK126" i="24"/>
  <c r="L126" i="24"/>
  <c r="U126" i="24" s="1"/>
  <c r="H126" i="24"/>
  <c r="C126" i="24"/>
  <c r="M125" i="24"/>
  <c r="K125" i="24"/>
  <c r="I125" i="24"/>
  <c r="G125" i="24"/>
  <c r="D125" i="24"/>
  <c r="P124" i="24"/>
  <c r="N124" i="24"/>
  <c r="AK124" i="24" s="1"/>
  <c r="U124" i="24"/>
  <c r="J124" i="24"/>
  <c r="H124" i="24"/>
  <c r="E124" i="24"/>
  <c r="C124" i="24"/>
  <c r="O123" i="24"/>
  <c r="M123" i="24"/>
  <c r="AB123" i="24" s="1"/>
  <c r="K123" i="24"/>
  <c r="BX123" i="24" s="1"/>
  <c r="I123" i="24"/>
  <c r="G123" i="24"/>
  <c r="D123" i="24"/>
  <c r="C129" i="24"/>
  <c r="O129" i="24"/>
  <c r="G129" i="24"/>
  <c r="P130" i="24"/>
  <c r="J130" i="24"/>
  <c r="H130" i="24"/>
  <c r="C131" i="24"/>
  <c r="O131" i="24"/>
  <c r="M131" i="24"/>
  <c r="AB131" i="24" s="1"/>
  <c r="K131" i="24"/>
  <c r="G131" i="24"/>
  <c r="P132" i="24"/>
  <c r="N132" i="24"/>
  <c r="H132" i="24"/>
  <c r="E132" i="24"/>
  <c r="K133" i="24"/>
  <c r="BX133" i="24" s="1"/>
  <c r="I133" i="24"/>
  <c r="B126" i="24"/>
  <c r="B131" i="24"/>
  <c r="BD131" i="24" s="1"/>
  <c r="B133" i="24"/>
  <c r="L23" i="13"/>
  <c r="V23" i="13" s="1"/>
  <c r="J23" i="13"/>
  <c r="H23" i="13"/>
  <c r="F23" i="13"/>
  <c r="C122" i="24"/>
  <c r="O122" i="24"/>
  <c r="K122" i="24"/>
  <c r="BX122" i="24" s="1"/>
  <c r="G122" i="24"/>
  <c r="O128" i="24"/>
  <c r="I128" i="24"/>
  <c r="G128" i="24"/>
  <c r="P127" i="24"/>
  <c r="N127" i="24"/>
  <c r="H127" i="24"/>
  <c r="E127" i="24"/>
  <c r="C127" i="24"/>
  <c r="M126" i="24"/>
  <c r="AB126" i="24" s="1"/>
  <c r="K126" i="24"/>
  <c r="BX126" i="24" s="1"/>
  <c r="I126" i="24"/>
  <c r="D126" i="24"/>
  <c r="P125" i="24"/>
  <c r="N125" i="24"/>
  <c r="J125" i="24"/>
  <c r="H125" i="24"/>
  <c r="E125" i="24"/>
  <c r="O124" i="24"/>
  <c r="M124" i="24"/>
  <c r="AB124" i="24" s="1"/>
  <c r="I124" i="24"/>
  <c r="G124" i="24"/>
  <c r="D124" i="24"/>
  <c r="N123" i="24"/>
  <c r="J123" i="24"/>
  <c r="E123" i="24"/>
  <c r="C123" i="24"/>
  <c r="P129" i="24"/>
  <c r="N129" i="24"/>
  <c r="AL129" i="24" s="1"/>
  <c r="L129" i="24"/>
  <c r="J129" i="24"/>
  <c r="H129" i="24"/>
  <c r="E129" i="24"/>
  <c r="O130" i="24"/>
  <c r="M130" i="24"/>
  <c r="K130" i="24"/>
  <c r="BX130" i="24" s="1"/>
  <c r="I130" i="24"/>
  <c r="G130" i="24"/>
  <c r="D130" i="24"/>
  <c r="P131" i="24"/>
  <c r="L131" i="24"/>
  <c r="Q131" i="24" s="1"/>
  <c r="J131" i="24"/>
  <c r="H131" i="24"/>
  <c r="O132" i="24"/>
  <c r="M132" i="24"/>
  <c r="K132" i="24"/>
  <c r="BX132" i="24" s="1"/>
  <c r="G132" i="24"/>
  <c r="D132" i="24"/>
  <c r="P133" i="24"/>
  <c r="N133" i="24"/>
  <c r="AL133" i="24" s="1"/>
  <c r="J133" i="24"/>
  <c r="H133" i="24"/>
  <c r="N121" i="24"/>
  <c r="E121" i="24"/>
  <c r="I110" i="24"/>
  <c r="K110" i="24"/>
  <c r="BX110" i="24" s="1"/>
  <c r="O121" i="24"/>
  <c r="M121" i="24"/>
  <c r="O113" i="24"/>
  <c r="B114" i="24"/>
  <c r="O15" i="13"/>
  <c r="M15" i="13"/>
  <c r="AD15" i="13" s="1"/>
  <c r="T15" i="13"/>
  <c r="I15" i="13"/>
  <c r="G15" i="13"/>
  <c r="B80" i="24"/>
  <c r="F80" i="24" s="1"/>
  <c r="B76" i="24"/>
  <c r="N80" i="24"/>
  <c r="J80" i="24"/>
  <c r="H80" i="24"/>
  <c r="E80" i="24"/>
  <c r="C80" i="24"/>
  <c r="K79" i="24"/>
  <c r="BX79" i="24" s="1"/>
  <c r="I79" i="24"/>
  <c r="G79" i="24"/>
  <c r="D79" i="24"/>
  <c r="N78" i="24"/>
  <c r="L78" i="24"/>
  <c r="J78" i="24"/>
  <c r="E78" i="24"/>
  <c r="O77" i="24"/>
  <c r="AA77" i="24"/>
  <c r="K77" i="24"/>
  <c r="BX77" i="24" s="1"/>
  <c r="I77" i="24"/>
  <c r="G77" i="24"/>
  <c r="D77" i="24"/>
  <c r="N76" i="24"/>
  <c r="J76" i="24"/>
  <c r="E76" i="24"/>
  <c r="O75" i="24"/>
  <c r="K75" i="24"/>
  <c r="I75" i="24"/>
  <c r="G75" i="24"/>
  <c r="D75" i="24"/>
  <c r="N74" i="24"/>
  <c r="AL74" i="24" s="1"/>
  <c r="L74" i="24"/>
  <c r="J74" i="24"/>
  <c r="H74" i="24"/>
  <c r="C74" i="24"/>
  <c r="N15" i="13"/>
  <c r="L15" i="13"/>
  <c r="H15" i="13"/>
  <c r="C15" i="13"/>
  <c r="B74" i="24"/>
  <c r="BH74" i="24" s="1"/>
  <c r="B77" i="24"/>
  <c r="B75" i="24"/>
  <c r="BM75" i="24" s="1"/>
  <c r="O80" i="24"/>
  <c r="M80" i="24"/>
  <c r="AC80" i="24" s="1"/>
  <c r="K80" i="24"/>
  <c r="BX80" i="24" s="1"/>
  <c r="G80" i="24"/>
  <c r="P79" i="24"/>
  <c r="L79" i="24"/>
  <c r="R79" i="24" s="1"/>
  <c r="X79" i="24" s="1"/>
  <c r="Y79" i="24" s="1"/>
  <c r="T79" i="24"/>
  <c r="H79" i="24"/>
  <c r="C79" i="24"/>
  <c r="O78" i="24"/>
  <c r="M78" i="24"/>
  <c r="K78" i="24"/>
  <c r="BX78" i="24"/>
  <c r="I78" i="24"/>
  <c r="G78" i="24"/>
  <c r="D78" i="24"/>
  <c r="P77" i="24"/>
  <c r="N77" i="24"/>
  <c r="L77" i="24"/>
  <c r="J77" i="24"/>
  <c r="H77" i="24"/>
  <c r="E77" i="24"/>
  <c r="C77" i="24"/>
  <c r="O76" i="24"/>
  <c r="AC76" i="24"/>
  <c r="K76" i="24"/>
  <c r="BX76" i="24"/>
  <c r="D76" i="24"/>
  <c r="P75" i="24"/>
  <c r="AN75" i="24"/>
  <c r="L75" i="24"/>
  <c r="T75" i="24"/>
  <c r="H75" i="24"/>
  <c r="E75" i="24"/>
  <c r="C75" i="24"/>
  <c r="O74" i="24"/>
  <c r="K74" i="24"/>
  <c r="BX74" i="24" s="1"/>
  <c r="G74" i="24"/>
  <c r="B56" i="24"/>
  <c r="BM56" i="24" s="1"/>
  <c r="B54" i="24"/>
  <c r="F54" i="24" s="1"/>
  <c r="B52" i="24"/>
  <c r="BD52" i="24" s="1"/>
  <c r="K56" i="24"/>
  <c r="BX56" i="24" s="1"/>
  <c r="I56" i="24"/>
  <c r="N55" i="24"/>
  <c r="AK55" i="24" s="1"/>
  <c r="J55" i="24"/>
  <c r="O54" i="24"/>
  <c r="K54" i="24"/>
  <c r="G54" i="24"/>
  <c r="N53" i="24"/>
  <c r="AK53" i="24" s="1"/>
  <c r="J53" i="24"/>
  <c r="E53" i="24"/>
  <c r="K52" i="24"/>
  <c r="BX52" i="24" s="1"/>
  <c r="G52" i="24"/>
  <c r="P51" i="24"/>
  <c r="J51" i="24"/>
  <c r="H51" i="24"/>
  <c r="O50" i="24"/>
  <c r="M50" i="24"/>
  <c r="G50" i="24"/>
  <c r="D50" i="24"/>
  <c r="D11" i="13"/>
  <c r="B58" i="24"/>
  <c r="L61" i="24"/>
  <c r="Q61" i="24" s="1"/>
  <c r="H61" i="24"/>
  <c r="C61" i="24"/>
  <c r="I60" i="24"/>
  <c r="D60" i="24"/>
  <c r="N59" i="24"/>
  <c r="AK59" i="24" s="1"/>
  <c r="E59" i="24"/>
  <c r="O58" i="24"/>
  <c r="K58" i="24"/>
  <c r="BX58" i="24" s="1"/>
  <c r="P57" i="24"/>
  <c r="L57" i="24"/>
  <c r="T57" i="24" s="1"/>
  <c r="H57" i="24"/>
  <c r="P56" i="24"/>
  <c r="L56" i="24"/>
  <c r="R56" i="24" s="1"/>
  <c r="J56" i="24"/>
  <c r="H56" i="24"/>
  <c r="C56" i="24"/>
  <c r="I55" i="24"/>
  <c r="D55" i="24"/>
  <c r="P54" i="24"/>
  <c r="N54" i="24"/>
  <c r="AL54" i="24" s="1"/>
  <c r="L54" i="24"/>
  <c r="J54" i="24"/>
  <c r="H54" i="24"/>
  <c r="E54" i="24"/>
  <c r="C54" i="24"/>
  <c r="O53" i="24"/>
  <c r="M53" i="24"/>
  <c r="K53" i="24"/>
  <c r="BX53" i="24" s="1"/>
  <c r="I53" i="24"/>
  <c r="G53" i="24"/>
  <c r="D53" i="24"/>
  <c r="L52" i="24"/>
  <c r="U52" i="24" s="1"/>
  <c r="H52" i="24"/>
  <c r="C52" i="24"/>
  <c r="I51" i="24"/>
  <c r="D51" i="24"/>
  <c r="N50" i="24"/>
  <c r="E50" i="24"/>
  <c r="N11" i="13"/>
  <c r="L11" i="13"/>
  <c r="Z11" i="13" s="1"/>
  <c r="H11" i="13"/>
  <c r="F11" i="13"/>
  <c r="B57" i="24"/>
  <c r="M61" i="24"/>
  <c r="AD61" i="24" s="1"/>
  <c r="I61" i="24"/>
  <c r="D61" i="24"/>
  <c r="J60" i="24"/>
  <c r="E60" i="24"/>
  <c r="O59" i="24"/>
  <c r="G59" i="24"/>
  <c r="P58" i="24"/>
  <c r="L58" i="24"/>
  <c r="C58" i="24"/>
  <c r="M57" i="24"/>
  <c r="I57" i="24"/>
  <c r="B30" i="24"/>
  <c r="AY30" i="24" s="1"/>
  <c r="L7" i="13"/>
  <c r="N26" i="24"/>
  <c r="AM26" i="24" s="1"/>
  <c r="J26" i="24"/>
  <c r="E26" i="24"/>
  <c r="K32" i="24"/>
  <c r="BX32" i="24" s="1"/>
  <c r="G32" i="24"/>
  <c r="J31" i="24"/>
  <c r="K30" i="24"/>
  <c r="BX30" i="24" s="1"/>
  <c r="N29" i="24"/>
  <c r="AL29" i="24" s="1"/>
  <c r="J29" i="24"/>
  <c r="H29" i="24"/>
  <c r="C29" i="24"/>
  <c r="I28" i="24"/>
  <c r="E27" i="24"/>
  <c r="K33" i="24"/>
  <c r="BX33" i="24" s="1"/>
  <c r="C33" i="24"/>
  <c r="N34" i="24"/>
  <c r="AM34" i="24" s="1"/>
  <c r="J34" i="24"/>
  <c r="H34" i="24"/>
  <c r="E34" i="24"/>
  <c r="P35" i="24"/>
  <c r="L35" i="24"/>
  <c r="T35" i="24" s="1"/>
  <c r="H35" i="24"/>
  <c r="P36" i="24"/>
  <c r="L36" i="24"/>
  <c r="U36" i="24" s="1"/>
  <c r="C36" i="24"/>
  <c r="P37" i="24"/>
  <c r="N37" i="24"/>
  <c r="J37" i="24"/>
  <c r="H37" i="24"/>
  <c r="E37" i="24"/>
  <c r="C37" i="24"/>
  <c r="B31" i="24"/>
  <c r="AY31" i="24"/>
  <c r="BM31" i="24"/>
  <c r="I7" i="13"/>
  <c r="O26" i="24"/>
  <c r="L32" i="24"/>
  <c r="U32" i="24" s="1"/>
  <c r="H32" i="24"/>
  <c r="M31" i="24"/>
  <c r="AA31" i="24" s="1"/>
  <c r="K31" i="24"/>
  <c r="P30" i="24"/>
  <c r="L30" i="24"/>
  <c r="U30" i="24" s="1"/>
  <c r="N28" i="24"/>
  <c r="AM28" i="24" s="1"/>
  <c r="E28" i="24"/>
  <c r="O27" i="24"/>
  <c r="K27" i="24"/>
  <c r="BX27" i="24" s="1"/>
  <c r="G27" i="24"/>
  <c r="B33" i="24"/>
  <c r="BM33" i="24" s="1"/>
  <c r="M33" i="24"/>
  <c r="D33" i="24"/>
  <c r="M34" i="24"/>
  <c r="AC34" i="24" s="1"/>
  <c r="D34" i="24"/>
  <c r="M35" i="24"/>
  <c r="K35" i="24"/>
  <c r="BX35" i="24" s="1"/>
  <c r="I35" i="24"/>
  <c r="G35" i="24"/>
  <c r="D35" i="24"/>
  <c r="B36" i="24"/>
  <c r="BG36" i="24" s="1"/>
  <c r="O36" i="24"/>
  <c r="K36" i="24"/>
  <c r="BX36" i="24" s="1"/>
  <c r="G36" i="24"/>
  <c r="O37" i="24"/>
  <c r="M37" i="24"/>
  <c r="AA37" i="24" s="1"/>
  <c r="I37" i="24"/>
  <c r="G37" i="24"/>
  <c r="L33" i="24"/>
  <c r="T33" i="24" s="1"/>
  <c r="J33" i="24"/>
  <c r="C81" i="24"/>
  <c r="L81" i="24"/>
  <c r="N81" i="24"/>
  <c r="AM81" i="24" s="1"/>
  <c r="C82" i="24"/>
  <c r="E82" i="24"/>
  <c r="H82" i="24"/>
  <c r="J82" i="24"/>
  <c r="L82" i="24"/>
  <c r="U82" i="24" s="1"/>
  <c r="N82" i="24"/>
  <c r="P83" i="24"/>
  <c r="C85" i="24"/>
  <c r="L85" i="24"/>
  <c r="T85" i="24" s="1"/>
  <c r="P85" i="24"/>
  <c r="M81" i="24"/>
  <c r="D82" i="24"/>
  <c r="M82" i="24"/>
  <c r="AC82" i="24" s="1"/>
  <c r="O82" i="24"/>
  <c r="I83" i="24"/>
  <c r="AC83" i="24"/>
  <c r="B84" i="24"/>
  <c r="BD84" i="24" s="1"/>
  <c r="K84" i="24"/>
  <c r="BX84" i="24" s="1"/>
  <c r="B85" i="24"/>
  <c r="BB85" i="24" s="1"/>
  <c r="K8" i="16"/>
  <c r="M3" i="24" s="1"/>
  <c r="G13" i="16"/>
  <c r="I8" i="24" s="1"/>
  <c r="M14" i="16"/>
  <c r="O9" i="24" s="1"/>
  <c r="Q15" i="13"/>
  <c r="AC23" i="13"/>
  <c r="R11" i="13"/>
  <c r="M115" i="24"/>
  <c r="AB115" i="24" s="1"/>
  <c r="AB15" i="13"/>
  <c r="AE15" i="13"/>
  <c r="S11" i="13"/>
  <c r="K115" i="24"/>
  <c r="O115" i="24"/>
  <c r="N169" i="24"/>
  <c r="AL169" i="24" s="1"/>
  <c r="W15" i="13"/>
  <c r="A27" i="13"/>
  <c r="P27" i="13" s="1"/>
  <c r="A17" i="13"/>
  <c r="P17" i="13" s="1"/>
  <c r="A11" i="13"/>
  <c r="P11" i="13" s="1"/>
  <c r="AA23" i="13"/>
  <c r="U11" i="13"/>
  <c r="AY117" i="24"/>
  <c r="F82" i="24"/>
  <c r="F152" i="24"/>
  <c r="BG147" i="24"/>
  <c r="F50" i="24"/>
  <c r="BC50" i="24" s="1"/>
  <c r="D117" i="24"/>
  <c r="BG117" i="24"/>
  <c r="V11" i="13"/>
  <c r="BM157" i="24"/>
  <c r="F149" i="24"/>
  <c r="A149" i="24"/>
  <c r="F157" i="24"/>
  <c r="S156" i="24"/>
  <c r="X156" i="24" s="1"/>
  <c r="Y156" i="24" s="1"/>
  <c r="AE154" i="24"/>
  <c r="AC157" i="24"/>
  <c r="AH157" i="24" s="1"/>
  <c r="AI157" i="24" s="1"/>
  <c r="AN151" i="24"/>
  <c r="AM149" i="24"/>
  <c r="AR149" i="24" s="1"/>
  <c r="AK151" i="24"/>
  <c r="AO151" i="24"/>
  <c r="AM153" i="24"/>
  <c r="BE152" i="24"/>
  <c r="BF156" i="24"/>
  <c r="BG146" i="24"/>
  <c r="AY155" i="24"/>
  <c r="BF149" i="24"/>
  <c r="BG153" i="24"/>
  <c r="BE157" i="24"/>
  <c r="BG157" i="24"/>
  <c r="BD149" i="24"/>
  <c r="BD157" i="24"/>
  <c r="BH149" i="24"/>
  <c r="BH153" i="24"/>
  <c r="BH157" i="24"/>
  <c r="BM146" i="24"/>
  <c r="BM149" i="24"/>
  <c r="F156" i="24"/>
  <c r="R156" i="24"/>
  <c r="Q156" i="24"/>
  <c r="AD157" i="24"/>
  <c r="AA155" i="24"/>
  <c r="AC156" i="24"/>
  <c r="AA157" i="24"/>
  <c r="AE157" i="24"/>
  <c r="AN149" i="24"/>
  <c r="AO154" i="24"/>
  <c r="AO149" i="24"/>
  <c r="AM151" i="24"/>
  <c r="AO153" i="24"/>
  <c r="AN154" i="24"/>
  <c r="AY149" i="24"/>
  <c r="AY157" i="24"/>
  <c r="AY152" i="24"/>
  <c r="BF152" i="24"/>
  <c r="AY146" i="24"/>
  <c r="BG149" i="24"/>
  <c r="BC157" i="24"/>
  <c r="BF157" i="24"/>
  <c r="A157" i="24"/>
  <c r="BD152" i="24"/>
  <c r="S124" i="24"/>
  <c r="T126" i="24"/>
  <c r="S126" i="24"/>
  <c r="S128" i="24"/>
  <c r="Q133" i="24"/>
  <c r="T133" i="24"/>
  <c r="AD124" i="24"/>
  <c r="AD126" i="24"/>
  <c r="AD132" i="24"/>
  <c r="AA122" i="24"/>
  <c r="AC123" i="24"/>
  <c r="AG123" i="24" s="1"/>
  <c r="AE124" i="24"/>
  <c r="AC125" i="24"/>
  <c r="AA126" i="24"/>
  <c r="AE126" i="24"/>
  <c r="AC131" i="24"/>
  <c r="AM122" i="24"/>
  <c r="AO124" i="24"/>
  <c r="AM126" i="24"/>
  <c r="AN127" i="24"/>
  <c r="AL122" i="24"/>
  <c r="AN124" i="24"/>
  <c r="AM125" i="24"/>
  <c r="AL126" i="24"/>
  <c r="AK127" i="24"/>
  <c r="AN132" i="24"/>
  <c r="AM133" i="24"/>
  <c r="BG122" i="24"/>
  <c r="BG125" i="24"/>
  <c r="BE131" i="24"/>
  <c r="BG131" i="24"/>
  <c r="BD126" i="24"/>
  <c r="BD130" i="24"/>
  <c r="B23" i="13"/>
  <c r="E85" i="13" s="1"/>
  <c r="BM131" i="24"/>
  <c r="BM125" i="24"/>
  <c r="F130" i="24"/>
  <c r="A130" i="24"/>
  <c r="F131" i="24"/>
  <c r="BC131" i="24"/>
  <c r="R124" i="24"/>
  <c r="X124" i="24" s="1"/>
  <c r="Q124" i="24"/>
  <c r="R126" i="24"/>
  <c r="Q126" i="24"/>
  <c r="R128" i="24"/>
  <c r="Q128" i="24"/>
  <c r="S129" i="24"/>
  <c r="S133" i="24"/>
  <c r="X133" i="24" s="1"/>
  <c r="Y133" i="24" s="1"/>
  <c r="R122" i="24"/>
  <c r="AD123" i="24"/>
  <c r="AD125" i="24"/>
  <c r="AD131" i="24"/>
  <c r="AA123" i="24"/>
  <c r="AE123" i="24"/>
  <c r="AC124" i="24"/>
  <c r="AC126" i="24"/>
  <c r="AG126" i="24" s="1"/>
  <c r="AC128" i="24"/>
  <c r="AA131" i="24"/>
  <c r="AE131" i="24"/>
  <c r="AC132" i="24"/>
  <c r="AE133" i="24"/>
  <c r="AO122" i="24"/>
  <c r="AM124" i="24"/>
  <c r="AO126" i="24"/>
  <c r="AM128" i="24"/>
  <c r="AN129" i="24"/>
  <c r="AN133" i="24"/>
  <c r="AN122" i="24"/>
  <c r="AL124" i="24"/>
  <c r="AK125" i="24"/>
  <c r="AO125" i="24"/>
  <c r="AN126" i="24"/>
  <c r="AL128" i="24"/>
  <c r="AQ128" i="24" s="1"/>
  <c r="AK129" i="24"/>
  <c r="AO129" i="24"/>
  <c r="AL132" i="24"/>
  <c r="AK133" i="24"/>
  <c r="AO133" i="24"/>
  <c r="AY122" i="24"/>
  <c r="BF122" i="24"/>
  <c r="AY131" i="24"/>
  <c r="AY126" i="24"/>
  <c r="BF126" i="24"/>
  <c r="AY130" i="24"/>
  <c r="BC130" i="24"/>
  <c r="BF131" i="24"/>
  <c r="BE133" i="24"/>
  <c r="BG133" i="24"/>
  <c r="BD129" i="24"/>
  <c r="BD133" i="24"/>
  <c r="BH131" i="24"/>
  <c r="BH133" i="24"/>
  <c r="AB113" i="24"/>
  <c r="AE113" i="24"/>
  <c r="AD113" i="24"/>
  <c r="AB121" i="24"/>
  <c r="AC121" i="24"/>
  <c r="AE121" i="24"/>
  <c r="AA121" i="24"/>
  <c r="AD121" i="24"/>
  <c r="BF115" i="24"/>
  <c r="AL121" i="24"/>
  <c r="AM121" i="24"/>
  <c r="AN121" i="24"/>
  <c r="AO121" i="24"/>
  <c r="AK121" i="24"/>
  <c r="G111" i="24"/>
  <c r="BX111" i="24"/>
  <c r="BM112" i="24"/>
  <c r="AE115" i="24"/>
  <c r="AB110" i="24"/>
  <c r="AG110" i="24" s="1"/>
  <c r="AE110" i="24"/>
  <c r="AD110" i="24"/>
  <c r="AC110" i="24"/>
  <c r="BM111" i="24"/>
  <c r="BF111" i="24"/>
  <c r="BM117" i="24"/>
  <c r="BM78" i="24"/>
  <c r="B15" i="13"/>
  <c r="E83" i="13" s="1"/>
  <c r="S79" i="24"/>
  <c r="T78" i="24"/>
  <c r="S75" i="24"/>
  <c r="AD76" i="24"/>
  <c r="AA76" i="24"/>
  <c r="AC78" i="24"/>
  <c r="AE80" i="24"/>
  <c r="AD75" i="24"/>
  <c r="AA75" i="24"/>
  <c r="AC77" i="24"/>
  <c r="AE79" i="24"/>
  <c r="AO75" i="24"/>
  <c r="AL75" i="24"/>
  <c r="AN77" i="24"/>
  <c r="AN76" i="24"/>
  <c r="AK76" i="24"/>
  <c r="AM78" i="24"/>
  <c r="AO80" i="24"/>
  <c r="BE76" i="24"/>
  <c r="BG78" i="24"/>
  <c r="BE80" i="24"/>
  <c r="BG80" i="24"/>
  <c r="BE74" i="24"/>
  <c r="BE75" i="24"/>
  <c r="BF77" i="24"/>
  <c r="BD80" i="24"/>
  <c r="BH78" i="24"/>
  <c r="BD75" i="24"/>
  <c r="BM77" i="24"/>
  <c r="BM74" i="24"/>
  <c r="BM76" i="24"/>
  <c r="BM80" i="24"/>
  <c r="F78" i="24"/>
  <c r="A78" i="24" s="1"/>
  <c r="F77" i="24"/>
  <c r="S76" i="24"/>
  <c r="R75" i="24"/>
  <c r="Q74" i="24"/>
  <c r="U79" i="24"/>
  <c r="Q79" i="24"/>
  <c r="R78" i="24"/>
  <c r="T76" i="24"/>
  <c r="U75" i="24"/>
  <c r="Q75" i="24"/>
  <c r="R74" i="24"/>
  <c r="AB76" i="24"/>
  <c r="AD78" i="24"/>
  <c r="AE78" i="24"/>
  <c r="AB75" i="24"/>
  <c r="AD77" i="24"/>
  <c r="AE77" i="24"/>
  <c r="AB79" i="24"/>
  <c r="AM75" i="24"/>
  <c r="AQ75" i="24" s="1"/>
  <c r="AO77" i="24"/>
  <c r="AK77" i="24"/>
  <c r="AN74" i="24"/>
  <c r="AO74" i="24"/>
  <c r="AL76" i="24"/>
  <c r="AN78" i="24"/>
  <c r="AO78" i="24"/>
  <c r="AL80" i="24"/>
  <c r="AY77" i="24"/>
  <c r="AY78" i="24"/>
  <c r="BF78" i="24"/>
  <c r="AY80" i="24"/>
  <c r="BF80" i="24"/>
  <c r="AY74" i="24"/>
  <c r="AY75" i="24"/>
  <c r="BF75" i="24"/>
  <c r="BE77" i="24"/>
  <c r="BD78" i="24"/>
  <c r="BH76" i="24"/>
  <c r="BH80" i="24"/>
  <c r="BH75" i="24"/>
  <c r="AL58" i="24"/>
  <c r="AO58" i="24"/>
  <c r="AA59" i="24"/>
  <c r="AD59" i="24"/>
  <c r="AB59" i="24"/>
  <c r="R60" i="24"/>
  <c r="T60" i="24"/>
  <c r="BM59" i="24"/>
  <c r="BF59" i="24"/>
  <c r="BD59" i="24"/>
  <c r="BE59" i="24"/>
  <c r="T50" i="24"/>
  <c r="R50" i="24"/>
  <c r="AM52" i="24"/>
  <c r="AK52" i="24"/>
  <c r="AN52" i="24"/>
  <c r="AA53" i="24"/>
  <c r="AE53" i="24"/>
  <c r="AD53" i="24"/>
  <c r="AC53" i="24"/>
  <c r="AB53" i="24"/>
  <c r="U54" i="24"/>
  <c r="R54" i="24"/>
  <c r="Q54" i="24"/>
  <c r="AK56" i="24"/>
  <c r="AO56" i="24"/>
  <c r="BM55" i="24"/>
  <c r="BG55" i="24"/>
  <c r="BD55" i="24"/>
  <c r="AY55" i="24"/>
  <c r="AK57" i="24"/>
  <c r="AN57" i="24"/>
  <c r="AC58" i="24"/>
  <c r="AA58" i="24"/>
  <c r="AD58" i="24"/>
  <c r="S59" i="24"/>
  <c r="U59" i="24"/>
  <c r="AL61" i="24"/>
  <c r="AO61" i="24"/>
  <c r="AM61" i="24"/>
  <c r="BD60" i="24"/>
  <c r="BH60" i="24"/>
  <c r="BE60" i="24"/>
  <c r="B11" i="13"/>
  <c r="E82" i="13" s="1"/>
  <c r="AL51" i="24"/>
  <c r="AR51" i="24" s="1"/>
  <c r="AT51" i="24" s="1"/>
  <c r="AK51" i="24"/>
  <c r="AO51" i="24"/>
  <c r="AN51" i="24"/>
  <c r="AM51" i="24"/>
  <c r="AC52" i="24"/>
  <c r="AA52" i="24"/>
  <c r="AD52" i="24"/>
  <c r="Q53" i="24"/>
  <c r="R53" i="24"/>
  <c r="AL55" i="24"/>
  <c r="AO55" i="24"/>
  <c r="AM55" i="24"/>
  <c r="AB56" i="24"/>
  <c r="AE56" i="24"/>
  <c r="BM52" i="24"/>
  <c r="BG52" i="24"/>
  <c r="AY52" i="24"/>
  <c r="BD56" i="24"/>
  <c r="BE56" i="24"/>
  <c r="BF56" i="24"/>
  <c r="F55" i="24"/>
  <c r="F59" i="24"/>
  <c r="U58" i="24"/>
  <c r="S58" i="24"/>
  <c r="Q58" i="24"/>
  <c r="AL60" i="24"/>
  <c r="AO60" i="24"/>
  <c r="AA61" i="24"/>
  <c r="AB61" i="24"/>
  <c r="BH61" i="24"/>
  <c r="BF61" i="24"/>
  <c r="BG61" i="24"/>
  <c r="BM57" i="24"/>
  <c r="BF57" i="24"/>
  <c r="BG57" i="24"/>
  <c r="AK50" i="24"/>
  <c r="AN50" i="24"/>
  <c r="AL50" i="24"/>
  <c r="AE51" i="24"/>
  <c r="AC51" i="24"/>
  <c r="R52" i="24"/>
  <c r="T52" i="24"/>
  <c r="AM54" i="24"/>
  <c r="AQ54" i="24" s="1"/>
  <c r="AK54" i="24"/>
  <c r="AN54" i="24"/>
  <c r="AE55" i="24"/>
  <c r="AC55" i="24"/>
  <c r="U56" i="24"/>
  <c r="Q56" i="24"/>
  <c r="S56" i="24"/>
  <c r="BH53" i="24"/>
  <c r="BG53" i="24"/>
  <c r="BF53" i="24"/>
  <c r="BM51" i="24"/>
  <c r="BG51" i="24"/>
  <c r="BD51" i="24"/>
  <c r="AY51" i="24"/>
  <c r="Q57" i="24"/>
  <c r="R57" i="24"/>
  <c r="AL59" i="24"/>
  <c r="AO59" i="24"/>
  <c r="AM59" i="24"/>
  <c r="AB60" i="24"/>
  <c r="AG60" i="24" s="1"/>
  <c r="AZ60" i="24" s="1"/>
  <c r="AE60" i="24"/>
  <c r="T61" i="24"/>
  <c r="U61" i="24"/>
  <c r="S61" i="24"/>
  <c r="BD58" i="24"/>
  <c r="S51" i="24"/>
  <c r="U51" i="24"/>
  <c r="AL53" i="24"/>
  <c r="AO53" i="24"/>
  <c r="AM53" i="24"/>
  <c r="AB54" i="24"/>
  <c r="AE54" i="24"/>
  <c r="T55" i="24"/>
  <c r="Q55" i="24"/>
  <c r="R55" i="24"/>
  <c r="BM54" i="24"/>
  <c r="BG54" i="24"/>
  <c r="BE54" i="24"/>
  <c r="BH54" i="24"/>
  <c r="BD54" i="24"/>
  <c r="BF54" i="24"/>
  <c r="AY54" i="24"/>
  <c r="BM50" i="24"/>
  <c r="BG50" i="24"/>
  <c r="BD50" i="24"/>
  <c r="AY50" i="24"/>
  <c r="A56" i="24"/>
  <c r="A60" i="24"/>
  <c r="A53" i="24"/>
  <c r="A61" i="24"/>
  <c r="BX31" i="24"/>
  <c r="Q36" i="24"/>
  <c r="S30" i="24"/>
  <c r="U37" i="24"/>
  <c r="R36" i="24"/>
  <c r="S35" i="24"/>
  <c r="U33" i="24"/>
  <c r="S31" i="24"/>
  <c r="T26" i="24"/>
  <c r="AB29" i="24"/>
  <c r="AD34" i="24"/>
  <c r="AA34" i="24"/>
  <c r="AB35" i="24"/>
  <c r="AE36" i="24"/>
  <c r="AB37" i="24"/>
  <c r="AN27" i="24"/>
  <c r="AM29" i="24"/>
  <c r="AQ29" i="24" s="1"/>
  <c r="AN30" i="24"/>
  <c r="AN31" i="24"/>
  <c r="AO34" i="24"/>
  <c r="AN35" i="24"/>
  <c r="AN26" i="24"/>
  <c r="AK26" i="24"/>
  <c r="BG31" i="24"/>
  <c r="BF33" i="24"/>
  <c r="AY37" i="24"/>
  <c r="BG26" i="24"/>
  <c r="BM37" i="24"/>
  <c r="BM30" i="24"/>
  <c r="BM26" i="24"/>
  <c r="BC36" i="24"/>
  <c r="R31" i="24"/>
  <c r="Q30" i="24"/>
  <c r="R27" i="24"/>
  <c r="S37" i="24"/>
  <c r="U35" i="24"/>
  <c r="Q35" i="24"/>
  <c r="S33" i="24"/>
  <c r="U31" i="24"/>
  <c r="U27" i="24"/>
  <c r="AB28" i="24"/>
  <c r="AE31" i="24"/>
  <c r="AE33" i="24"/>
  <c r="AB34" i="24"/>
  <c r="AD37" i="24"/>
  <c r="AK27" i="24"/>
  <c r="AK29" i="24"/>
  <c r="AL30" i="24"/>
  <c r="AK31" i="24"/>
  <c r="AO33" i="24"/>
  <c r="AO35" i="24"/>
  <c r="AK37" i="24"/>
  <c r="AL26" i="24"/>
  <c r="BF30" i="24"/>
  <c r="BE33" i="24"/>
  <c r="BE36" i="24"/>
  <c r="BG37" i="24"/>
  <c r="BD33" i="24"/>
  <c r="BH30" i="24"/>
  <c r="BH36" i="24"/>
  <c r="BM81" i="24"/>
  <c r="AY81" i="24"/>
  <c r="BH81" i="24"/>
  <c r="BE81" i="24"/>
  <c r="AL83" i="24"/>
  <c r="AK83" i="24"/>
  <c r="AO83" i="24"/>
  <c r="AN83" i="24"/>
  <c r="AM83" i="24"/>
  <c r="AN81" i="24"/>
  <c r="AL81" i="24"/>
  <c r="AR81" i="24" s="1"/>
  <c r="AO81" i="24"/>
  <c r="S84" i="24"/>
  <c r="U85" i="24"/>
  <c r="Q85" i="24"/>
  <c r="R84" i="24"/>
  <c r="T82" i="24"/>
  <c r="AD82" i="24"/>
  <c r="AA82" i="24"/>
  <c r="AB84" i="24"/>
  <c r="AC84" i="24"/>
  <c r="AD83" i="24"/>
  <c r="AE83" i="24"/>
  <c r="AA83" i="24"/>
  <c r="AC85" i="24"/>
  <c r="BM84" i="24"/>
  <c r="BF84" i="24"/>
  <c r="BG84" i="24"/>
  <c r="BM82" i="24"/>
  <c r="BD82" i="24"/>
  <c r="BF82" i="24"/>
  <c r="BG82" i="24"/>
  <c r="BE82" i="24"/>
  <c r="AY82" i="24"/>
  <c r="AM82" i="24"/>
  <c r="AL82" i="24"/>
  <c r="AQ82" i="24" s="1"/>
  <c r="AK82" i="24"/>
  <c r="AO82" i="24"/>
  <c r="AN82" i="24"/>
  <c r="R85" i="24"/>
  <c r="Q84" i="24"/>
  <c r="S82" i="24"/>
  <c r="S85" i="24"/>
  <c r="W85" i="24" s="1"/>
  <c r="T84" i="24"/>
  <c r="R82" i="24"/>
  <c r="AB82" i="24"/>
  <c r="AD84" i="24"/>
  <c r="AE84" i="24"/>
  <c r="AB83" i="24"/>
  <c r="AH83" i="24" s="1"/>
  <c r="AI83" i="24" s="1"/>
  <c r="AE85" i="24"/>
  <c r="A126" i="24"/>
  <c r="BC125" i="24"/>
  <c r="BC126" i="24"/>
  <c r="BC122" i="24"/>
  <c r="BC55" i="24"/>
  <c r="AL183" i="24"/>
  <c r="AN183" i="24"/>
  <c r="AK183" i="24"/>
  <c r="AM183" i="24"/>
  <c r="AR183" i="24" s="1"/>
  <c r="AS183" i="24" s="1"/>
  <c r="AO183" i="24"/>
  <c r="X126" i="24"/>
  <c r="Y126" i="24" s="1"/>
  <c r="V126" i="24" s="1"/>
  <c r="R183" i="24"/>
  <c r="S183" i="24"/>
  <c r="P169" i="24"/>
  <c r="L169" i="24"/>
  <c r="H161" i="24"/>
  <c r="C161" i="24"/>
  <c r="C159" i="24"/>
  <c r="A159" i="24" s="1"/>
  <c r="L159" i="24"/>
  <c r="E159" i="24"/>
  <c r="N159" i="24"/>
  <c r="C167" i="24"/>
  <c r="H167" i="24"/>
  <c r="E167" i="24"/>
  <c r="C163" i="24"/>
  <c r="L163" i="24"/>
  <c r="R163" i="24" s="1"/>
  <c r="E163" i="24"/>
  <c r="N163" i="24"/>
  <c r="L121" i="24"/>
  <c r="S121" i="24" s="1"/>
  <c r="H121" i="24"/>
  <c r="P121" i="24"/>
  <c r="C90" i="24"/>
  <c r="H90" i="24"/>
  <c r="L90" i="24"/>
  <c r="P90" i="24"/>
  <c r="M87" i="24"/>
  <c r="D95" i="24"/>
  <c r="G95" i="24"/>
  <c r="C17" i="13"/>
  <c r="F17" i="13"/>
  <c r="H17" i="13"/>
  <c r="J17" i="13"/>
  <c r="L17" i="13"/>
  <c r="Z17" i="13" s="1"/>
  <c r="R20" i="19"/>
  <c r="P88" i="24"/>
  <c r="I88" i="24"/>
  <c r="D96" i="24"/>
  <c r="G96" i="24"/>
  <c r="E89" i="24"/>
  <c r="F89" i="24" s="1"/>
  <c r="J89" i="24"/>
  <c r="N89" i="24"/>
  <c r="G97" i="24"/>
  <c r="I97" i="24"/>
  <c r="E189" i="24"/>
  <c r="N189" i="24"/>
  <c r="AN189" i="24" s="1"/>
  <c r="H193" i="24"/>
  <c r="J193" i="24"/>
  <c r="L193" i="24"/>
  <c r="R193" i="24" s="1"/>
  <c r="N193" i="24"/>
  <c r="P193" i="24"/>
  <c r="D193" i="24"/>
  <c r="I193" i="24"/>
  <c r="K193" i="24"/>
  <c r="BX193" i="24" s="1"/>
  <c r="M193" i="24"/>
  <c r="AA193" i="24" s="1"/>
  <c r="O193" i="24"/>
  <c r="J184" i="24"/>
  <c r="H184" i="24"/>
  <c r="L184" i="24"/>
  <c r="S184" i="24" s="1"/>
  <c r="E188" i="24"/>
  <c r="C188" i="24"/>
  <c r="H188" i="24"/>
  <c r="J192" i="24"/>
  <c r="H192" i="24"/>
  <c r="L192" i="24"/>
  <c r="D33" i="13"/>
  <c r="G33" i="13"/>
  <c r="I33" i="13"/>
  <c r="K33" i="13"/>
  <c r="R33" i="13" s="1"/>
  <c r="M33" i="13"/>
  <c r="AA33" i="13" s="1"/>
  <c r="O33" i="13"/>
  <c r="J182" i="24"/>
  <c r="AK182" i="24"/>
  <c r="C182" i="24"/>
  <c r="H182" i="24"/>
  <c r="L182" i="24"/>
  <c r="Q182" i="24" s="1"/>
  <c r="P182" i="24"/>
  <c r="J186" i="24"/>
  <c r="AM186" i="24"/>
  <c r="H186" i="24"/>
  <c r="L186" i="24"/>
  <c r="J190" i="24"/>
  <c r="AK190" i="24"/>
  <c r="H190" i="24"/>
  <c r="L190" i="24"/>
  <c r="C162" i="24"/>
  <c r="H162" i="24"/>
  <c r="L162" i="24"/>
  <c r="P162" i="24"/>
  <c r="E166" i="24"/>
  <c r="I166" i="24"/>
  <c r="M166" i="24"/>
  <c r="AD166" i="24" s="1"/>
  <c r="E160" i="24"/>
  <c r="J160" i="24"/>
  <c r="N160" i="24"/>
  <c r="AM160" i="24" s="1"/>
  <c r="C164" i="24"/>
  <c r="E164" i="24"/>
  <c r="N164" i="24"/>
  <c r="AK164" i="24" s="1"/>
  <c r="I164" i="24"/>
  <c r="M164" i="24"/>
  <c r="AA164" i="24" s="1"/>
  <c r="E137" i="24"/>
  <c r="G137" i="24"/>
  <c r="C145" i="24"/>
  <c r="L145" i="24"/>
  <c r="U145" i="24" s="1"/>
  <c r="P145" i="24"/>
  <c r="D145" i="24"/>
  <c r="K145" i="24"/>
  <c r="BX145" i="24" s="1"/>
  <c r="M145" i="24"/>
  <c r="O145" i="24"/>
  <c r="D136" i="24"/>
  <c r="C136" i="24"/>
  <c r="H136" i="24"/>
  <c r="L136" i="24"/>
  <c r="P136" i="24"/>
  <c r="K140" i="24"/>
  <c r="BX140" i="24" s="1"/>
  <c r="M140" i="24"/>
  <c r="I144" i="24"/>
  <c r="BX144" i="24"/>
  <c r="G139" i="24"/>
  <c r="H143" i="24"/>
  <c r="J143" i="24"/>
  <c r="D25" i="13"/>
  <c r="E25" i="13" s="1"/>
  <c r="G25" i="13"/>
  <c r="K25" i="13"/>
  <c r="M25" i="13"/>
  <c r="AD25" i="13" s="1"/>
  <c r="O25" i="13"/>
  <c r="R20" i="21"/>
  <c r="E134" i="24"/>
  <c r="F134" i="24" s="1"/>
  <c r="J134" i="24"/>
  <c r="N134" i="24"/>
  <c r="D138" i="24"/>
  <c r="G138" i="24"/>
  <c r="BX138" i="24"/>
  <c r="C138" i="24"/>
  <c r="D142" i="24"/>
  <c r="G142" i="24"/>
  <c r="M142" i="24"/>
  <c r="C142" i="24"/>
  <c r="E142" i="24"/>
  <c r="D115" i="24"/>
  <c r="BD115" i="24"/>
  <c r="AY115" i="24"/>
  <c r="BG115" i="24"/>
  <c r="D111" i="24"/>
  <c r="BD111" i="24"/>
  <c r="AY111" i="24"/>
  <c r="BG111" i="24"/>
  <c r="C119" i="24"/>
  <c r="H119" i="24"/>
  <c r="L119" i="24"/>
  <c r="U119" i="24" s="1"/>
  <c r="E119" i="24"/>
  <c r="J119" i="24"/>
  <c r="N119" i="24"/>
  <c r="D114" i="24"/>
  <c r="G114" i="24"/>
  <c r="I114" i="24"/>
  <c r="K114" i="24"/>
  <c r="BX114" i="24" s="1"/>
  <c r="M114" i="24"/>
  <c r="O114" i="24"/>
  <c r="P118" i="24"/>
  <c r="AY112" i="24"/>
  <c r="BE112" i="24"/>
  <c r="BH112" i="24"/>
  <c r="D112" i="24"/>
  <c r="BD112" i="24"/>
  <c r="G112" i="24"/>
  <c r="I112" i="24"/>
  <c r="BF112" i="24" s="1"/>
  <c r="K112" i="24"/>
  <c r="M112" i="24"/>
  <c r="O112" i="24"/>
  <c r="AY116" i="24"/>
  <c r="BE116" i="24"/>
  <c r="N116" i="24"/>
  <c r="P116" i="24"/>
  <c r="BH116" i="24"/>
  <c r="D116" i="24"/>
  <c r="BD116" i="24"/>
  <c r="G116" i="24"/>
  <c r="I116" i="24"/>
  <c r="BF116" i="24" s="1"/>
  <c r="K116" i="24"/>
  <c r="BX116" i="24" s="1"/>
  <c r="M116" i="24"/>
  <c r="O116" i="24"/>
  <c r="C120" i="24"/>
  <c r="E120" i="24"/>
  <c r="H120" i="24"/>
  <c r="J120" i="24"/>
  <c r="N120" i="24"/>
  <c r="AM120" i="24" s="1"/>
  <c r="P120" i="24"/>
  <c r="D120" i="24"/>
  <c r="G120" i="24"/>
  <c r="I120" i="24"/>
  <c r="K120" i="24"/>
  <c r="BX120" i="24" s="1"/>
  <c r="M120" i="24"/>
  <c r="O120" i="24"/>
  <c r="P48" i="24"/>
  <c r="G49" i="24"/>
  <c r="BC52" i="24"/>
  <c r="AG83" i="24"/>
  <c r="AH60" i="24"/>
  <c r="AI60" i="24" s="1"/>
  <c r="AF60" i="24" s="1"/>
  <c r="W126" i="24"/>
  <c r="Z126" i="24" s="1"/>
  <c r="AR122" i="24"/>
  <c r="BC149" i="24"/>
  <c r="AQ133" i="24"/>
  <c r="BC156" i="24"/>
  <c r="AK169" i="24"/>
  <c r="BB156" i="24"/>
  <c r="BB37" i="24"/>
  <c r="A131" i="24"/>
  <c r="BB133" i="24"/>
  <c r="AH76" i="24"/>
  <c r="B29" i="13"/>
  <c r="F86" i="13" s="1"/>
  <c r="BB122" i="24"/>
  <c r="BX61" i="24"/>
  <c r="BK97" i="24"/>
  <c r="BK133" i="24"/>
  <c r="BC78" i="24"/>
  <c r="BC82" i="24"/>
  <c r="AG76" i="24"/>
  <c r="BB75" i="24"/>
  <c r="W84" i="24"/>
  <c r="BB84" i="24" s="1"/>
  <c r="BX59" i="24"/>
  <c r="AQ53" i="24"/>
  <c r="BK157" i="24"/>
  <c r="BK153" i="24"/>
  <c r="BK147" i="24"/>
  <c r="BK149" i="24"/>
  <c r="BK155" i="24"/>
  <c r="BX155" i="24"/>
  <c r="BK152" i="24"/>
  <c r="BK156" i="24"/>
  <c r="BK146" i="24"/>
  <c r="BK148" i="24"/>
  <c r="BX125" i="24"/>
  <c r="BK131" i="24"/>
  <c r="BX131" i="24"/>
  <c r="BX115" i="24"/>
  <c r="BX75" i="24"/>
  <c r="BK95" i="24"/>
  <c r="BK90" i="24"/>
  <c r="BK89" i="24"/>
  <c r="BK91" i="24"/>
  <c r="AQ51" i="24"/>
  <c r="AH53" i="24"/>
  <c r="AI53" i="24" s="1"/>
  <c r="BX55" i="24"/>
  <c r="BX54" i="24"/>
  <c r="S20" i="23"/>
  <c r="R6" i="21"/>
  <c r="Q20" i="19"/>
  <c r="N17" i="13"/>
  <c r="S20" i="19"/>
  <c r="R6" i="19"/>
  <c r="AH77" i="24"/>
  <c r="BC56" i="24"/>
  <c r="AR61" i="24"/>
  <c r="AS61" i="24" s="1"/>
  <c r="BC77" i="24"/>
  <c r="BD117" i="24"/>
  <c r="AB25" i="13"/>
  <c r="AG157" i="24"/>
  <c r="AJ157" i="24" s="1"/>
  <c r="AR133" i="24"/>
  <c r="AS133" i="24" s="1"/>
  <c r="W128" i="24"/>
  <c r="W124" i="24"/>
  <c r="Z124" i="24" s="1"/>
  <c r="F95" i="24"/>
  <c r="BC95" i="24" s="1"/>
  <c r="F136" i="24"/>
  <c r="BC136" i="24"/>
  <c r="AH131" i="24"/>
  <c r="U25" i="13"/>
  <c r="F111" i="24"/>
  <c r="BC111" i="24"/>
  <c r="F115" i="24"/>
  <c r="BC115" i="24"/>
  <c r="F91" i="24"/>
  <c r="BC91" i="24"/>
  <c r="F116" i="24"/>
  <c r="BC116" i="24" s="1"/>
  <c r="F112" i="24"/>
  <c r="BC112" i="24" s="1"/>
  <c r="BC96" i="24"/>
  <c r="BH134" i="24"/>
  <c r="AG131" i="24"/>
  <c r="BC61" i="24"/>
  <c r="A59" i="24"/>
  <c r="BC60" i="24"/>
  <c r="T117" i="24"/>
  <c r="U117" i="24"/>
  <c r="AQ121" i="24"/>
  <c r="BH91" i="24"/>
  <c r="BH90" i="24"/>
  <c r="BH93" i="24"/>
  <c r="A36" i="24"/>
  <c r="AK168" i="24"/>
  <c r="AM168" i="24"/>
  <c r="AO168" i="24"/>
  <c r="Q164" i="24"/>
  <c r="S164" i="24"/>
  <c r="AK160" i="24"/>
  <c r="AO160" i="24"/>
  <c r="AN162" i="24"/>
  <c r="AL162" i="24"/>
  <c r="AL159" i="24"/>
  <c r="AO159" i="24"/>
  <c r="AN159" i="24"/>
  <c r="R161" i="24"/>
  <c r="T161" i="24"/>
  <c r="Q161" i="24"/>
  <c r="AM164" i="24"/>
  <c r="Q160" i="24"/>
  <c r="S160" i="24"/>
  <c r="Q162" i="24"/>
  <c r="T169" i="24"/>
  <c r="S142" i="24"/>
  <c r="T142" i="24"/>
  <c r="U142" i="24"/>
  <c r="Q142" i="24"/>
  <c r="R142" i="24"/>
  <c r="AB142" i="24"/>
  <c r="AB139" i="24"/>
  <c r="AE139" i="24"/>
  <c r="AA139" i="24"/>
  <c r="AD139" i="24"/>
  <c r="AC139" i="24"/>
  <c r="AM139" i="24"/>
  <c r="AK139" i="24"/>
  <c r="S136" i="24"/>
  <c r="T136" i="24"/>
  <c r="U136" i="24"/>
  <c r="Q136" i="24"/>
  <c r="R136" i="24"/>
  <c r="AB145" i="24"/>
  <c r="AE145" i="24"/>
  <c r="AA145" i="24"/>
  <c r="AD145" i="24"/>
  <c r="AC145" i="24"/>
  <c r="T141" i="24"/>
  <c r="U141" i="24"/>
  <c r="Q141" i="24"/>
  <c r="R141" i="24"/>
  <c r="X141" i="24" s="1"/>
  <c r="Y141" i="24" s="1"/>
  <c r="S141" i="24"/>
  <c r="AN134" i="24"/>
  <c r="AO134" i="24"/>
  <c r="AL134" i="24"/>
  <c r="B25" i="13"/>
  <c r="F85" i="13" s="1"/>
  <c r="AL143" i="24"/>
  <c r="AM143" i="24"/>
  <c r="AO143" i="24"/>
  <c r="AK143" i="24"/>
  <c r="AN143" i="24"/>
  <c r="T139" i="24"/>
  <c r="U139" i="24"/>
  <c r="Q139" i="24"/>
  <c r="R139" i="24"/>
  <c r="S139" i="24"/>
  <c r="S140" i="24"/>
  <c r="T140" i="24"/>
  <c r="U140" i="24"/>
  <c r="Q140" i="24"/>
  <c r="R140" i="24"/>
  <c r="AB140" i="24"/>
  <c r="AC140" i="24"/>
  <c r="AE140" i="24"/>
  <c r="AA140" i="24"/>
  <c r="AD140" i="24"/>
  <c r="T145" i="24"/>
  <c r="Q145" i="24"/>
  <c r="R145" i="24"/>
  <c r="S145" i="24"/>
  <c r="X145" i="24" s="1"/>
  <c r="Y145" i="24" s="1"/>
  <c r="AD120" i="24"/>
  <c r="AK120" i="24"/>
  <c r="AN120" i="24"/>
  <c r="AL120" i="24"/>
  <c r="AO120" i="24"/>
  <c r="AD112" i="24"/>
  <c r="AC112" i="24"/>
  <c r="AD114" i="24"/>
  <c r="AL119" i="24"/>
  <c r="AO119" i="24"/>
  <c r="AK119" i="24"/>
  <c r="AM119" i="24"/>
  <c r="AN119" i="24"/>
  <c r="T119" i="24"/>
  <c r="Q119" i="24"/>
  <c r="S119" i="24"/>
  <c r="AA116" i="24"/>
  <c r="AD116" i="24"/>
  <c r="AM116" i="24"/>
  <c r="AL116" i="24"/>
  <c r="AO118" i="24"/>
  <c r="AM118" i="24"/>
  <c r="R121" i="24"/>
  <c r="U121" i="24"/>
  <c r="AN97" i="24"/>
  <c r="AM97" i="24"/>
  <c r="AL97" i="24"/>
  <c r="AK97" i="24"/>
  <c r="AO97" i="24"/>
  <c r="T93" i="24"/>
  <c r="S93" i="24"/>
  <c r="R93" i="24"/>
  <c r="U93" i="24"/>
  <c r="Q93" i="24"/>
  <c r="AC93" i="24"/>
  <c r="AB93" i="24"/>
  <c r="AA93" i="24"/>
  <c r="AE93" i="24"/>
  <c r="AD93" i="24"/>
  <c r="AC92" i="24"/>
  <c r="AB92" i="24"/>
  <c r="AA92" i="24"/>
  <c r="AE92" i="24"/>
  <c r="AD92" i="24"/>
  <c r="AM92" i="24"/>
  <c r="AL92" i="24"/>
  <c r="AR92" i="24" s="1"/>
  <c r="AS92" i="24" s="1"/>
  <c r="AK92" i="24"/>
  <c r="AO92" i="24"/>
  <c r="AN92" i="24"/>
  <c r="AA95" i="24"/>
  <c r="AD95" i="24"/>
  <c r="AC95" i="24"/>
  <c r="AB95" i="24"/>
  <c r="AG95" i="24" s="1"/>
  <c r="AE87" i="24"/>
  <c r="AD87" i="24"/>
  <c r="AC87" i="24"/>
  <c r="AA94" i="24"/>
  <c r="AE94" i="24"/>
  <c r="AD94" i="24"/>
  <c r="AC94" i="24"/>
  <c r="AB94" i="24"/>
  <c r="AG94" i="24" s="1"/>
  <c r="U90" i="24"/>
  <c r="Q90" i="24"/>
  <c r="AC97" i="24"/>
  <c r="AB97" i="24"/>
  <c r="AA97" i="24"/>
  <c r="AE97" i="24"/>
  <c r="AD97" i="24"/>
  <c r="AC96" i="24"/>
  <c r="AB96" i="24"/>
  <c r="AH96" i="24" s="1"/>
  <c r="AI96" i="24" s="1"/>
  <c r="AA96" i="24"/>
  <c r="AE96" i="24"/>
  <c r="AD96" i="24"/>
  <c r="AC88" i="24"/>
  <c r="AB88" i="24"/>
  <c r="AH88" i="24" s="1"/>
  <c r="AA88" i="24"/>
  <c r="AE88" i="24"/>
  <c r="AD88" i="24"/>
  <c r="B17" i="13"/>
  <c r="AL95" i="24"/>
  <c r="AK95" i="24"/>
  <c r="AO95" i="24"/>
  <c r="AN95" i="24"/>
  <c r="AM95" i="24"/>
  <c r="U91" i="24"/>
  <c r="S91" i="24"/>
  <c r="X91" i="24" s="1"/>
  <c r="T91" i="24"/>
  <c r="Q91" i="24"/>
  <c r="W91" i="24" s="1"/>
  <c r="R91" i="24"/>
  <c r="AA90" i="24"/>
  <c r="AE90" i="24"/>
  <c r="AD90" i="24"/>
  <c r="AC90" i="24"/>
  <c r="AB90" i="24"/>
  <c r="AG90" i="24" s="1"/>
  <c r="T48" i="24"/>
  <c r="R48" i="24"/>
  <c r="S48" i="24"/>
  <c r="AB47" i="24"/>
  <c r="AE47" i="24"/>
  <c r="BF193" i="24"/>
  <c r="AY182" i="24"/>
  <c r="BE184" i="24"/>
  <c r="AM190" i="24"/>
  <c r="AK186" i="24"/>
  <c r="AN186" i="24"/>
  <c r="AL182" i="24"/>
  <c r="AQ183" i="24"/>
  <c r="AP183" i="24" s="1"/>
  <c r="AK192" i="24"/>
  <c r="AO192" i="24"/>
  <c r="AN192" i="24"/>
  <c r="AK184" i="24"/>
  <c r="AO184" i="24"/>
  <c r="AN184" i="24"/>
  <c r="AM189" i="24"/>
  <c r="AD189" i="24"/>
  <c r="AC189" i="24"/>
  <c r="AB191" i="24"/>
  <c r="AA191" i="24"/>
  <c r="AE191" i="24"/>
  <c r="AB193" i="24"/>
  <c r="AD193" i="24"/>
  <c r="AC193" i="24"/>
  <c r="AH193" i="24" s="1"/>
  <c r="AE193" i="24"/>
  <c r="AB185" i="24"/>
  <c r="AE185" i="24"/>
  <c r="T187" i="24"/>
  <c r="Q187" i="24"/>
  <c r="S188" i="24"/>
  <c r="T188" i="24"/>
  <c r="T184" i="24"/>
  <c r="U189" i="24"/>
  <c r="U190" i="24"/>
  <c r="U186" i="24"/>
  <c r="S186" i="24"/>
  <c r="U182" i="24"/>
  <c r="S182" i="24"/>
  <c r="X182" i="24" s="1"/>
  <c r="Y182" i="24" s="1"/>
  <c r="T182" i="24"/>
  <c r="R182" i="24"/>
  <c r="U191" i="24"/>
  <c r="S193" i="24"/>
  <c r="T185" i="24"/>
  <c r="Q185" i="24"/>
  <c r="F185" i="24"/>
  <c r="BB126" i="24"/>
  <c r="BB54" i="24"/>
  <c r="BB55" i="24"/>
  <c r="BB50" i="24"/>
  <c r="BA54" i="24"/>
  <c r="BA157" i="24"/>
  <c r="BA131" i="24"/>
  <c r="BA133" i="24"/>
  <c r="AT133" i="24"/>
  <c r="BA75" i="24"/>
  <c r="BA60" i="24"/>
  <c r="BA50" i="24"/>
  <c r="BA59" i="24"/>
  <c r="BA52" i="24"/>
  <c r="BA57" i="24"/>
  <c r="BA53" i="24"/>
  <c r="BA55" i="24"/>
  <c r="BA56" i="24"/>
  <c r="BA51" i="24"/>
  <c r="BA61" i="24"/>
  <c r="AZ61" i="24"/>
  <c r="AJ131" i="24"/>
  <c r="AJ76" i="24"/>
  <c r="A91" i="24"/>
  <c r="BB124" i="24"/>
  <c r="BB52" i="24"/>
  <c r="BB60" i="24"/>
  <c r="BB56" i="24"/>
  <c r="BB61" i="24"/>
  <c r="BB51" i="24"/>
  <c r="BB80" i="24"/>
  <c r="BB81" i="24"/>
  <c r="BB53" i="24"/>
  <c r="AZ53" i="24"/>
  <c r="A136" i="24"/>
  <c r="BB36" i="24"/>
  <c r="AZ59" i="24"/>
  <c r="Y124" i="24"/>
  <c r="V124" i="24" s="1"/>
  <c r="AZ157" i="24"/>
  <c r="AI131" i="24"/>
  <c r="AF131" i="24" s="1"/>
  <c r="BA126" i="24"/>
  <c r="AZ133" i="24"/>
  <c r="A112" i="24"/>
  <c r="AZ55" i="24"/>
  <c r="AZ54" i="24"/>
  <c r="AZ126" i="24"/>
  <c r="W139" i="24"/>
  <c r="W141" i="24"/>
  <c r="Z141" i="24"/>
  <c r="W142" i="24"/>
  <c r="X142" i="24"/>
  <c r="AG139" i="24"/>
  <c r="AH139" i="24"/>
  <c r="W140" i="24"/>
  <c r="X140" i="24"/>
  <c r="Y140" i="24" s="1"/>
  <c r="V140" i="24" s="1"/>
  <c r="W136" i="24"/>
  <c r="X136" i="24"/>
  <c r="Y136" i="24" s="1"/>
  <c r="BB134" i="24"/>
  <c r="AH145" i="24"/>
  <c r="AI145" i="24" s="1"/>
  <c r="AR119" i="24"/>
  <c r="AS119" i="24" s="1"/>
  <c r="AG96" i="24"/>
  <c r="AH97" i="24"/>
  <c r="AI97" i="24" s="1"/>
  <c r="AR95" i="24"/>
  <c r="AS95" i="24" s="1"/>
  <c r="AG88" i="24"/>
  <c r="AG93" i="24"/>
  <c r="W48" i="24"/>
  <c r="BC185" i="24"/>
  <c r="BC190" i="24"/>
  <c r="A193" i="24"/>
  <c r="BA91" i="24"/>
  <c r="BB93" i="24"/>
  <c r="BA92" i="24"/>
  <c r="BA137" i="24"/>
  <c r="AZ168" i="24"/>
  <c r="BB190" i="24"/>
  <c r="AZ95" i="24"/>
  <c r="AZ90" i="24"/>
  <c r="U70" i="24"/>
  <c r="R70" i="24"/>
  <c r="AM71" i="24"/>
  <c r="S69" i="24"/>
  <c r="AM70" i="24"/>
  <c r="S71" i="24"/>
  <c r="Q71" i="24"/>
  <c r="W11" i="13"/>
  <c r="V12" i="13" s="1"/>
  <c r="Y11" i="13"/>
  <c r="BE29" i="24"/>
  <c r="BH29" i="24"/>
  <c r="BM29" i="24"/>
  <c r="F29" i="24"/>
  <c r="AY29" i="24"/>
  <c r="BD29" i="24"/>
  <c r="AC30" i="24"/>
  <c r="T27" i="24"/>
  <c r="S27" i="24"/>
  <c r="Q27" i="24"/>
  <c r="AM30" i="24"/>
  <c r="AQ30" i="24" s="1"/>
  <c r="BA30" i="24" s="1"/>
  <c r="AO30" i="24"/>
  <c r="Q7" i="13"/>
  <c r="BG33" i="24"/>
  <c r="AK33" i="24"/>
  <c r="AL28" i="24"/>
  <c r="AE37" i="24"/>
  <c r="AD31" i="24"/>
  <c r="T28" i="24"/>
  <c r="R30" i="24"/>
  <c r="S28" i="24"/>
  <c r="F33" i="24"/>
  <c r="A33" i="24"/>
  <c r="BH33" i="24"/>
  <c r="AY33" i="24"/>
  <c r="AN37" i="24"/>
  <c r="AN33" i="24"/>
  <c r="AK28" i="24"/>
  <c r="AN28" i="24"/>
  <c r="AM27" i="24"/>
  <c r="AC37" i="24"/>
  <c r="AH37" i="24" s="1"/>
  <c r="AA36" i="24"/>
  <c r="AD36" i="24"/>
  <c r="AE34" i="24"/>
  <c r="AD32" i="24"/>
  <c r="AB31" i="24"/>
  <c r="AA28" i="24"/>
  <c r="T30" i="24"/>
  <c r="R32" i="24"/>
  <c r="S26" i="24"/>
  <c r="Q32" i="24"/>
  <c r="V7" i="13"/>
  <c r="X7" i="13"/>
  <c r="N42" i="17"/>
  <c r="N27" i="17" s="1"/>
  <c r="P44" i="24" s="1"/>
  <c r="J42" i="17"/>
  <c r="J27" i="17" s="1"/>
  <c r="L44" i="24" s="1"/>
  <c r="F42" i="17"/>
  <c r="F27" i="17" s="1"/>
  <c r="H44" i="24" s="1"/>
  <c r="B42" i="17"/>
  <c r="B27" i="17" s="1"/>
  <c r="C44" i="24" s="1"/>
  <c r="K41" i="17"/>
  <c r="K26" i="17" s="1"/>
  <c r="M43" i="24" s="1"/>
  <c r="AC43" i="24" s="1"/>
  <c r="G41" i="17"/>
  <c r="G26" i="17" s="1"/>
  <c r="I43" i="24" s="1"/>
  <c r="C41" i="17"/>
  <c r="C26" i="17" s="1"/>
  <c r="D43" i="24" s="1"/>
  <c r="L40" i="17"/>
  <c r="L25" i="17" s="1"/>
  <c r="N42" i="24" s="1"/>
  <c r="H40" i="17"/>
  <c r="H25" i="17" s="1"/>
  <c r="J42" i="24" s="1"/>
  <c r="D40" i="17"/>
  <c r="D25" i="17"/>
  <c r="E42" i="24" s="1"/>
  <c r="M39" i="17"/>
  <c r="M24" i="17" s="1"/>
  <c r="O41" i="24" s="1"/>
  <c r="I39" i="17"/>
  <c r="I24" i="17" s="1"/>
  <c r="K41" i="24" s="1"/>
  <c r="BX41" i="24" s="1"/>
  <c r="E39" i="17"/>
  <c r="E24" i="17" s="1"/>
  <c r="G41" i="24" s="1"/>
  <c r="N38" i="17"/>
  <c r="N23" i="17" s="1"/>
  <c r="P40" i="24" s="1"/>
  <c r="J38" i="17"/>
  <c r="J23" i="17" s="1"/>
  <c r="L40" i="24" s="1"/>
  <c r="T40" i="24" s="1"/>
  <c r="F38" i="17"/>
  <c r="F23" i="17" s="1"/>
  <c r="H40" i="24" s="1"/>
  <c r="B38" i="17"/>
  <c r="B23" i="17" s="1"/>
  <c r="C40" i="24" s="1"/>
  <c r="K37" i="17"/>
  <c r="K22" i="17" s="1"/>
  <c r="M39" i="24" s="1"/>
  <c r="AB39" i="24" s="1"/>
  <c r="G37" i="17"/>
  <c r="G22" i="17" s="1"/>
  <c r="I39" i="24" s="1"/>
  <c r="C37" i="17"/>
  <c r="C22" i="17" s="1"/>
  <c r="D39" i="24" s="1"/>
  <c r="L36" i="17"/>
  <c r="L21" i="17" s="1"/>
  <c r="N38" i="24" s="1"/>
  <c r="H36" i="17"/>
  <c r="H21" i="17" s="1"/>
  <c r="J38" i="24" s="1"/>
  <c r="D36" i="17"/>
  <c r="D21" i="17" s="1"/>
  <c r="E38" i="24" s="1"/>
  <c r="M35" i="17"/>
  <c r="M20" i="17" s="1"/>
  <c r="N9" i="13" s="1"/>
  <c r="I35" i="17"/>
  <c r="I20" i="17" s="1"/>
  <c r="J9" i="13" s="1"/>
  <c r="E35" i="17"/>
  <c r="E20" i="17" s="1"/>
  <c r="F9" i="13" s="1"/>
  <c r="A36" i="17"/>
  <c r="A21" i="17" s="1"/>
  <c r="B38" i="24" s="1"/>
  <c r="A44" i="17"/>
  <c r="A29" i="17" s="1"/>
  <c r="B46" i="24" s="1"/>
  <c r="BH14" i="24"/>
  <c r="BH22" i="24"/>
  <c r="AO169" i="24"/>
  <c r="AN169" i="24"/>
  <c r="U68" i="24"/>
  <c r="R68" i="24"/>
  <c r="T68" i="24"/>
  <c r="AE63" i="24"/>
  <c r="AA63" i="24"/>
  <c r="BF64" i="24"/>
  <c r="BD64" i="24"/>
  <c r="AY64" i="24"/>
  <c r="BK52" i="24"/>
  <c r="BK56" i="24"/>
  <c r="BK57" i="24"/>
  <c r="BK59" i="24"/>
  <c r="BK60" i="24"/>
  <c r="BK50" i="24"/>
  <c r="BK53" i="24"/>
  <c r="BK55" i="24"/>
  <c r="BK54" i="24"/>
  <c r="BK51" i="24"/>
  <c r="S67" i="24"/>
  <c r="X67" i="24" s="1"/>
  <c r="Y67" i="24" s="1"/>
  <c r="T67" i="24"/>
  <c r="R67" i="24"/>
  <c r="AK68" i="24"/>
  <c r="AL68" i="24"/>
  <c r="AQ68" i="24" s="1"/>
  <c r="AM68" i="24"/>
  <c r="BE63" i="24"/>
  <c r="BH63" i="24"/>
  <c r="E11" i="13"/>
  <c r="BF66" i="24"/>
  <c r="BE66" i="24"/>
  <c r="BH66" i="24"/>
  <c r="BM66" i="24"/>
  <c r="BD66" i="24"/>
  <c r="BG66" i="24"/>
  <c r="F66" i="24"/>
  <c r="BC66" i="24"/>
  <c r="BM68" i="24"/>
  <c r="BD68" i="24"/>
  <c r="AY68" i="24"/>
  <c r="BF68" i="24"/>
  <c r="BG68" i="24"/>
  <c r="F68" i="24"/>
  <c r="BM70" i="24"/>
  <c r="BD70" i="24"/>
  <c r="BE70" i="24"/>
  <c r="BG70" i="24"/>
  <c r="BF70" i="24"/>
  <c r="F70" i="24"/>
  <c r="BC70" i="24"/>
  <c r="BD72" i="24"/>
  <c r="AY72" i="24"/>
  <c r="BE72" i="24"/>
  <c r="BM72" i="24"/>
  <c r="BH72" i="24"/>
  <c r="BF72" i="24"/>
  <c r="F72" i="24"/>
  <c r="BC72" i="24"/>
  <c r="P20" i="18"/>
  <c r="BK70" i="24"/>
  <c r="BK64" i="24"/>
  <c r="A13" i="13"/>
  <c r="P13" i="13" s="1"/>
  <c r="BM65" i="24"/>
  <c r="AY65" i="24"/>
  <c r="BF65" i="24"/>
  <c r="BE65" i="24"/>
  <c r="BH65" i="24"/>
  <c r="BK65" i="24"/>
  <c r="BM67" i="24"/>
  <c r="BE67" i="24"/>
  <c r="BG67" i="24"/>
  <c r="BH67" i="24"/>
  <c r="BD67" i="24"/>
  <c r="BK67" i="24"/>
  <c r="AY67" i="24"/>
  <c r="BF67" i="24"/>
  <c r="BK69" i="24"/>
  <c r="AY69" i="24"/>
  <c r="BD69" i="24"/>
  <c r="BM69" i="24"/>
  <c r="BE69" i="24"/>
  <c r="BF69" i="24"/>
  <c r="F69" i="24"/>
  <c r="BC69" i="24"/>
  <c r="BH69" i="24"/>
  <c r="A69" i="24"/>
  <c r="AY71" i="24"/>
  <c r="BF71" i="24"/>
  <c r="BM71" i="24"/>
  <c r="BE71" i="24"/>
  <c r="BD71" i="24"/>
  <c r="BK71" i="24"/>
  <c r="F71" i="24"/>
  <c r="BC71" i="24"/>
  <c r="U64" i="24"/>
  <c r="Q64" i="24"/>
  <c r="R64" i="24"/>
  <c r="T64" i="24"/>
  <c r="S64" i="24"/>
  <c r="AM65" i="24"/>
  <c r="AK65" i="24"/>
  <c r="AN65" i="24"/>
  <c r="AL65" i="24"/>
  <c r="AO65" i="24"/>
  <c r="S20" i="18"/>
  <c r="N13" i="13"/>
  <c r="AE64" i="24"/>
  <c r="AC64" i="24"/>
  <c r="AH64" i="24" s="1"/>
  <c r="AA64" i="24"/>
  <c r="AD64" i="24"/>
  <c r="AB64" i="24"/>
  <c r="R20" i="18"/>
  <c r="B13" i="13"/>
  <c r="F82" i="13" s="1"/>
  <c r="Q6" i="18"/>
  <c r="R6" i="18"/>
  <c r="U13" i="13"/>
  <c r="S13" i="13"/>
  <c r="T13" i="13"/>
  <c r="Q13" i="13"/>
  <c r="R13" i="13"/>
  <c r="AM62" i="24"/>
  <c r="AK62" i="24"/>
  <c r="AN62" i="24"/>
  <c r="AL62" i="24"/>
  <c r="AO62" i="24"/>
  <c r="S63" i="24"/>
  <c r="U63" i="24"/>
  <c r="T63" i="24"/>
  <c r="Q63" i="24"/>
  <c r="R63" i="24"/>
  <c r="AO64" i="24"/>
  <c r="AM64" i="24"/>
  <c r="AK64" i="24"/>
  <c r="AN64" i="24"/>
  <c r="AL64" i="24"/>
  <c r="AQ64" i="24" s="1"/>
  <c r="T65" i="24"/>
  <c r="U65" i="24"/>
  <c r="S65" i="24"/>
  <c r="X65" i="24" s="1"/>
  <c r="Y65" i="24" s="1"/>
  <c r="Q65" i="24"/>
  <c r="R65" i="24"/>
  <c r="AK66" i="24"/>
  <c r="AN66" i="24"/>
  <c r="AL66" i="24"/>
  <c r="AO66" i="24"/>
  <c r="AM66" i="24"/>
  <c r="V13" i="13"/>
  <c r="W13" i="13"/>
  <c r="X13" i="13"/>
  <c r="Z13" i="13"/>
  <c r="Y13" i="13"/>
  <c r="AC62" i="24"/>
  <c r="AA62" i="24"/>
  <c r="AD62" i="24"/>
  <c r="AB62" i="24"/>
  <c r="AG62" i="24" s="1"/>
  <c r="AE62" i="24"/>
  <c r="AE13" i="13"/>
  <c r="AB13" i="13"/>
  <c r="AC14" i="13" s="1"/>
  <c r="AD13" i="13"/>
  <c r="AA13" i="13"/>
  <c r="AC13" i="13"/>
  <c r="U7" i="13"/>
  <c r="R7" i="13"/>
  <c r="AC7" i="13"/>
  <c r="AB7" i="13"/>
  <c r="AE7" i="13"/>
  <c r="O49" i="24"/>
  <c r="K43" i="17"/>
  <c r="K28" i="17" s="1"/>
  <c r="M45" i="24" s="1"/>
  <c r="B44" i="17"/>
  <c r="B29" i="17" s="1"/>
  <c r="C46" i="24" s="1"/>
  <c r="F44" i="17"/>
  <c r="F29" i="17" s="1"/>
  <c r="H46" i="24" s="1"/>
  <c r="J44" i="17"/>
  <c r="J29" i="17" s="1"/>
  <c r="L46" i="24" s="1"/>
  <c r="N44" i="17"/>
  <c r="N29" i="17" s="1"/>
  <c r="P46" i="24" s="1"/>
  <c r="E45" i="17"/>
  <c r="E30" i="17" s="1"/>
  <c r="G47" i="24" s="1"/>
  <c r="I45" i="17"/>
  <c r="I30" i="17" s="1"/>
  <c r="K47" i="24" s="1"/>
  <c r="BX47" i="24" s="1"/>
  <c r="M45" i="17"/>
  <c r="M30" i="17" s="1"/>
  <c r="O47" i="24" s="1"/>
  <c r="D46" i="17"/>
  <c r="D31" i="17" s="1"/>
  <c r="E48" i="24" s="1"/>
  <c r="H46" i="17"/>
  <c r="H31" i="17" s="1"/>
  <c r="J48" i="24" s="1"/>
  <c r="L46" i="17"/>
  <c r="L31" i="17" s="1"/>
  <c r="N48" i="24" s="1"/>
  <c r="C47" i="17"/>
  <c r="C32" i="17" s="1"/>
  <c r="D49" i="24" s="1"/>
  <c r="G47" i="17"/>
  <c r="G32" i="17" s="1"/>
  <c r="I49" i="24" s="1"/>
  <c r="A35" i="17"/>
  <c r="A20" i="17" s="1"/>
  <c r="AZ37" i="24"/>
  <c r="BK68" i="24"/>
  <c r="BC68" i="24"/>
  <c r="BK66" i="24"/>
  <c r="BK63" i="24"/>
  <c r="A33" i="13"/>
  <c r="P33" i="13" s="1"/>
  <c r="P20" i="23"/>
  <c r="W33" i="13"/>
  <c r="BG193" i="24"/>
  <c r="BE193" i="24"/>
  <c r="BM193" i="24"/>
  <c r="BH193" i="24"/>
  <c r="BD193" i="24"/>
  <c r="AB192" i="24"/>
  <c r="AE192" i="24"/>
  <c r="BM191" i="24"/>
  <c r="BH191" i="24"/>
  <c r="BF191" i="24"/>
  <c r="A191" i="24"/>
  <c r="AB190" i="24"/>
  <c r="AA190" i="24"/>
  <c r="AE190" i="24"/>
  <c r="AD190" i="24"/>
  <c r="AC190" i="24"/>
  <c r="AA188" i="24"/>
  <c r="AD188" i="24"/>
  <c r="BG187" i="24"/>
  <c r="BH187" i="24"/>
  <c r="BF185" i="24"/>
  <c r="A185" i="24"/>
  <c r="BM185" i="24"/>
  <c r="BH185" i="24"/>
  <c r="BD185" i="24"/>
  <c r="AD184" i="24"/>
  <c r="AC184" i="24"/>
  <c r="AB184" i="24"/>
  <c r="AA184" i="24"/>
  <c r="AE184" i="24"/>
  <c r="BH183" i="24"/>
  <c r="BD183" i="24"/>
  <c r="BG183" i="24"/>
  <c r="AY183" i="24"/>
  <c r="F183" i="24"/>
  <c r="BC183" i="24"/>
  <c r="A183" i="24"/>
  <c r="BA183" i="24"/>
  <c r="BM183" i="24"/>
  <c r="BK183" i="24"/>
  <c r="BE183" i="24"/>
  <c r="AB182" i="24"/>
  <c r="AA182" i="24"/>
  <c r="AE182" i="24"/>
  <c r="AD182" i="24"/>
  <c r="AC182" i="24"/>
  <c r="BF192" i="24"/>
  <c r="BG192" i="24"/>
  <c r="BM192" i="24"/>
  <c r="BD192" i="24"/>
  <c r="AD191" i="24"/>
  <c r="AC191" i="24"/>
  <c r="BF190" i="24"/>
  <c r="BH190" i="24"/>
  <c r="F190" i="24"/>
  <c r="AB189" i="24"/>
  <c r="AG189" i="24" s="1"/>
  <c r="AA189" i="24"/>
  <c r="AE189" i="24"/>
  <c r="BM188" i="24"/>
  <c r="AY188" i="24"/>
  <c r="BE188" i="24"/>
  <c r="F188" i="24"/>
  <c r="A188" i="24" s="1"/>
  <c r="BF188" i="24"/>
  <c r="BD188" i="24"/>
  <c r="BH188" i="24"/>
  <c r="AD187" i="24"/>
  <c r="AC187" i="24"/>
  <c r="BM186" i="24"/>
  <c r="BD186" i="24"/>
  <c r="BH186" i="24"/>
  <c r="BE186" i="24"/>
  <c r="BG186" i="24"/>
  <c r="BF186" i="24"/>
  <c r="AD185" i="24"/>
  <c r="AC185" i="24"/>
  <c r="BF184" i="24"/>
  <c r="BG184" i="24"/>
  <c r="F184" i="24"/>
  <c r="A184" i="24"/>
  <c r="BM184" i="24"/>
  <c r="BD184" i="24"/>
  <c r="BH184" i="24"/>
  <c r="AD183" i="24"/>
  <c r="AC183" i="24"/>
  <c r="AB183" i="24"/>
  <c r="AA183" i="24"/>
  <c r="AE183" i="24"/>
  <c r="BF182" i="24"/>
  <c r="BD182" i="24"/>
  <c r="BH182" i="24"/>
  <c r="BK182" i="24"/>
  <c r="BG182" i="24"/>
  <c r="F182" i="24"/>
  <c r="A182" i="24" s="1"/>
  <c r="BM182" i="24"/>
  <c r="AO187" i="24"/>
  <c r="AK187" i="24"/>
  <c r="AM185" i="24"/>
  <c r="AO193" i="24"/>
  <c r="AK193" i="24"/>
  <c r="AN182" i="24"/>
  <c r="AO182" i="24"/>
  <c r="AN190" i="24"/>
  <c r="AL161" i="24"/>
  <c r="AM161" i="24"/>
  <c r="AB155" i="24"/>
  <c r="AC155" i="24"/>
  <c r="BM155" i="24"/>
  <c r="BF155" i="24"/>
  <c r="F153" i="24"/>
  <c r="A153" i="24" s="1"/>
  <c r="AY153" i="24"/>
  <c r="BE153" i="24"/>
  <c r="BD153" i="24"/>
  <c r="U156" i="24"/>
  <c r="T156" i="24"/>
  <c r="AK154" i="24"/>
  <c r="AM154" i="24"/>
  <c r="AL154" i="24"/>
  <c r="BC152" i="24"/>
  <c r="BM152" i="24"/>
  <c r="BG152" i="24"/>
  <c r="Q157" i="24"/>
  <c r="T157" i="24"/>
  <c r="S158" i="24"/>
  <c r="R158" i="24"/>
  <c r="U158" i="24"/>
  <c r="AB156" i="24"/>
  <c r="AD156" i="24"/>
  <c r="AE156" i="24"/>
  <c r="BE156" i="24"/>
  <c r="BH156" i="24"/>
  <c r="S154" i="24"/>
  <c r="Q154" i="24"/>
  <c r="AK156" i="24"/>
  <c r="AO156" i="24"/>
  <c r="BM158" i="24"/>
  <c r="BE158" i="24"/>
  <c r="BG158" i="24"/>
  <c r="BH158" i="24"/>
  <c r="BD158" i="24"/>
  <c r="AO165" i="24"/>
  <c r="AK165" i="24"/>
  <c r="AA165" i="24"/>
  <c r="AD165" i="24"/>
  <c r="AL158" i="24"/>
  <c r="AM158" i="24"/>
  <c r="AC165" i="24"/>
  <c r="BM153" i="24"/>
  <c r="R153" i="24"/>
  <c r="BM140" i="24"/>
  <c r="AY140" i="24"/>
  <c r="AB135" i="24"/>
  <c r="AE135" i="24"/>
  <c r="BM134" i="24"/>
  <c r="AY134" i="24"/>
  <c r="BG137" i="24"/>
  <c r="BH137" i="24"/>
  <c r="BD137" i="24"/>
  <c r="BM137" i="24"/>
  <c r="AC129" i="24"/>
  <c r="AA129" i="24"/>
  <c r="AB129" i="24"/>
  <c r="AD129" i="24"/>
  <c r="AE129" i="24"/>
  <c r="S130" i="24"/>
  <c r="R130" i="24"/>
  <c r="W130" i="24" s="1"/>
  <c r="U130" i="24"/>
  <c r="T130" i="24"/>
  <c r="Q130" i="24"/>
  <c r="BE143" i="24"/>
  <c r="BF143" i="24"/>
  <c r="BM143" i="24"/>
  <c r="BE141" i="24"/>
  <c r="BF141" i="24"/>
  <c r="BD136" i="24"/>
  <c r="AY136" i="24"/>
  <c r="BM136" i="24"/>
  <c r="AY135" i="24"/>
  <c r="BF135" i="24"/>
  <c r="BM135" i="24"/>
  <c r="BE135" i="24"/>
  <c r="BG135" i="24"/>
  <c r="BH135" i="24"/>
  <c r="BD135" i="24"/>
  <c r="F135" i="24"/>
  <c r="A135" i="24" s="1"/>
  <c r="S131" i="24"/>
  <c r="BF133" i="24"/>
  <c r="AO131" i="24"/>
  <c r="AC133" i="24"/>
  <c r="U131" i="24"/>
  <c r="T129" i="24"/>
  <c r="Q129" i="24"/>
  <c r="F133" i="24"/>
  <c r="S110" i="24"/>
  <c r="U110" i="24"/>
  <c r="R110" i="24"/>
  <c r="T110" i="24"/>
  <c r="Q110" i="24"/>
  <c r="AO111" i="24"/>
  <c r="AM111" i="24"/>
  <c r="AL111" i="24"/>
  <c r="AQ111" i="24" s="1"/>
  <c r="AK111" i="24"/>
  <c r="AN111" i="24"/>
  <c r="T112" i="24"/>
  <c r="R112" i="24"/>
  <c r="S112" i="24"/>
  <c r="U112" i="24"/>
  <c r="Q112" i="24"/>
  <c r="AM113" i="24"/>
  <c r="AO113" i="24"/>
  <c r="AL113" i="24"/>
  <c r="AQ113" i="24" s="1"/>
  <c r="AN113" i="24"/>
  <c r="AK113" i="24"/>
  <c r="S114" i="24"/>
  <c r="Q114" i="24"/>
  <c r="R114" i="24"/>
  <c r="T114" i="24"/>
  <c r="U114" i="24"/>
  <c r="AO115" i="24"/>
  <c r="AM115" i="24"/>
  <c r="AL115" i="24"/>
  <c r="AK115" i="24"/>
  <c r="AN115" i="24"/>
  <c r="T116" i="24"/>
  <c r="R116" i="24"/>
  <c r="S116" i="24"/>
  <c r="U116" i="24"/>
  <c r="Q116" i="24"/>
  <c r="W21" i="13"/>
  <c r="V21" i="13"/>
  <c r="V22" i="13" s="1"/>
  <c r="Y21" i="13"/>
  <c r="X21" i="13"/>
  <c r="Z21" i="13"/>
  <c r="BG121" i="24"/>
  <c r="AY121" i="24"/>
  <c r="BM121" i="24"/>
  <c r="BE121" i="24"/>
  <c r="F121" i="24"/>
  <c r="BA121" i="24"/>
  <c r="T111" i="24"/>
  <c r="Q111" i="24"/>
  <c r="R111" i="24"/>
  <c r="U111" i="24"/>
  <c r="S111" i="24"/>
  <c r="AN112" i="24"/>
  <c r="AL112" i="24"/>
  <c r="AK112" i="24"/>
  <c r="AM112" i="24"/>
  <c r="AO112" i="24"/>
  <c r="T115" i="24"/>
  <c r="R115" i="24"/>
  <c r="W115" i="24" s="1"/>
  <c r="BB115" i="24" s="1"/>
  <c r="S115" i="24"/>
  <c r="N21" i="13"/>
  <c r="S20" i="20"/>
  <c r="B21" i="13"/>
  <c r="F84" i="13" s="1"/>
  <c r="U21" i="13"/>
  <c r="T21" i="13"/>
  <c r="Q21" i="13"/>
  <c r="S21" i="13"/>
  <c r="R21" i="13"/>
  <c r="Q22" i="13" s="1"/>
  <c r="Y17" i="13"/>
  <c r="X17" i="13"/>
  <c r="V17" i="13"/>
  <c r="AA85" i="24"/>
  <c r="AB85" i="24"/>
  <c r="AD85" i="24"/>
  <c r="BM97" i="24"/>
  <c r="BD97" i="24"/>
  <c r="BE97" i="24"/>
  <c r="BG97" i="24"/>
  <c r="BH97" i="24"/>
  <c r="BM95" i="24"/>
  <c r="BD95" i="24"/>
  <c r="BE95" i="24"/>
  <c r="BG95" i="24"/>
  <c r="BH95" i="24"/>
  <c r="BM93" i="24"/>
  <c r="BF93" i="24"/>
  <c r="AY93" i="24"/>
  <c r="BM91" i="24"/>
  <c r="AY91" i="24"/>
  <c r="BM89" i="24"/>
  <c r="BF89" i="24"/>
  <c r="AY89" i="24"/>
  <c r="AB86" i="24"/>
  <c r="AA86" i="24"/>
  <c r="AE86" i="24"/>
  <c r="AH82" i="24"/>
  <c r="AG82" i="24"/>
  <c r="T83" i="24"/>
  <c r="S83" i="24"/>
  <c r="U83" i="24"/>
  <c r="BM96" i="24"/>
  <c r="BE96" i="24"/>
  <c r="BG96" i="24"/>
  <c r="BH96" i="24"/>
  <c r="BD96" i="24"/>
  <c r="BK96" i="24"/>
  <c r="BM94" i="24"/>
  <c r="BE94" i="24"/>
  <c r="BH94" i="24"/>
  <c r="BM92" i="24"/>
  <c r="BE92" i="24"/>
  <c r="BG92" i="24"/>
  <c r="BH92" i="24"/>
  <c r="BD92" i="24"/>
  <c r="BM90" i="24"/>
  <c r="AY90" i="24"/>
  <c r="BD90" i="24"/>
  <c r="BM88" i="24"/>
  <c r="BF86" i="24"/>
  <c r="BM86" i="24"/>
  <c r="BD86" i="24"/>
  <c r="AE82" i="24"/>
  <c r="Q82" i="24"/>
  <c r="W82" i="24"/>
  <c r="F85" i="24"/>
  <c r="AK81" i="24"/>
  <c r="AQ81" i="24" s="1"/>
  <c r="BG85" i="24"/>
  <c r="BH85" i="24"/>
  <c r="AN69" i="24"/>
  <c r="AO69" i="24"/>
  <c r="AK69" i="24"/>
  <c r="R72" i="24"/>
  <c r="W72" i="24" s="1"/>
  <c r="BB72" i="24" s="1"/>
  <c r="T72" i="24"/>
  <c r="S72" i="24"/>
  <c r="U72" i="24"/>
  <c r="Q72" i="24"/>
  <c r="BM73" i="24"/>
  <c r="BD73" i="24"/>
  <c r="F73" i="24"/>
  <c r="BE73" i="24"/>
  <c r="BG73" i="24"/>
  <c r="BH73" i="24"/>
  <c r="BF73" i="24"/>
  <c r="BK73" i="24"/>
  <c r="BC73" i="24"/>
  <c r="U69" i="24"/>
  <c r="Q69" i="24"/>
  <c r="S70" i="24"/>
  <c r="T70" i="24"/>
  <c r="AO70" i="24"/>
  <c r="AK70" i="24"/>
  <c r="AL70" i="24"/>
  <c r="AN71" i="24"/>
  <c r="AO71" i="24"/>
  <c r="AK71" i="24"/>
  <c r="AQ71" i="24"/>
  <c r="AT71" i="24" s="1"/>
  <c r="AO72" i="24"/>
  <c r="AM72" i="24"/>
  <c r="AK72" i="24"/>
  <c r="AN72" i="24"/>
  <c r="AL72" i="24"/>
  <c r="AO36" i="24"/>
  <c r="AN36" i="24"/>
  <c r="AL36" i="24"/>
  <c r="AQ36" i="24" s="1"/>
  <c r="AM36" i="24"/>
  <c r="AK36" i="24"/>
  <c r="A47" i="17"/>
  <c r="A32" i="17" s="1"/>
  <c r="B49" i="24" s="1"/>
  <c r="A43" i="17"/>
  <c r="A28" i="17" s="1"/>
  <c r="B45" i="24" s="1"/>
  <c r="A37" i="17"/>
  <c r="A22" i="17" s="1"/>
  <c r="B39" i="24" s="1"/>
  <c r="L47" i="17"/>
  <c r="L32" i="17" s="1"/>
  <c r="N49" i="24" s="1"/>
  <c r="L45" i="17"/>
  <c r="L30" i="17" s="1"/>
  <c r="N47" i="24" s="1"/>
  <c r="D45" i="17"/>
  <c r="D30" i="17" s="1"/>
  <c r="E47" i="24" s="1"/>
  <c r="E44" i="17"/>
  <c r="E29" i="17" s="1"/>
  <c r="G46" i="24" s="1"/>
  <c r="N43" i="17"/>
  <c r="N28" i="17" s="1"/>
  <c r="P45" i="24" s="1"/>
  <c r="J43" i="17"/>
  <c r="J28" i="17" s="1"/>
  <c r="L45" i="24" s="1"/>
  <c r="F43" i="17"/>
  <c r="F28" i="17"/>
  <c r="H45" i="24" s="1"/>
  <c r="B43" i="17"/>
  <c r="B28" i="17" s="1"/>
  <c r="C45" i="24" s="1"/>
  <c r="K42" i="17"/>
  <c r="K27" i="17" s="1"/>
  <c r="M44" i="24" s="1"/>
  <c r="G42" i="17"/>
  <c r="G27" i="17" s="1"/>
  <c r="I44" i="24" s="1"/>
  <c r="N41" i="17"/>
  <c r="N26" i="17" s="1"/>
  <c r="P43" i="24" s="1"/>
  <c r="H41" i="17"/>
  <c r="H26" i="17" s="1"/>
  <c r="J43" i="24" s="1"/>
  <c r="D41" i="17"/>
  <c r="D26" i="17" s="1"/>
  <c r="E43" i="24" s="1"/>
  <c r="C38" i="17"/>
  <c r="C23" i="17" s="1"/>
  <c r="D40" i="24" s="1"/>
  <c r="L37" i="17"/>
  <c r="L22" i="17" s="1"/>
  <c r="N39" i="24" s="1"/>
  <c r="F37" i="17"/>
  <c r="F22" i="17" s="1"/>
  <c r="H39" i="24" s="1"/>
  <c r="B37" i="17"/>
  <c r="B22" i="17" s="1"/>
  <c r="C39" i="24" s="1"/>
  <c r="A39" i="24" s="1"/>
  <c r="I36" i="17"/>
  <c r="I21" i="17" s="1"/>
  <c r="K38" i="24" s="1"/>
  <c r="BX38" i="24" s="1"/>
  <c r="E36" i="17"/>
  <c r="E21" i="17" s="1"/>
  <c r="G38" i="24" s="1"/>
  <c r="J35" i="17"/>
  <c r="J20" i="17" s="1"/>
  <c r="K9" i="13" s="1"/>
  <c r="D35" i="17"/>
  <c r="D20" i="17" s="1"/>
  <c r="D9" i="13" s="1"/>
  <c r="H42" i="17"/>
  <c r="H27" i="17" s="1"/>
  <c r="J44" i="24" s="1"/>
  <c r="B40" i="17"/>
  <c r="B25" i="17" s="1"/>
  <c r="C42" i="24" s="1"/>
  <c r="M37" i="17"/>
  <c r="M22" i="17" s="1"/>
  <c r="O39" i="24" s="1"/>
  <c r="K47" i="17"/>
  <c r="K32" i="17" s="1"/>
  <c r="M49" i="24" s="1"/>
  <c r="G43" i="17"/>
  <c r="G28" i="17" s="1"/>
  <c r="I45" i="24" s="1"/>
  <c r="BA37" i="24"/>
  <c r="E42" i="17"/>
  <c r="E27" i="17" s="1"/>
  <c r="G44" i="24" s="1"/>
  <c r="J41" i="17"/>
  <c r="J26" i="17" s="1"/>
  <c r="L43" i="24" s="1"/>
  <c r="Q43" i="24" s="1"/>
  <c r="B41" i="17"/>
  <c r="B26" i="17" s="1"/>
  <c r="C43" i="24" s="1"/>
  <c r="M40" i="17"/>
  <c r="M25" i="17" s="1"/>
  <c r="O42" i="24" s="1"/>
  <c r="K40" i="17"/>
  <c r="K25" i="17" s="1"/>
  <c r="M42" i="24" s="1"/>
  <c r="I40" i="17"/>
  <c r="I25" i="17" s="1"/>
  <c r="K42" i="24" s="1"/>
  <c r="BX42" i="24" s="1"/>
  <c r="E40" i="17"/>
  <c r="E25" i="17" s="1"/>
  <c r="G42" i="24" s="1"/>
  <c r="C40" i="17"/>
  <c r="C25" i="17" s="1"/>
  <c r="D42" i="24" s="1"/>
  <c r="N39" i="17"/>
  <c r="N24" i="17" s="1"/>
  <c r="P41" i="24" s="1"/>
  <c r="L39" i="17"/>
  <c r="L24" i="17"/>
  <c r="N41" i="24" s="1"/>
  <c r="AM41" i="24" s="1"/>
  <c r="J39" i="17"/>
  <c r="J24" i="17" s="1"/>
  <c r="L41" i="24" s="1"/>
  <c r="H39" i="17"/>
  <c r="H24" i="17" s="1"/>
  <c r="J41" i="24" s="1"/>
  <c r="F39" i="17"/>
  <c r="F24" i="17"/>
  <c r="H41" i="24" s="1"/>
  <c r="D39" i="17"/>
  <c r="D24" i="17" s="1"/>
  <c r="E41" i="24" s="1"/>
  <c r="B39" i="17"/>
  <c r="B24" i="17" s="1"/>
  <c r="C41" i="24" s="1"/>
  <c r="M38" i="17"/>
  <c r="M23" i="17" s="1"/>
  <c r="O40" i="24" s="1"/>
  <c r="K38" i="17"/>
  <c r="K23" i="17" s="1"/>
  <c r="M40" i="24" s="1"/>
  <c r="I38" i="17"/>
  <c r="I23" i="17" s="1"/>
  <c r="K40" i="24" s="1"/>
  <c r="BX40" i="24" s="1"/>
  <c r="G38" i="17"/>
  <c r="G23" i="17" s="1"/>
  <c r="I40" i="24" s="1"/>
  <c r="E38" i="17"/>
  <c r="E23" i="17" s="1"/>
  <c r="G40" i="24" s="1"/>
  <c r="J37" i="17"/>
  <c r="J22" i="17" s="1"/>
  <c r="L39" i="24" s="1"/>
  <c r="T39" i="24" s="1"/>
  <c r="K36" i="17"/>
  <c r="K21" i="17" s="1"/>
  <c r="M38" i="24" s="1"/>
  <c r="C36" i="17"/>
  <c r="C21" i="17" s="1"/>
  <c r="D38" i="24" s="1"/>
  <c r="N35" i="17"/>
  <c r="N20" i="17"/>
  <c r="O9" i="13" s="1"/>
  <c r="F35" i="17"/>
  <c r="F20" i="17" s="1"/>
  <c r="G9" i="13" s="1"/>
  <c r="C43" i="17"/>
  <c r="C28" i="17" s="1"/>
  <c r="D45" i="24" s="1"/>
  <c r="I41" i="17"/>
  <c r="I26" i="17" s="1"/>
  <c r="K43" i="24" s="1"/>
  <c r="BX43" i="24" s="1"/>
  <c r="J40" i="17"/>
  <c r="J25" i="17" s="1"/>
  <c r="L42" i="24" s="1"/>
  <c r="K39" i="17"/>
  <c r="K24" i="17" s="1"/>
  <c r="M41" i="24" s="1"/>
  <c r="D38" i="17"/>
  <c r="D23" i="17"/>
  <c r="E40" i="24" s="1"/>
  <c r="I37" i="17"/>
  <c r="I22" i="17" s="1"/>
  <c r="K39" i="24" s="1"/>
  <c r="BX39" i="24" s="1"/>
  <c r="AC18" i="24"/>
  <c r="AL46" i="24"/>
  <c r="AQ46" i="24" s="1"/>
  <c r="AO46" i="24"/>
  <c r="AM46" i="24"/>
  <c r="AK46" i="24"/>
  <c r="AN46" i="24"/>
  <c r="T47" i="24"/>
  <c r="U47" i="24"/>
  <c r="R47" i="24"/>
  <c r="X47" i="24" s="1"/>
  <c r="Y47" i="24" s="1"/>
  <c r="Q47" i="24"/>
  <c r="S47" i="24"/>
  <c r="AM45" i="24"/>
  <c r="AK45" i="24"/>
  <c r="D42" i="17"/>
  <c r="D27" i="17" s="1"/>
  <c r="E44" i="24" s="1"/>
  <c r="M41" i="17"/>
  <c r="M26" i="17" s="1"/>
  <c r="O43" i="24" s="1"/>
  <c r="N40" i="17"/>
  <c r="N25" i="17" s="1"/>
  <c r="P42" i="24" s="1"/>
  <c r="F40" i="17"/>
  <c r="F25" i="17" s="1"/>
  <c r="H42" i="24" s="1"/>
  <c r="G39" i="17"/>
  <c r="G24" i="17" s="1"/>
  <c r="I41" i="24" s="1"/>
  <c r="C39" i="17"/>
  <c r="C24" i="17" s="1"/>
  <c r="D41" i="24" s="1"/>
  <c r="L38" i="17"/>
  <c r="L23" i="17" s="1"/>
  <c r="N40" i="24" s="1"/>
  <c r="E37" i="17"/>
  <c r="E22" i="17" s="1"/>
  <c r="G39" i="24" s="1"/>
  <c r="J36" i="17"/>
  <c r="J21" i="17" s="1"/>
  <c r="L38" i="24" s="1"/>
  <c r="B36" i="17"/>
  <c r="B21" i="17" s="1"/>
  <c r="C38" i="24" s="1"/>
  <c r="K35" i="17"/>
  <c r="K20" i="17" s="1"/>
  <c r="L9" i="13" s="1"/>
  <c r="G35" i="17"/>
  <c r="G20" i="17" s="1"/>
  <c r="H9" i="13" s="1"/>
  <c r="C35" i="17"/>
  <c r="C20" i="17" s="1"/>
  <c r="C9" i="13" s="1"/>
  <c r="A40" i="17"/>
  <c r="A25" i="17" s="1"/>
  <c r="B42" i="24" s="1"/>
  <c r="AN21" i="24"/>
  <c r="AA24" i="24"/>
  <c r="AG184" i="24"/>
  <c r="AF184" i="24" s="1"/>
  <c r="AH184" i="24"/>
  <c r="AI184" i="24" s="1"/>
  <c r="AZ156" i="24"/>
  <c r="AQ154" i="24"/>
  <c r="X114" i="24"/>
  <c r="Y114" i="24" s="1"/>
  <c r="W70" i="24"/>
  <c r="X72" i="24"/>
  <c r="Y72" i="24" s="1"/>
  <c r="V72" i="24" s="1"/>
  <c r="BA36" i="24"/>
  <c r="AB148" i="24"/>
  <c r="AG148" i="24" s="1"/>
  <c r="AE148" i="24"/>
  <c r="AC148" i="24"/>
  <c r="AD148" i="24"/>
  <c r="AA148" i="24"/>
  <c r="AD30" i="24"/>
  <c r="AB30" i="24"/>
  <c r="AA30" i="24"/>
  <c r="R83" i="24"/>
  <c r="Q83" i="24"/>
  <c r="AB161" i="24"/>
  <c r="AD161" i="24"/>
  <c r="AE161" i="24"/>
  <c r="AC161" i="24"/>
  <c r="AA161" i="24"/>
  <c r="BM160" i="24"/>
  <c r="BE160" i="24"/>
  <c r="BG160" i="24"/>
  <c r="BH160" i="24"/>
  <c r="BD160" i="24"/>
  <c r="AY160" i="24"/>
  <c r="BD134" i="24"/>
  <c r="BE134" i="24"/>
  <c r="BG134" i="24"/>
  <c r="BF161" i="24"/>
  <c r="BM161" i="24"/>
  <c r="BG161" i="24"/>
  <c r="BE161" i="24"/>
  <c r="F161" i="24"/>
  <c r="A161" i="24"/>
  <c r="AY161" i="24"/>
  <c r="Z142" i="24"/>
  <c r="V141" i="24"/>
  <c r="S33" i="13"/>
  <c r="AE25" i="13"/>
  <c r="R25" i="13"/>
  <c r="Q25" i="13"/>
  <c r="E33" i="13"/>
  <c r="BA156" i="24"/>
  <c r="AA167" i="24"/>
  <c r="S20" i="17"/>
  <c r="AB45" i="24"/>
  <c r="AH45" i="24" s="1"/>
  <c r="P20" i="20"/>
  <c r="A21" i="13"/>
  <c r="P21" i="13" s="1"/>
  <c r="AR30" i="24"/>
  <c r="AS30" i="24" s="1"/>
  <c r="AR71" i="24"/>
  <c r="AS71" i="24" s="1"/>
  <c r="AG64" i="24"/>
  <c r="AZ64" i="24" s="1"/>
  <c r="AQ65" i="24"/>
  <c r="BA65" i="24"/>
  <c r="Y142" i="24"/>
  <c r="V142" i="24" s="1"/>
  <c r="Z140" i="24"/>
  <c r="B26" i="13"/>
  <c r="AH84" i="24"/>
  <c r="AI84" i="24" s="1"/>
  <c r="AZ84" i="24"/>
  <c r="BB57" i="24"/>
  <c r="BB59" i="24"/>
  <c r="AM165" i="24"/>
  <c r="AR165" i="24" s="1"/>
  <c r="AS165" i="24" s="1"/>
  <c r="W133" i="24"/>
  <c r="AZ131" i="24"/>
  <c r="AY42" i="24"/>
  <c r="AD43" i="24"/>
  <c r="AA14" i="13"/>
  <c r="W65" i="24"/>
  <c r="BB65" i="24"/>
  <c r="W63" i="24"/>
  <c r="BB63" i="24" s="1"/>
  <c r="X63" i="24"/>
  <c r="Y63" i="24" s="1"/>
  <c r="Q14" i="13"/>
  <c r="S14" i="13"/>
  <c r="W30" i="24"/>
  <c r="V30" i="24" s="1"/>
  <c r="BB30" i="24"/>
  <c r="X30" i="24"/>
  <c r="Y30" i="24" s="1"/>
  <c r="BA129" i="24"/>
  <c r="AC8" i="13"/>
  <c r="Q8" i="13"/>
  <c r="S12" i="13"/>
  <c r="AI139" i="24"/>
  <c r="AF139" i="24" s="1"/>
  <c r="Z136" i="24"/>
  <c r="X25" i="13"/>
  <c r="W25" i="13"/>
  <c r="AN165" i="24"/>
  <c r="V65" i="24"/>
  <c r="BC184" i="24"/>
  <c r="BC182" i="24"/>
  <c r="BC188" i="24"/>
  <c r="BK185" i="24"/>
  <c r="AC33" i="13"/>
  <c r="BK186" i="24"/>
  <c r="S151" i="24"/>
  <c r="U151" i="24"/>
  <c r="T151" i="24"/>
  <c r="R151" i="24"/>
  <c r="Q151" i="24"/>
  <c r="F147" i="24"/>
  <c r="A147" i="24" s="1"/>
  <c r="BD147" i="24"/>
  <c r="AE147" i="24"/>
  <c r="AB147" i="24"/>
  <c r="AC147" i="24"/>
  <c r="AG147" i="24" s="1"/>
  <c r="AD147" i="24"/>
  <c r="AA147" i="24"/>
  <c r="BD150" i="24"/>
  <c r="F150" i="24"/>
  <c r="BC150" i="24" s="1"/>
  <c r="Q153" i="24"/>
  <c r="U153" i="24"/>
  <c r="T153" i="24"/>
  <c r="S153" i="24"/>
  <c r="S20" i="22"/>
  <c r="N29" i="13"/>
  <c r="AY162" i="24"/>
  <c r="BM162" i="24"/>
  <c r="BD159" i="24"/>
  <c r="AY159" i="24"/>
  <c r="BE159" i="24"/>
  <c r="BM159" i="24"/>
  <c r="BF159" i="24"/>
  <c r="BC161" i="24"/>
  <c r="BC153" i="24"/>
  <c r="R150" i="24"/>
  <c r="U150" i="24"/>
  <c r="S150" i="24"/>
  <c r="Q150" i="24"/>
  <c r="T150" i="24"/>
  <c r="S152" i="24"/>
  <c r="R152" i="24"/>
  <c r="U152" i="24"/>
  <c r="T152" i="24"/>
  <c r="Q152" i="24"/>
  <c r="V27" i="13"/>
  <c r="Z27" i="13"/>
  <c r="W27" i="13"/>
  <c r="Y27" i="13"/>
  <c r="X27" i="13"/>
  <c r="R146" i="24"/>
  <c r="F155" i="24"/>
  <c r="BD155" i="24"/>
  <c r="AO155" i="24"/>
  <c r="AL155" i="24"/>
  <c r="AN155" i="24"/>
  <c r="AK155" i="24"/>
  <c r="AM155" i="24"/>
  <c r="U157" i="24"/>
  <c r="S157" i="24"/>
  <c r="R157" i="24"/>
  <c r="X157" i="24" s="1"/>
  <c r="Y157" i="24" s="1"/>
  <c r="BD167" i="24"/>
  <c r="AY167" i="24"/>
  <c r="BE167" i="24"/>
  <c r="BM167" i="24"/>
  <c r="BF167" i="24"/>
  <c r="AD29" i="13"/>
  <c r="AB29" i="13"/>
  <c r="AE29" i="13"/>
  <c r="A29" i="13"/>
  <c r="P29" i="13" s="1"/>
  <c r="P20" i="22"/>
  <c r="BF163" i="24"/>
  <c r="BD163" i="24"/>
  <c r="AY163" i="24"/>
  <c r="BE163" i="24"/>
  <c r="BG163" i="24"/>
  <c r="BM163" i="24"/>
  <c r="AC159" i="24"/>
  <c r="AB159" i="24"/>
  <c r="AD159" i="24"/>
  <c r="AA159" i="24"/>
  <c r="AE159" i="24"/>
  <c r="AY158" i="24"/>
  <c r="F158" i="24"/>
  <c r="BC158" i="24"/>
  <c r="BF158" i="24"/>
  <c r="A158" i="24"/>
  <c r="BB168" i="24"/>
  <c r="BA125" i="24"/>
  <c r="AZ123" i="24"/>
  <c r="R129" i="24"/>
  <c r="W129" i="24" s="1"/>
  <c r="U129" i="24"/>
  <c r="R125" i="24"/>
  <c r="Q125" i="24"/>
  <c r="T125" i="24"/>
  <c r="Z23" i="13"/>
  <c r="Y23" i="13"/>
  <c r="X23" i="13"/>
  <c r="W23" i="13"/>
  <c r="BF129" i="24"/>
  <c r="BM129" i="24"/>
  <c r="F129" i="24"/>
  <c r="U128" i="24"/>
  <c r="T128" i="24"/>
  <c r="X128" i="24"/>
  <c r="AD23" i="13"/>
  <c r="AB23" i="13"/>
  <c r="AE23" i="13"/>
  <c r="BH124" i="24"/>
  <c r="F124" i="24"/>
  <c r="BB136" i="24"/>
  <c r="BA123" i="24"/>
  <c r="BC135" i="24"/>
  <c r="V25" i="13"/>
  <c r="R131" i="24"/>
  <c r="W131" i="24" s="1"/>
  <c r="T131" i="24"/>
  <c r="T23" i="13"/>
  <c r="S23" i="13"/>
  <c r="BK113" i="24"/>
  <c r="BK111" i="24"/>
  <c r="BK110" i="24"/>
  <c r="BK117" i="24"/>
  <c r="BK120" i="24"/>
  <c r="BK116" i="24"/>
  <c r="BK115" i="24"/>
  <c r="BK114" i="24"/>
  <c r="BK118" i="24"/>
  <c r="BK112" i="24"/>
  <c r="BA118" i="24"/>
  <c r="BX112" i="24"/>
  <c r="BA111" i="24"/>
  <c r="AY110" i="24"/>
  <c r="BG110" i="24"/>
  <c r="BF110" i="24"/>
  <c r="AZ118" i="24"/>
  <c r="BB119" i="24"/>
  <c r="X121" i="24"/>
  <c r="Y121" i="24" s="1"/>
  <c r="A116" i="24"/>
  <c r="BB82" i="24"/>
  <c r="BD74" i="24"/>
  <c r="F74" i="24"/>
  <c r="AY96" i="24"/>
  <c r="BF96" i="24"/>
  <c r="BF94" i="24"/>
  <c r="AY94" i="24"/>
  <c r="BD93" i="24"/>
  <c r="BE93" i="24"/>
  <c r="BG93" i="24"/>
  <c r="BK93" i="24"/>
  <c r="BE90" i="24"/>
  <c r="BG90" i="24"/>
  <c r="BD89" i="24"/>
  <c r="BE89" i="24"/>
  <c r="BG89" i="24"/>
  <c r="BH89" i="24"/>
  <c r="BD81" i="24"/>
  <c r="F81" i="24"/>
  <c r="BX83" i="24"/>
  <c r="A85" i="24"/>
  <c r="BC85" i="24"/>
  <c r="A82" i="24"/>
  <c r="BH82" i="24"/>
  <c r="AY84" i="24"/>
  <c r="BF97" i="24"/>
  <c r="BF95" i="24"/>
  <c r="AY95" i="24"/>
  <c r="AY92" i="24"/>
  <c r="BF92" i="24"/>
  <c r="BD91" i="24"/>
  <c r="BE91" i="24"/>
  <c r="BG91" i="24"/>
  <c r="BH88" i="24"/>
  <c r="BD88" i="24"/>
  <c r="BE87" i="24"/>
  <c r="AI82" i="24"/>
  <c r="AZ96" i="24"/>
  <c r="BA81" i="24"/>
  <c r="AZ81" i="24"/>
  <c r="AB17" i="13"/>
  <c r="AC17" i="13"/>
  <c r="R17" i="13"/>
  <c r="Q18" i="13" s="1"/>
  <c r="Q17" i="13"/>
  <c r="J38" i="19"/>
  <c r="J23" i="19" s="1"/>
  <c r="L88" i="24" s="1"/>
  <c r="H38" i="19"/>
  <c r="H23" i="19" s="1"/>
  <c r="J88" i="24" s="1"/>
  <c r="BG88" i="24" s="1"/>
  <c r="F38" i="19"/>
  <c r="F23" i="19" s="1"/>
  <c r="H88" i="24" s="1"/>
  <c r="BE88" i="24" s="1"/>
  <c r="D38" i="19"/>
  <c r="D23" i="19" s="1"/>
  <c r="E88" i="24" s="1"/>
  <c r="F88" i="24" s="1"/>
  <c r="BC88" i="24" s="1"/>
  <c r="B38" i="19"/>
  <c r="B23" i="19" s="1"/>
  <c r="C88" i="24" s="1"/>
  <c r="N37" i="19"/>
  <c r="N22" i="19" s="1"/>
  <c r="P87" i="24" s="1"/>
  <c r="L37" i="19"/>
  <c r="L22" i="19" s="1"/>
  <c r="N87" i="24" s="1"/>
  <c r="J37" i="19"/>
  <c r="J22" i="19" s="1"/>
  <c r="L87" i="24" s="1"/>
  <c r="H37" i="19"/>
  <c r="H22" i="19" s="1"/>
  <c r="J87" i="24" s="1"/>
  <c r="F37" i="19"/>
  <c r="F22" i="19" s="1"/>
  <c r="H87" i="24" s="1"/>
  <c r="D37" i="19"/>
  <c r="D22" i="19" s="1"/>
  <c r="E87" i="24" s="1"/>
  <c r="F87" i="24" s="1"/>
  <c r="BC87" i="24" s="1"/>
  <c r="B37" i="19"/>
  <c r="B22" i="19" s="1"/>
  <c r="C87" i="24" s="1"/>
  <c r="N36" i="19"/>
  <c r="N21" i="19"/>
  <c r="P86" i="24" s="1"/>
  <c r="L36" i="19"/>
  <c r="L21" i="19" s="1"/>
  <c r="N86" i="24" s="1"/>
  <c r="J36" i="19"/>
  <c r="J21" i="19"/>
  <c r="L86" i="24" s="1"/>
  <c r="H36" i="19"/>
  <c r="H21" i="19" s="1"/>
  <c r="J86" i="24" s="1"/>
  <c r="BG86" i="24" s="1"/>
  <c r="F36" i="19"/>
  <c r="F21" i="19" s="1"/>
  <c r="H86" i="24" s="1"/>
  <c r="BE86" i="24" s="1"/>
  <c r="D36" i="19"/>
  <c r="D21" i="19" s="1"/>
  <c r="E86" i="24" s="1"/>
  <c r="F86" i="24" s="1"/>
  <c r="BC86" i="24" s="1"/>
  <c r="BA71" i="24"/>
  <c r="BA72" i="24"/>
  <c r="BA64" i="24"/>
  <c r="AZ50" i="24"/>
  <c r="AZ51" i="24"/>
  <c r="BD57" i="24"/>
  <c r="F57" i="24"/>
  <c r="BC57" i="24" s="1"/>
  <c r="BA68" i="24"/>
  <c r="BK72" i="24"/>
  <c r="A51" i="24"/>
  <c r="BC51" i="24"/>
  <c r="A54" i="24"/>
  <c r="BC54" i="24"/>
  <c r="X64" i="24"/>
  <c r="B14" i="13"/>
  <c r="Q20" i="18"/>
  <c r="A72" i="24"/>
  <c r="BB70" i="24"/>
  <c r="Q11" i="13"/>
  <c r="Q12" i="13" s="1"/>
  <c r="X11" i="13"/>
  <c r="BF39" i="24"/>
  <c r="U46" i="24"/>
  <c r="AD45" i="24"/>
  <c r="AC45" i="24"/>
  <c r="AY38" i="24"/>
  <c r="BD38" i="24"/>
  <c r="AZ36" i="24"/>
  <c r="AK47" i="24"/>
  <c r="BC49" i="24"/>
  <c r="AZ49" i="24"/>
  <c r="BG28" i="24"/>
  <c r="BD28" i="24"/>
  <c r="AY28" i="24"/>
  <c r="BM28" i="24"/>
  <c r="BE28" i="24"/>
  <c r="F28" i="24"/>
  <c r="BC28" i="24" s="1"/>
  <c r="BF28" i="24"/>
  <c r="BH28" i="24"/>
  <c r="BK28" i="24"/>
  <c r="BH31" i="24"/>
  <c r="AA26" i="24"/>
  <c r="AC26" i="24"/>
  <c r="AE26" i="24"/>
  <c r="AD26" i="24"/>
  <c r="AB26" i="24"/>
  <c r="AG26" i="24" s="1"/>
  <c r="BD37" i="24"/>
  <c r="F37" i="24"/>
  <c r="A29" i="24"/>
  <c r="BC29" i="24"/>
  <c r="BK33" i="24"/>
  <c r="BK26" i="24"/>
  <c r="BK30" i="24"/>
  <c r="BK29" i="24"/>
  <c r="BK31" i="24"/>
  <c r="AC32" i="24"/>
  <c r="AE32" i="24"/>
  <c r="AB32" i="24"/>
  <c r="AG32" i="24" s="1"/>
  <c r="AA32" i="24"/>
  <c r="BE40" i="24"/>
  <c r="BH40" i="24"/>
  <c r="BD40" i="24"/>
  <c r="F40" i="24"/>
  <c r="BM40" i="24"/>
  <c r="BF40" i="24"/>
  <c r="BC40" i="24"/>
  <c r="BC33" i="24"/>
  <c r="L42" i="17"/>
  <c r="L27" i="17" s="1"/>
  <c r="N44" i="24" s="1"/>
  <c r="H38" i="17"/>
  <c r="H23" i="17" s="1"/>
  <c r="J40" i="24" s="1"/>
  <c r="BG40" i="24" s="1"/>
  <c r="BK162" i="24"/>
  <c r="BK160" i="24"/>
  <c r="BK167" i="24"/>
  <c r="BK166" i="24"/>
  <c r="BK161" i="24"/>
  <c r="BK158" i="24"/>
  <c r="BK159" i="24"/>
  <c r="BK163" i="24"/>
  <c r="BK168" i="24"/>
  <c r="BC155" i="24"/>
  <c r="A155" i="24"/>
  <c r="A150" i="24"/>
  <c r="BC147" i="24"/>
  <c r="AR155" i="24"/>
  <c r="AS155" i="24" s="1"/>
  <c r="BB130" i="24"/>
  <c r="A129" i="24"/>
  <c r="BC129" i="24"/>
  <c r="A124" i="24"/>
  <c r="BC124" i="24"/>
  <c r="V24" i="13"/>
  <c r="X129" i="24"/>
  <c r="Y129" i="24" s="1"/>
  <c r="V129" i="24" s="1"/>
  <c r="BC81" i="24"/>
  <c r="A81" i="24"/>
  <c r="BH86" i="24"/>
  <c r="A74" i="24"/>
  <c r="BC74" i="24"/>
  <c r="A57" i="24"/>
  <c r="BI54" i="24"/>
  <c r="BB29" i="24"/>
  <c r="A37" i="24"/>
  <c r="BC37" i="24"/>
  <c r="BA29" i="24"/>
  <c r="A28" i="24"/>
  <c r="BB157" i="24"/>
  <c r="BB152" i="24"/>
  <c r="BX159" i="24"/>
  <c r="BB131" i="24"/>
  <c r="AQ182" i="24"/>
  <c r="BA182" i="24" s="1"/>
  <c r="AR182" i="24"/>
  <c r="AS182" i="24" s="1"/>
  <c r="AP182" i="24" s="1"/>
  <c r="R187" i="24"/>
  <c r="W187" i="24" s="1"/>
  <c r="S187" i="24"/>
  <c r="U192" i="24"/>
  <c r="Q192" i="24"/>
  <c r="R192" i="24"/>
  <c r="AK188" i="24"/>
  <c r="AO188" i="24"/>
  <c r="AN188" i="24"/>
  <c r="AL189" i="24"/>
  <c r="AR189" i="24" s="1"/>
  <c r="AV189" i="24" s="1"/>
  <c r="AW189" i="24" s="1"/>
  <c r="AK189" i="24"/>
  <c r="AO189" i="24"/>
  <c r="R185" i="24"/>
  <c r="S185" i="24"/>
  <c r="AH189" i="24"/>
  <c r="AJ189" i="24" s="1"/>
  <c r="AD33" i="13"/>
  <c r="AB33" i="13"/>
  <c r="AE33" i="13"/>
  <c r="T33" i="13"/>
  <c r="S34" i="13" s="1"/>
  <c r="U33" i="13"/>
  <c r="Q33" i="13"/>
  <c r="Q34" i="13" s="1"/>
  <c r="R191" i="24"/>
  <c r="S191" i="24"/>
  <c r="U184" i="24"/>
  <c r="Q184" i="24"/>
  <c r="R184" i="24"/>
  <c r="X184" i="24" s="1"/>
  <c r="Y184" i="24" s="1"/>
  <c r="V184" i="24" s="1"/>
  <c r="T193" i="24"/>
  <c r="X193" i="24" s="1"/>
  <c r="Y193" i="24" s="1"/>
  <c r="U193" i="24"/>
  <c r="Q193" i="24"/>
  <c r="W193" i="24" s="1"/>
  <c r="AM192" i="24"/>
  <c r="AL192" i="24"/>
  <c r="AQ192" i="24" s="1"/>
  <c r="BA192" i="24" s="1"/>
  <c r="AL190" i="24"/>
  <c r="AO190" i="24"/>
  <c r="R189" i="24"/>
  <c r="S189" i="24"/>
  <c r="AO186" i="24"/>
  <c r="AL186" i="24"/>
  <c r="AR186" i="24" s="1"/>
  <c r="AS186" i="24" s="1"/>
  <c r="AM184" i="24"/>
  <c r="AL184" i="24"/>
  <c r="AQ184" i="24" s="1"/>
  <c r="AA192" i="24"/>
  <c r="X33" i="13"/>
  <c r="Z33" i="13"/>
  <c r="X34" i="13" s="1"/>
  <c r="A190" i="24"/>
  <c r="B33" i="13"/>
  <c r="F192" i="24"/>
  <c r="BC192" i="24" s="1"/>
  <c r="BE190" i="24"/>
  <c r="V33" i="13"/>
  <c r="V34" i="13" s="1"/>
  <c r="Q183" i="24"/>
  <c r="U183" i="24"/>
  <c r="AC149" i="24"/>
  <c r="AD149" i="24"/>
  <c r="AA149" i="24"/>
  <c r="AB149" i="24"/>
  <c r="AE149" i="24"/>
  <c r="AA151" i="24"/>
  <c r="AB151" i="24"/>
  <c r="AC151" i="24"/>
  <c r="AD151" i="24"/>
  <c r="AE151" i="24"/>
  <c r="AY166" i="24"/>
  <c r="BE166" i="24"/>
  <c r="BD166" i="24"/>
  <c r="F166" i="24"/>
  <c r="BM166" i="24"/>
  <c r="BG166" i="24"/>
  <c r="BH166" i="24"/>
  <c r="BF166" i="24"/>
  <c r="BC166" i="24"/>
  <c r="AB167" i="24"/>
  <c r="AE167" i="24"/>
  <c r="AD167" i="24"/>
  <c r="AC167" i="24"/>
  <c r="BG167" i="24"/>
  <c r="F167" i="24"/>
  <c r="BC167" i="24" s="1"/>
  <c r="BH167" i="24"/>
  <c r="BK169" i="24"/>
  <c r="BI169" i="24" s="1"/>
  <c r="BG169" i="24"/>
  <c r="F169" i="24"/>
  <c r="AY169" i="24"/>
  <c r="AZ169" i="24"/>
  <c r="BD169" i="24"/>
  <c r="BA169" i="24"/>
  <c r="BM169" i="24"/>
  <c r="BF169" i="24"/>
  <c r="BC169" i="24"/>
  <c r="BE169" i="24"/>
  <c r="BH169" i="24"/>
  <c r="A169" i="24"/>
  <c r="Q168" i="24"/>
  <c r="S168" i="24"/>
  <c r="U168" i="24"/>
  <c r="R168" i="24"/>
  <c r="T168" i="24"/>
  <c r="AL167" i="24"/>
  <c r="AO167" i="24"/>
  <c r="AN167" i="24"/>
  <c r="AM167" i="24"/>
  <c r="AK167" i="24"/>
  <c r="BH163" i="24"/>
  <c r="F163" i="24"/>
  <c r="A163" i="24" s="1"/>
  <c r="BD161" i="24"/>
  <c r="BH161" i="24"/>
  <c r="E27" i="13"/>
  <c r="AQ151" i="24"/>
  <c r="AR151" i="24"/>
  <c r="AC152" i="24"/>
  <c r="AB152" i="24"/>
  <c r="AN146" i="24"/>
  <c r="AK146" i="24"/>
  <c r="AM146" i="24"/>
  <c r="AL146" i="24"/>
  <c r="AO146" i="24"/>
  <c r="AE165" i="24"/>
  <c r="AB165" i="24"/>
  <c r="BM168" i="24"/>
  <c r="BG168" i="24"/>
  <c r="BH168" i="24"/>
  <c r="BD168" i="24"/>
  <c r="BC168" i="24"/>
  <c r="A168" i="24"/>
  <c r="AY168" i="24"/>
  <c r="BE168" i="24"/>
  <c r="BF168" i="24"/>
  <c r="F168" i="24"/>
  <c r="T29" i="13"/>
  <c r="R29" i="13"/>
  <c r="U29" i="13"/>
  <c r="S29" i="13"/>
  <c r="Q29" i="13"/>
  <c r="AB168" i="24"/>
  <c r="AE168" i="24"/>
  <c r="AD168" i="24"/>
  <c r="AC168" i="24"/>
  <c r="AH168" i="24" s="1"/>
  <c r="AI168" i="24" s="1"/>
  <c r="AA168" i="24"/>
  <c r="AC29" i="13"/>
  <c r="AA29" i="13"/>
  <c r="AA30" i="13" s="1"/>
  <c r="U167" i="24"/>
  <c r="R167" i="24"/>
  <c r="T167" i="24"/>
  <c r="Q167" i="24"/>
  <c r="S167" i="24"/>
  <c r="AK166" i="24"/>
  <c r="AO166" i="24"/>
  <c r="AM166" i="24"/>
  <c r="AN166" i="24"/>
  <c r="AL166" i="24"/>
  <c r="S165" i="24"/>
  <c r="U165" i="24"/>
  <c r="R165" i="24"/>
  <c r="X165" i="24" s="1"/>
  <c r="T165" i="24"/>
  <c r="Q165" i="24"/>
  <c r="AB162" i="24"/>
  <c r="AE162" i="24"/>
  <c r="AD162" i="24"/>
  <c r="AC162" i="24"/>
  <c r="AA162" i="24"/>
  <c r="BD162" i="24"/>
  <c r="BE162" i="24"/>
  <c r="BG162" i="24"/>
  <c r="BH162" i="24"/>
  <c r="F162" i="24"/>
  <c r="BC162" i="24" s="1"/>
  <c r="AC160" i="24"/>
  <c r="AA160" i="24"/>
  <c r="AB160" i="24"/>
  <c r="AE160" i="24"/>
  <c r="AD160" i="24"/>
  <c r="BC160" i="24"/>
  <c r="F160" i="24"/>
  <c r="A160" i="24" s="1"/>
  <c r="BC159" i="24"/>
  <c r="BH159" i="24"/>
  <c r="BG159" i="24"/>
  <c r="F159" i="24"/>
  <c r="BM151" i="24"/>
  <c r="BE151" i="24"/>
  <c r="F151" i="24"/>
  <c r="BC151" i="24" s="1"/>
  <c r="BD151" i="24"/>
  <c r="BH151" i="24"/>
  <c r="BG151" i="24"/>
  <c r="AY151" i="24"/>
  <c r="BF151" i="24"/>
  <c r="BK151" i="24"/>
  <c r="AY156" i="24"/>
  <c r="AA127" i="24"/>
  <c r="AB127" i="24"/>
  <c r="AC127" i="24"/>
  <c r="AD127" i="24"/>
  <c r="AE127" i="24"/>
  <c r="AK130" i="24"/>
  <c r="AM130" i="24"/>
  <c r="AQ130" i="24" s="1"/>
  <c r="AL130" i="24"/>
  <c r="AO130" i="24"/>
  <c r="AN130" i="24"/>
  <c r="AY124" i="24"/>
  <c r="BG124" i="24"/>
  <c r="BF124" i="24"/>
  <c r="BM124" i="24"/>
  <c r="BE124" i="24"/>
  <c r="BD124" i="24"/>
  <c r="AY127" i="24"/>
  <c r="BF127" i="24"/>
  <c r="BD127" i="24"/>
  <c r="BE127" i="24"/>
  <c r="BH127" i="24"/>
  <c r="BM127" i="24"/>
  <c r="F127" i="24"/>
  <c r="BC127" i="24" s="1"/>
  <c r="BG127" i="24"/>
  <c r="A127" i="24"/>
  <c r="AY141" i="24"/>
  <c r="BD141" i="24"/>
  <c r="BE136" i="24"/>
  <c r="BG136" i="24"/>
  <c r="BH136" i="24"/>
  <c r="U127" i="24"/>
  <c r="T127" i="24"/>
  <c r="R127" i="24"/>
  <c r="W127" i="24" s="1"/>
  <c r="BB127" i="24" s="1"/>
  <c r="Q127" i="24"/>
  <c r="S127" i="24"/>
  <c r="AA132" i="24"/>
  <c r="AE130" i="24"/>
  <c r="AE128" i="24"/>
  <c r="U133" i="24"/>
  <c r="R23" i="13"/>
  <c r="BH110" i="24"/>
  <c r="A110" i="24"/>
  <c r="BM110" i="24"/>
  <c r="BE110" i="24"/>
  <c r="AB111" i="24"/>
  <c r="AD111" i="24"/>
  <c r="AH110" i="24"/>
  <c r="AC115" i="24"/>
  <c r="AA115" i="24"/>
  <c r="AC113" i="24"/>
  <c r="AG113" i="24" s="1"/>
  <c r="AA113" i="24"/>
  <c r="BF117" i="24"/>
  <c r="F117" i="24"/>
  <c r="BC117" i="24" s="1"/>
  <c r="BE117" i="24"/>
  <c r="AB117" i="24"/>
  <c r="AD117" i="24"/>
  <c r="AH121" i="24"/>
  <c r="AI121" i="24" s="1"/>
  <c r="U67" i="24"/>
  <c r="Q67" i="24"/>
  <c r="W67" i="24" s="1"/>
  <c r="S68" i="24"/>
  <c r="X68" i="24" s="1"/>
  <c r="Q68" i="24"/>
  <c r="T69" i="24"/>
  <c r="R69" i="24"/>
  <c r="X69" i="24" s="1"/>
  <c r="Y69" i="24" s="1"/>
  <c r="AL69" i="24"/>
  <c r="AM69" i="24"/>
  <c r="AB63" i="24"/>
  <c r="AC63" i="24"/>
  <c r="AD63" i="24"/>
  <c r="AN68" i="24"/>
  <c r="AO68" i="24"/>
  <c r="U71" i="24"/>
  <c r="T71" i="24"/>
  <c r="R71" i="24"/>
  <c r="W71" i="24" s="1"/>
  <c r="AM73" i="24"/>
  <c r="AK73" i="24"/>
  <c r="AN73" i="24"/>
  <c r="AL73" i="24"/>
  <c r="AO73" i="24"/>
  <c r="BG63" i="24"/>
  <c r="BF63" i="24"/>
  <c r="BM63" i="24"/>
  <c r="AY63" i="24"/>
  <c r="BG64" i="24"/>
  <c r="F64" i="24"/>
  <c r="BC64" i="24" s="1"/>
  <c r="BM64" i="24"/>
  <c r="AE41" i="24"/>
  <c r="AB41" i="24"/>
  <c r="BE39" i="24"/>
  <c r="F39" i="24"/>
  <c r="BG39" i="24"/>
  <c r="BH42" i="24"/>
  <c r="BM42" i="24"/>
  <c r="BE42" i="24"/>
  <c r="Q39" i="24"/>
  <c r="R39" i="24"/>
  <c r="U41" i="24"/>
  <c r="AL41" i="24"/>
  <c r="AN41" i="24"/>
  <c r="S43" i="24"/>
  <c r="BD49" i="24"/>
  <c r="BE49" i="24"/>
  <c r="BB49" i="24"/>
  <c r="BG38" i="24"/>
  <c r="AB43" i="24"/>
  <c r="AH43" i="24" s="1"/>
  <c r="AA43" i="24"/>
  <c r="AE43" i="24"/>
  <c r="U44" i="24"/>
  <c r="T44" i="24"/>
  <c r="Q44" i="24"/>
  <c r="AC28" i="24"/>
  <c r="AE28" i="24"/>
  <c r="AD28" i="24"/>
  <c r="U26" i="24"/>
  <c r="Q26" i="24"/>
  <c r="R26" i="24"/>
  <c r="X26" i="24" s="1"/>
  <c r="T31" i="24"/>
  <c r="Q31" i="24"/>
  <c r="S7" i="13"/>
  <c r="T7" i="13"/>
  <c r="S8" i="13" s="1"/>
  <c r="AC47" i="24"/>
  <c r="AG47" i="24" s="1"/>
  <c r="AA47" i="24"/>
  <c r="AD47" i="24"/>
  <c r="X48" i="24"/>
  <c r="AR26" i="24"/>
  <c r="AS26" i="24"/>
  <c r="AQ26" i="24"/>
  <c r="W31" i="24"/>
  <c r="BB31" i="24" s="1"/>
  <c r="X31" i="24"/>
  <c r="Y31" i="24"/>
  <c r="AA29" i="24"/>
  <c r="AD29" i="24"/>
  <c r="AE29" i="24"/>
  <c r="AC29" i="24"/>
  <c r="AH29" i="24" s="1"/>
  <c r="AL27" i="24"/>
  <c r="AO27" i="24"/>
  <c r="AL35" i="24"/>
  <c r="AK35" i="24"/>
  <c r="AM35" i="24"/>
  <c r="AR35" i="24" s="1"/>
  <c r="AC36" i="24"/>
  <c r="AB36" i="24"/>
  <c r="T37" i="24"/>
  <c r="R37" i="24"/>
  <c r="X37" i="24" s="1"/>
  <c r="Y37" i="24" s="1"/>
  <c r="Q37" i="24"/>
  <c r="U48" i="24"/>
  <c r="Q48" i="24"/>
  <c r="X27" i="24"/>
  <c r="Y27" i="24" s="1"/>
  <c r="BH26" i="24"/>
  <c r="AY26" i="24"/>
  <c r="BE37" i="24"/>
  <c r="AY36" i="24"/>
  <c r="AL34" i="24"/>
  <c r="AR34" i="24" s="1"/>
  <c r="AO29" i="24"/>
  <c r="AE27" i="24"/>
  <c r="T32" i="24"/>
  <c r="T36" i="24"/>
  <c r="S32" i="24"/>
  <c r="S36" i="24"/>
  <c r="F36" i="24"/>
  <c r="BH37" i="24"/>
  <c r="BD36" i="24"/>
  <c r="BF37" i="24"/>
  <c r="BF36" i="24"/>
  <c r="BG29" i="24"/>
  <c r="AO26" i="24"/>
  <c r="AK34" i="24"/>
  <c r="AN34" i="24"/>
  <c r="AN29" i="24"/>
  <c r="AO28" i="24"/>
  <c r="AC35" i="24"/>
  <c r="AH35" i="24" s="1"/>
  <c r="AC31" i="24"/>
  <c r="AH31" i="24" s="1"/>
  <c r="AI31" i="24" s="1"/>
  <c r="R28" i="24"/>
  <c r="Q33" i="24"/>
  <c r="Q28" i="24"/>
  <c r="R33" i="24"/>
  <c r="W33" i="24" s="1"/>
  <c r="BM36" i="24"/>
  <c r="Y7" i="13"/>
  <c r="BK36" i="24"/>
  <c r="A7" i="13"/>
  <c r="P7" i="13" s="1"/>
  <c r="AB169" i="24"/>
  <c r="AC169" i="24"/>
  <c r="AD169" i="24"/>
  <c r="AE169" i="24"/>
  <c r="T86" i="24"/>
  <c r="U86" i="24"/>
  <c r="T77" i="24"/>
  <c r="R77" i="24"/>
  <c r="U77" i="24"/>
  <c r="AK74" i="24"/>
  <c r="AM74" i="24"/>
  <c r="AR74" i="24" s="1"/>
  <c r="AS74" i="24" s="1"/>
  <c r="AM76" i="24"/>
  <c r="AR76" i="24" s="1"/>
  <c r="AV76" i="24" s="1"/>
  <c r="AO76" i="24"/>
  <c r="AK78" i="24"/>
  <c r="AL78" i="24"/>
  <c r="AQ78" i="24" s="1"/>
  <c r="BA78" i="24" s="1"/>
  <c r="AM80" i="24"/>
  <c r="AN80" i="24"/>
  <c r="AK80" i="24"/>
  <c r="BG81" i="24"/>
  <c r="BF81" i="24"/>
  <c r="AO79" i="24"/>
  <c r="AL79" i="24"/>
  <c r="P6" i="19"/>
  <c r="A15" i="13"/>
  <c r="P15" i="13" s="1"/>
  <c r="BM79" i="24"/>
  <c r="F79" i="24"/>
  <c r="U15" i="13"/>
  <c r="R15" i="13"/>
  <c r="S16" i="13" s="1"/>
  <c r="S15" i="13"/>
  <c r="AG77" i="24"/>
  <c r="E15" i="13"/>
  <c r="AL77" i="24"/>
  <c r="AR77" i="24" s="1"/>
  <c r="AM77" i="24"/>
  <c r="AA78" i="24"/>
  <c r="AB78" i="24"/>
  <c r="AG78" i="24" s="1"/>
  <c r="AZ78" i="24" s="1"/>
  <c r="U74" i="24"/>
  <c r="S74" i="24"/>
  <c r="T74" i="24"/>
  <c r="U76" i="24"/>
  <c r="R76" i="24"/>
  <c r="W76" i="24" s="1"/>
  <c r="AC79" i="24"/>
  <c r="AD79" i="24"/>
  <c r="AA79" i="24"/>
  <c r="F76" i="24"/>
  <c r="BG76" i="24"/>
  <c r="AH85" i="24"/>
  <c r="AJ96" i="24"/>
  <c r="A33" i="19"/>
  <c r="F87" i="13"/>
  <c r="W184" i="24"/>
  <c r="BB184" i="24" s="1"/>
  <c r="AI189" i="24"/>
  <c r="AF189" i="24" s="1"/>
  <c r="X187" i="24"/>
  <c r="Y187" i="24" s="1"/>
  <c r="AR184" i="24"/>
  <c r="AR192" i="24"/>
  <c r="AS192" i="24" s="1"/>
  <c r="AA34" i="13"/>
  <c r="AH162" i="24"/>
  <c r="AQ166" i="24"/>
  <c r="BA166" i="24" s="1"/>
  <c r="X167" i="24"/>
  <c r="W165" i="24"/>
  <c r="Z165" i="24" s="1"/>
  <c r="AH113" i="24"/>
  <c r="AI113" i="24" s="1"/>
  <c r="AG115" i="24"/>
  <c r="AQ69" i="24"/>
  <c r="X28" i="24"/>
  <c r="Y28" i="24" s="1"/>
  <c r="V28" i="24" s="1"/>
  <c r="W28" i="24"/>
  <c r="Y48" i="24"/>
  <c r="V48" i="24" s="1"/>
  <c r="Z48" i="24"/>
  <c r="AH47" i="24"/>
  <c r="AG43" i="24"/>
  <c r="W32" i="24"/>
  <c r="AQ34" i="24"/>
  <c r="W37" i="24"/>
  <c r="AS35" i="24"/>
  <c r="AP35" i="24" s="1"/>
  <c r="AQ35" i="24"/>
  <c r="AT35" i="24" s="1"/>
  <c r="Z31" i="24"/>
  <c r="W26" i="24"/>
  <c r="AQ77" i="24"/>
  <c r="AU77" i="24" s="1"/>
  <c r="AR78" i="24"/>
  <c r="AS78" i="24" s="1"/>
  <c r="AH79" i="24"/>
  <c r="AG79" i="24"/>
  <c r="AJ79" i="24" s="1"/>
  <c r="X74" i="24"/>
  <c r="Y74" i="24" s="1"/>
  <c r="W74" i="24"/>
  <c r="BB74" i="24" s="1"/>
  <c r="AH78" i="24"/>
  <c r="Q16" i="13"/>
  <c r="AQ76" i="24"/>
  <c r="BA76" i="24" s="1"/>
  <c r="AS34" i="24"/>
  <c r="AI47" i="24"/>
  <c r="AS76" i="24"/>
  <c r="AI79" i="24"/>
  <c r="R45" i="24" l="1"/>
  <c r="Q45" i="24"/>
  <c r="Z37" i="24"/>
  <c r="AO39" i="24"/>
  <c r="AN39" i="24"/>
  <c r="AK39" i="24"/>
  <c r="AM39" i="24"/>
  <c r="AL39" i="24"/>
  <c r="E86" i="13"/>
  <c r="B30" i="13"/>
  <c r="AI43" i="24"/>
  <c r="AF43" i="24" s="1"/>
  <c r="AJ43" i="24"/>
  <c r="BB187" i="24"/>
  <c r="V187" i="24"/>
  <c r="AU64" i="24"/>
  <c r="BA151" i="24"/>
  <c r="AT151" i="24"/>
  <c r="W168" i="24"/>
  <c r="V168" i="24" s="1"/>
  <c r="X168" i="24"/>
  <c r="Y168" i="24" s="1"/>
  <c r="AB49" i="24"/>
  <c r="AA49" i="24"/>
  <c r="AE49" i="24"/>
  <c r="AA27" i="13"/>
  <c r="AC27" i="13"/>
  <c r="AD27" i="13"/>
  <c r="T155" i="24"/>
  <c r="S155" i="24"/>
  <c r="Q155" i="24"/>
  <c r="R155" i="24"/>
  <c r="W155" i="24" s="1"/>
  <c r="U155" i="24"/>
  <c r="T101" i="24"/>
  <c r="U101" i="24"/>
  <c r="R101" i="24"/>
  <c r="Q101" i="24"/>
  <c r="T16" i="13"/>
  <c r="X8" i="13"/>
  <c r="Q40" i="24"/>
  <c r="AG63" i="24"/>
  <c r="X185" i="24"/>
  <c r="W192" i="24"/>
  <c r="Z192" i="24" s="1"/>
  <c r="Z72" i="24"/>
  <c r="AU82" i="24"/>
  <c r="AJ82" i="24"/>
  <c r="AG34" i="24"/>
  <c r="AJ34" i="24" s="1"/>
  <c r="AH34" i="24"/>
  <c r="AI34" i="24" s="1"/>
  <c r="AF79" i="24"/>
  <c r="AV78" i="24"/>
  <c r="BB28" i="24"/>
  <c r="Z28" i="24"/>
  <c r="AH63" i="24"/>
  <c r="AI63" i="24" s="1"/>
  <c r="W185" i="24"/>
  <c r="BB185" i="24" s="1"/>
  <c r="AQ186" i="24"/>
  <c r="BA186" i="24" s="1"/>
  <c r="AV34" i="24"/>
  <c r="AG36" i="24"/>
  <c r="AH36" i="24"/>
  <c r="S101" i="24"/>
  <c r="AU113" i="24"/>
  <c r="AG165" i="24"/>
  <c r="AH165" i="24"/>
  <c r="AV165" i="24" s="1"/>
  <c r="AH152" i="24"/>
  <c r="AI152" i="24" s="1"/>
  <c r="AQ190" i="24"/>
  <c r="AR190" i="24"/>
  <c r="AS190" i="24" s="1"/>
  <c r="AP190" i="24" s="1"/>
  <c r="T34" i="13"/>
  <c r="U34" i="13" s="1"/>
  <c r="AF34" i="13"/>
  <c r="X131" i="24"/>
  <c r="Y131" i="24" s="1"/>
  <c r="V131" i="24" s="1"/>
  <c r="R86" i="24"/>
  <c r="W86" i="24" s="1"/>
  <c r="S86" i="24"/>
  <c r="AH159" i="24"/>
  <c r="AB27" i="13"/>
  <c r="AA28" i="13" s="1"/>
  <c r="W152" i="24"/>
  <c r="Z152" i="24" s="1"/>
  <c r="AF8" i="13"/>
  <c r="AT30" i="24"/>
  <c r="U14" i="13"/>
  <c r="AF14" i="13"/>
  <c r="T14" i="13"/>
  <c r="R41" i="24"/>
  <c r="Q41" i="24"/>
  <c r="S41" i="24"/>
  <c r="T41" i="24"/>
  <c r="AR70" i="24"/>
  <c r="AS70" i="24" s="1"/>
  <c r="AQ70" i="24"/>
  <c r="BA70" i="24" s="1"/>
  <c r="AG22" i="13"/>
  <c r="AH185" i="24"/>
  <c r="AI185" i="24" s="1"/>
  <c r="AG185" i="24"/>
  <c r="AH62" i="24"/>
  <c r="X14" i="13"/>
  <c r="V14" i="13"/>
  <c r="AR64" i="24"/>
  <c r="AS64" i="24" s="1"/>
  <c r="AP64" i="24" s="1"/>
  <c r="AS51" i="24"/>
  <c r="AP51" i="24" s="1"/>
  <c r="AJ60" i="24"/>
  <c r="F83" i="13"/>
  <c r="B18" i="13"/>
  <c r="W36" i="24"/>
  <c r="Z36" i="24" s="1"/>
  <c r="X36" i="24"/>
  <c r="Y36" i="24" s="1"/>
  <c r="AH41" i="24"/>
  <c r="AV41" i="24" s="1"/>
  <c r="X192" i="24"/>
  <c r="Y192" i="24" s="1"/>
  <c r="V192" i="24" s="1"/>
  <c r="AL86" i="24"/>
  <c r="AR86" i="24" s="1"/>
  <c r="AS86" i="24" s="1"/>
  <c r="AP86" i="24" s="1"/>
  <c r="AN86" i="24"/>
  <c r="R38" i="24"/>
  <c r="W38" i="24" s="1"/>
  <c r="Q38" i="24"/>
  <c r="S38" i="24"/>
  <c r="U38" i="24"/>
  <c r="R43" i="24"/>
  <c r="W43" i="24" s="1"/>
  <c r="T43" i="24"/>
  <c r="U40" i="24"/>
  <c r="R40" i="24"/>
  <c r="S40" i="24"/>
  <c r="AF145" i="24"/>
  <c r="AA3" i="24"/>
  <c r="AB3" i="24"/>
  <c r="F58" i="24"/>
  <c r="A58" i="24"/>
  <c r="BN58" i="24" s="1"/>
  <c r="BO58" i="24" s="1"/>
  <c r="BC58" i="24"/>
  <c r="AZ58" i="24"/>
  <c r="BB58" i="24"/>
  <c r="BE58" i="24"/>
  <c r="BK58" i="24"/>
  <c r="AE50" i="24"/>
  <c r="AA50" i="24"/>
  <c r="AD50" i="24"/>
  <c r="AB50" i="24"/>
  <c r="Q146" i="24"/>
  <c r="U146" i="24"/>
  <c r="T146" i="24"/>
  <c r="R20" i="22"/>
  <c r="R6" i="22"/>
  <c r="Q20" i="22"/>
  <c r="C31" i="1" s="1"/>
  <c r="AL157" i="24"/>
  <c r="AO157" i="24"/>
  <c r="AN157" i="24"/>
  <c r="AK157" i="24"/>
  <c r="AA27" i="24"/>
  <c r="AB27" i="24"/>
  <c r="AF16" i="13"/>
  <c r="U16" i="13"/>
  <c r="V37" i="24"/>
  <c r="W69" i="24"/>
  <c r="BB69" i="24" s="1"/>
  <c r="AQ189" i="24"/>
  <c r="AA41" i="24"/>
  <c r="AD41" i="24"/>
  <c r="AC41" i="24"/>
  <c r="AG41" i="24" s="1"/>
  <c r="AC39" i="24"/>
  <c r="AG39" i="24" s="1"/>
  <c r="AD39" i="24"/>
  <c r="AE39" i="24"/>
  <c r="BA58" i="24"/>
  <c r="AC27" i="24"/>
  <c r="AP76" i="24"/>
  <c r="AJ113" i="24"/>
  <c r="AV184" i="24"/>
  <c r="AW184" i="24" s="1"/>
  <c r="AS184" i="24"/>
  <c r="AM86" i="24"/>
  <c r="AR27" i="24"/>
  <c r="AS27" i="24" s="1"/>
  <c r="AQ27" i="24"/>
  <c r="AT27" i="24" s="1"/>
  <c r="BA26" i="24"/>
  <c r="AT26" i="24"/>
  <c r="AH28" i="24"/>
  <c r="AI28" i="24" s="1"/>
  <c r="AG28" i="24"/>
  <c r="AJ28" i="24" s="1"/>
  <c r="AA39" i="24"/>
  <c r="AI110" i="24"/>
  <c r="AF110" i="24" s="1"/>
  <c r="AJ110" i="24"/>
  <c r="AH127" i="24"/>
  <c r="AG127" i="24"/>
  <c r="AG167" i="24"/>
  <c r="AU167" i="24" s="1"/>
  <c r="BA184" i="24"/>
  <c r="AP184" i="24"/>
  <c r="AE27" i="13"/>
  <c r="AH14" i="13"/>
  <c r="AE14" i="13"/>
  <c r="AJ139" i="24"/>
  <c r="AG30" i="24"/>
  <c r="BA49" i="24"/>
  <c r="BG49" i="24"/>
  <c r="BK49" i="24"/>
  <c r="BM49" i="24"/>
  <c r="X22" i="13"/>
  <c r="AG156" i="24"/>
  <c r="AF156" i="24" s="1"/>
  <c r="AH156" i="24"/>
  <c r="AI156" i="24" s="1"/>
  <c r="AH182" i="24"/>
  <c r="AI182" i="24" s="1"/>
  <c r="AG182" i="24"/>
  <c r="AG37" i="24"/>
  <c r="AR62" i="24"/>
  <c r="AS62" i="24" s="1"/>
  <c r="AQ62" i="24"/>
  <c r="AU62" i="24" s="1"/>
  <c r="V136" i="24"/>
  <c r="AQ97" i="24"/>
  <c r="BA97" i="24" s="1"/>
  <c r="AR97" i="24"/>
  <c r="AG145" i="24"/>
  <c r="AJ145" i="24" s="1"/>
  <c r="AC142" i="24"/>
  <c r="AD142" i="24"/>
  <c r="AE142" i="24"/>
  <c r="AL163" i="24"/>
  <c r="AN163" i="24"/>
  <c r="BM114" i="24"/>
  <c r="BH114" i="24"/>
  <c r="BF114" i="24"/>
  <c r="BE114" i="24"/>
  <c r="AY114" i="24"/>
  <c r="BG114" i="24"/>
  <c r="AL123" i="24"/>
  <c r="AQ123" i="24" s="1"/>
  <c r="AN123" i="24"/>
  <c r="AO123" i="24"/>
  <c r="AM123" i="24"/>
  <c r="AK123" i="24"/>
  <c r="AJ123" i="24"/>
  <c r="T81" i="24"/>
  <c r="R81" i="24"/>
  <c r="S81" i="24"/>
  <c r="Q81" i="24"/>
  <c r="AA33" i="24"/>
  <c r="AC33" i="24"/>
  <c r="AD33" i="24"/>
  <c r="AD57" i="24"/>
  <c r="AB57" i="24"/>
  <c r="AG57" i="24" s="1"/>
  <c r="AA57" i="24"/>
  <c r="AB130" i="24"/>
  <c r="AC130" i="24"/>
  <c r="L6" i="16"/>
  <c r="M3" i="13" s="1"/>
  <c r="AC3" i="13" s="1"/>
  <c r="J6" i="16"/>
  <c r="K3" i="13" s="1"/>
  <c r="I11" i="16"/>
  <c r="K6" i="24" s="1"/>
  <c r="BX6" i="24" s="1"/>
  <c r="E9" i="16"/>
  <c r="G4" i="24" s="1"/>
  <c r="H12" i="16"/>
  <c r="J7" i="24" s="1"/>
  <c r="D10" i="16"/>
  <c r="E5" i="24" s="1"/>
  <c r="A13" i="16"/>
  <c r="B8" i="24" s="1"/>
  <c r="BM8" i="24" s="1"/>
  <c r="C18" i="16"/>
  <c r="D13" i="24" s="1"/>
  <c r="J15" i="16"/>
  <c r="L10" i="24" s="1"/>
  <c r="R10" i="24" s="1"/>
  <c r="J18" i="16"/>
  <c r="L13" i="24" s="1"/>
  <c r="D16" i="16"/>
  <c r="E11" i="24" s="1"/>
  <c r="N7" i="16"/>
  <c r="P2" i="24" s="1"/>
  <c r="G10" i="16"/>
  <c r="I5" i="24" s="1"/>
  <c r="A6" i="16"/>
  <c r="A3" i="13" s="1"/>
  <c r="P3" i="13" s="1"/>
  <c r="J9" i="16"/>
  <c r="L4" i="24" s="1"/>
  <c r="A17" i="16"/>
  <c r="B12" i="24" s="1"/>
  <c r="BM12" i="24" s="1"/>
  <c r="E16" i="16"/>
  <c r="G11" i="24" s="1"/>
  <c r="B18" i="16"/>
  <c r="C13" i="24" s="1"/>
  <c r="F7" i="16"/>
  <c r="H2" i="24" s="1"/>
  <c r="M9" i="16"/>
  <c r="O4" i="24" s="1"/>
  <c r="N11" i="16"/>
  <c r="P6" i="24" s="1"/>
  <c r="B9" i="16"/>
  <c r="C4" i="24" s="1"/>
  <c r="B14" i="16"/>
  <c r="C9" i="24" s="1"/>
  <c r="B15" i="16"/>
  <c r="C10" i="24" s="1"/>
  <c r="G17" i="16"/>
  <c r="I12" i="24" s="1"/>
  <c r="A11" i="16"/>
  <c r="B6" i="24" s="1"/>
  <c r="BM6" i="24" s="1"/>
  <c r="L10" i="16"/>
  <c r="N5" i="24" s="1"/>
  <c r="M16" i="16"/>
  <c r="O11" i="24" s="1"/>
  <c r="I15" i="16"/>
  <c r="K10" i="24" s="1"/>
  <c r="I12" i="16"/>
  <c r="K7" i="24" s="1"/>
  <c r="BX7" i="24" s="1"/>
  <c r="F11" i="16"/>
  <c r="H6" i="24" s="1"/>
  <c r="H17" i="16"/>
  <c r="J12" i="24" s="1"/>
  <c r="L16" i="16"/>
  <c r="N11" i="24" s="1"/>
  <c r="B14" i="20"/>
  <c r="C105" i="24" s="1"/>
  <c r="A6" i="20"/>
  <c r="K6" i="20"/>
  <c r="L19" i="13" s="1"/>
  <c r="C6" i="20"/>
  <c r="C19" i="13" s="1"/>
  <c r="E19" i="13" s="1"/>
  <c r="A8" i="20"/>
  <c r="B99" i="24" s="1"/>
  <c r="G13" i="20"/>
  <c r="I104" i="24" s="1"/>
  <c r="L12" i="20"/>
  <c r="N103" i="24" s="1"/>
  <c r="D12" i="20"/>
  <c r="E103" i="24" s="1"/>
  <c r="I11" i="20"/>
  <c r="K102" i="24" s="1"/>
  <c r="BX102" i="24" s="1"/>
  <c r="N10" i="20"/>
  <c r="P101" i="24" s="1"/>
  <c r="F10" i="20"/>
  <c r="H101" i="24" s="1"/>
  <c r="K9" i="20"/>
  <c r="M100" i="24" s="1"/>
  <c r="AE100" i="24" s="1"/>
  <c r="J8" i="20"/>
  <c r="L99" i="24" s="1"/>
  <c r="B8" i="20"/>
  <c r="C99" i="24" s="1"/>
  <c r="G7" i="20"/>
  <c r="I98" i="24" s="1"/>
  <c r="A16" i="20"/>
  <c r="B107" i="24" s="1"/>
  <c r="I18" i="20"/>
  <c r="K109" i="24" s="1"/>
  <c r="BX109" i="24" s="1"/>
  <c r="N17" i="20"/>
  <c r="P108" i="24" s="1"/>
  <c r="H17" i="20"/>
  <c r="J108" i="24" s="1"/>
  <c r="M16" i="20"/>
  <c r="O107" i="24" s="1"/>
  <c r="E16" i="20"/>
  <c r="G107" i="24" s="1"/>
  <c r="J15" i="20"/>
  <c r="L106" i="24" s="1"/>
  <c r="B15" i="20"/>
  <c r="C106" i="24" s="1"/>
  <c r="G14" i="20"/>
  <c r="I105" i="24" s="1"/>
  <c r="N6" i="20"/>
  <c r="O19" i="13" s="1"/>
  <c r="F6" i="20"/>
  <c r="G19" i="13" s="1"/>
  <c r="A11" i="20"/>
  <c r="B102" i="24" s="1"/>
  <c r="BB102" i="24" s="1"/>
  <c r="J13" i="20"/>
  <c r="L104" i="24" s="1"/>
  <c r="Q104" i="24" s="1"/>
  <c r="B13" i="20"/>
  <c r="C104" i="24" s="1"/>
  <c r="G12" i="20"/>
  <c r="I103" i="24" s="1"/>
  <c r="N11" i="20"/>
  <c r="P102" i="24" s="1"/>
  <c r="F11" i="20"/>
  <c r="H102" i="24" s="1"/>
  <c r="K10" i="20"/>
  <c r="M101" i="24" s="1"/>
  <c r="C10" i="20"/>
  <c r="D101" i="24" s="1"/>
  <c r="H9" i="20"/>
  <c r="J100" i="24" s="1"/>
  <c r="M8" i="20"/>
  <c r="O99" i="24" s="1"/>
  <c r="E8" i="20"/>
  <c r="G99" i="24" s="1"/>
  <c r="H7" i="20"/>
  <c r="J98" i="24" s="1"/>
  <c r="A15" i="20"/>
  <c r="B106" i="24" s="1"/>
  <c r="B5" i="20"/>
  <c r="C5" i="20" s="1"/>
  <c r="D5" i="20" s="1"/>
  <c r="E5" i="20" s="1"/>
  <c r="F5" i="20" s="1"/>
  <c r="G5" i="20" s="1"/>
  <c r="H5" i="20" s="1"/>
  <c r="I5" i="20" s="1"/>
  <c r="J5" i="20" s="1"/>
  <c r="K5" i="20" s="1"/>
  <c r="L5" i="20" s="1"/>
  <c r="M5" i="20" s="1"/>
  <c r="N5" i="20" s="1"/>
  <c r="I6" i="20"/>
  <c r="J19" i="13" s="1"/>
  <c r="A12" i="20"/>
  <c r="B103" i="24" s="1"/>
  <c r="I13" i="20"/>
  <c r="K104" i="24" s="1"/>
  <c r="BX104" i="24" s="1"/>
  <c r="J12" i="20"/>
  <c r="L103" i="24" s="1"/>
  <c r="M11" i="20"/>
  <c r="O102" i="24" s="1"/>
  <c r="C11" i="20"/>
  <c r="D102" i="24" s="1"/>
  <c r="D10" i="20"/>
  <c r="E101" i="24" s="1"/>
  <c r="G9" i="20"/>
  <c r="I100" i="24" s="1"/>
  <c r="L8" i="20"/>
  <c r="N99" i="24" s="1"/>
  <c r="M7" i="20"/>
  <c r="O98" i="24" s="1"/>
  <c r="C7" i="20"/>
  <c r="D98" i="24" s="1"/>
  <c r="K18" i="20"/>
  <c r="M109" i="24" s="1"/>
  <c r="L17" i="20"/>
  <c r="N108" i="24" s="1"/>
  <c r="D17" i="20"/>
  <c r="E108" i="24" s="1"/>
  <c r="G16" i="20"/>
  <c r="I107" i="24" s="1"/>
  <c r="H15" i="20"/>
  <c r="J106" i="24" s="1"/>
  <c r="K14" i="20"/>
  <c r="M105" i="24" s="1"/>
  <c r="AB105" i="24" s="1"/>
  <c r="C14" i="20"/>
  <c r="D105" i="24" s="1"/>
  <c r="D6" i="20"/>
  <c r="D19" i="13" s="1"/>
  <c r="N13" i="20"/>
  <c r="P104" i="24" s="1"/>
  <c r="D13" i="20"/>
  <c r="E104" i="24" s="1"/>
  <c r="J11" i="20"/>
  <c r="L102" i="24" s="1"/>
  <c r="M10" i="20"/>
  <c r="O101" i="24" s="1"/>
  <c r="N9" i="20"/>
  <c r="P100" i="24" s="1"/>
  <c r="D9" i="20"/>
  <c r="E100" i="24" s="1"/>
  <c r="G8" i="20"/>
  <c r="I99" i="24" s="1"/>
  <c r="L7" i="20"/>
  <c r="N98" i="24" s="1"/>
  <c r="D7" i="20"/>
  <c r="E98" i="24" s="1"/>
  <c r="L18" i="20"/>
  <c r="N109" i="24" s="1"/>
  <c r="D18" i="20"/>
  <c r="E109" i="24" s="1"/>
  <c r="I17" i="20"/>
  <c r="K108" i="24" s="1"/>
  <c r="BX108" i="24" s="1"/>
  <c r="N16" i="20"/>
  <c r="P107" i="24" s="1"/>
  <c r="F16" i="20"/>
  <c r="H107" i="24" s="1"/>
  <c r="K15" i="20"/>
  <c r="M106" i="24" s="1"/>
  <c r="C15" i="20"/>
  <c r="D106" i="24" s="1"/>
  <c r="H14" i="20"/>
  <c r="J105" i="24" s="1"/>
  <c r="G6" i="20"/>
  <c r="H19" i="13" s="1"/>
  <c r="A10" i="20"/>
  <c r="B101" i="24" s="1"/>
  <c r="E13" i="20"/>
  <c r="G104" i="24" s="1"/>
  <c r="H12" i="20"/>
  <c r="J103" i="24" s="1"/>
  <c r="K11" i="20"/>
  <c r="M102" i="24" s="1"/>
  <c r="L10" i="20"/>
  <c r="N101" i="24" s="1"/>
  <c r="B10" i="20"/>
  <c r="C101" i="24" s="1"/>
  <c r="E9" i="20"/>
  <c r="G100" i="24" s="1"/>
  <c r="H8" i="20"/>
  <c r="J99" i="24" s="1"/>
  <c r="K7" i="20"/>
  <c r="M98" i="24" s="1"/>
  <c r="A14" i="20"/>
  <c r="B105" i="24" s="1"/>
  <c r="G18" i="20"/>
  <c r="I109" i="24" s="1"/>
  <c r="J17" i="20"/>
  <c r="L108" i="24" s="1"/>
  <c r="B17" i="20"/>
  <c r="C108" i="24" s="1"/>
  <c r="C16" i="20"/>
  <c r="D107" i="24" s="1"/>
  <c r="F15" i="20"/>
  <c r="H106" i="24" s="1"/>
  <c r="I14" i="20"/>
  <c r="K105" i="24" s="1"/>
  <c r="BX105" i="24" s="1"/>
  <c r="L6" i="20"/>
  <c r="M19" i="13" s="1"/>
  <c r="B6" i="20"/>
  <c r="Q20" i="20" s="1"/>
  <c r="L13" i="20"/>
  <c r="N104" i="24" s="1"/>
  <c r="AN104" i="24" s="1"/>
  <c r="M12" i="20"/>
  <c r="O103" i="24" s="1"/>
  <c r="E12" i="20"/>
  <c r="G103" i="24" s="1"/>
  <c r="H11" i="20"/>
  <c r="J102" i="24" s="1"/>
  <c r="I10" i="20"/>
  <c r="K101" i="24" s="1"/>
  <c r="BX101" i="24" s="1"/>
  <c r="L9" i="20"/>
  <c r="N100" i="24" s="1"/>
  <c r="B9" i="20"/>
  <c r="C100" i="24" s="1"/>
  <c r="C8" i="20"/>
  <c r="D99" i="24" s="1"/>
  <c r="B7" i="20"/>
  <c r="C98" i="24" s="1"/>
  <c r="J18" i="20"/>
  <c r="L109" i="24" s="1"/>
  <c r="B18" i="20"/>
  <c r="C109" i="24" s="1"/>
  <c r="G17" i="20"/>
  <c r="I108" i="24" s="1"/>
  <c r="L16" i="20"/>
  <c r="N107" i="24" s="1"/>
  <c r="D16" i="20"/>
  <c r="E107" i="24" s="1"/>
  <c r="I15" i="20"/>
  <c r="K106" i="24" s="1"/>
  <c r="BX106" i="24" s="1"/>
  <c r="N14" i="20"/>
  <c r="P105" i="24" s="1"/>
  <c r="F14" i="20"/>
  <c r="H105" i="24" s="1"/>
  <c r="E6" i="20"/>
  <c r="F19" i="13" s="1"/>
  <c r="C13" i="20"/>
  <c r="D104" i="24" s="1"/>
  <c r="G11" i="20"/>
  <c r="I102" i="24" s="1"/>
  <c r="M9" i="20"/>
  <c r="O100" i="24" s="1"/>
  <c r="F8" i="20"/>
  <c r="H99" i="24" s="1"/>
  <c r="A18" i="20"/>
  <c r="B109" i="24" s="1"/>
  <c r="N15" i="20"/>
  <c r="P106" i="24" s="1"/>
  <c r="E14" i="20"/>
  <c r="G105" i="24" s="1"/>
  <c r="A13" i="20"/>
  <c r="B104" i="24" s="1"/>
  <c r="K12" i="20"/>
  <c r="M103" i="24" s="1"/>
  <c r="D11" i="20"/>
  <c r="E102" i="24" s="1"/>
  <c r="J9" i="20"/>
  <c r="L100" i="24" s="1"/>
  <c r="A17" i="20"/>
  <c r="B108" i="24" s="1"/>
  <c r="M17" i="20"/>
  <c r="O108" i="24" s="1"/>
  <c r="J16" i="20"/>
  <c r="L107" i="24" s="1"/>
  <c r="G15" i="20"/>
  <c r="I106" i="24" s="1"/>
  <c r="D14" i="20"/>
  <c r="E105" i="24" s="1"/>
  <c r="A7" i="20"/>
  <c r="B98" i="24" s="1"/>
  <c r="N12" i="20"/>
  <c r="P103" i="24" s="1"/>
  <c r="E11" i="20"/>
  <c r="G102" i="24" s="1"/>
  <c r="I9" i="20"/>
  <c r="K100" i="24" s="1"/>
  <c r="BX100" i="24" s="1"/>
  <c r="D8" i="20"/>
  <c r="E99" i="24" s="1"/>
  <c r="M18" i="20"/>
  <c r="O109" i="24" s="1"/>
  <c r="F17" i="20"/>
  <c r="H108" i="24" s="1"/>
  <c r="L15" i="20"/>
  <c r="N106" i="24" s="1"/>
  <c r="A9" i="20"/>
  <c r="B100" i="24" s="1"/>
  <c r="I12" i="20"/>
  <c r="K103" i="24" s="1"/>
  <c r="BX103" i="24" s="1"/>
  <c r="B11" i="20"/>
  <c r="C102" i="24" s="1"/>
  <c r="F9" i="20"/>
  <c r="H100" i="24" s="1"/>
  <c r="N7" i="20"/>
  <c r="P98" i="24" s="1"/>
  <c r="N18" i="20"/>
  <c r="P109" i="24" s="1"/>
  <c r="K17" i="20"/>
  <c r="M108" i="24" s="1"/>
  <c r="AE108" i="24" s="1"/>
  <c r="H16" i="20"/>
  <c r="J107" i="24" s="1"/>
  <c r="E15" i="20"/>
  <c r="G106" i="24" s="1"/>
  <c r="K13" i="20"/>
  <c r="M104" i="24" s="1"/>
  <c r="H10" i="20"/>
  <c r="J101" i="24" s="1"/>
  <c r="E7" i="20"/>
  <c r="G98" i="24" s="1"/>
  <c r="I16" i="20"/>
  <c r="K107" i="24" s="1"/>
  <c r="BX107" i="24" s="1"/>
  <c r="H6" i="20"/>
  <c r="I19" i="13" s="1"/>
  <c r="L11" i="20"/>
  <c r="N102" i="24" s="1"/>
  <c r="AO102" i="24" s="1"/>
  <c r="I8" i="20"/>
  <c r="K99" i="24" s="1"/>
  <c r="BX99" i="24" s="1"/>
  <c r="F18" i="20"/>
  <c r="H109" i="24" s="1"/>
  <c r="M15" i="20"/>
  <c r="O106" i="24" s="1"/>
  <c r="M6" i="20"/>
  <c r="N19" i="13" s="1"/>
  <c r="F12" i="20"/>
  <c r="H103" i="24" s="1"/>
  <c r="C9" i="20"/>
  <c r="D100" i="24" s="1"/>
  <c r="E18" i="20"/>
  <c r="G109" i="24" s="1"/>
  <c r="D15" i="20"/>
  <c r="E106" i="24" s="1"/>
  <c r="H13" i="20"/>
  <c r="J104" i="24" s="1"/>
  <c r="G10" i="20"/>
  <c r="I101" i="24" s="1"/>
  <c r="J7" i="20"/>
  <c r="L98" i="24" s="1"/>
  <c r="E17" i="20"/>
  <c r="G108" i="24" s="1"/>
  <c r="L14" i="20"/>
  <c r="N105" i="24" s="1"/>
  <c r="M13" i="20"/>
  <c r="O104" i="24" s="1"/>
  <c r="I7" i="20"/>
  <c r="K98" i="24" s="1"/>
  <c r="BX98" i="24" s="1"/>
  <c r="J6" i="20"/>
  <c r="K19" i="13" s="1"/>
  <c r="K8" i="20"/>
  <c r="M99" i="24" s="1"/>
  <c r="B16" i="20"/>
  <c r="C107" i="24" s="1"/>
  <c r="N8" i="20"/>
  <c r="P99" i="24" s="1"/>
  <c r="M14" i="20"/>
  <c r="O105" i="24" s="1"/>
  <c r="E10" i="20"/>
  <c r="G101" i="24" s="1"/>
  <c r="C17" i="20"/>
  <c r="D108" i="24" s="1"/>
  <c r="C14" i="23"/>
  <c r="D177" i="24" s="1"/>
  <c r="A7" i="23"/>
  <c r="B170" i="24" s="1"/>
  <c r="BC170" i="24" s="1"/>
  <c r="A15" i="23"/>
  <c r="B178" i="24" s="1"/>
  <c r="J18" i="23"/>
  <c r="L181" i="24" s="1"/>
  <c r="B18" i="23"/>
  <c r="C181" i="24" s="1"/>
  <c r="G17" i="23"/>
  <c r="I180" i="24" s="1"/>
  <c r="L16" i="23"/>
  <c r="N179" i="24" s="1"/>
  <c r="D16" i="23"/>
  <c r="E179" i="24" s="1"/>
  <c r="I15" i="23"/>
  <c r="K178" i="24" s="1"/>
  <c r="BX178" i="24" s="1"/>
  <c r="N14" i="23"/>
  <c r="P177" i="24" s="1"/>
  <c r="H14" i="23"/>
  <c r="J177" i="24" s="1"/>
  <c r="A6" i="23"/>
  <c r="A14" i="23"/>
  <c r="B177" i="24" s="1"/>
  <c r="K18" i="23"/>
  <c r="M181" i="24" s="1"/>
  <c r="C18" i="23"/>
  <c r="D181" i="24" s="1"/>
  <c r="H17" i="23"/>
  <c r="J180" i="24" s="1"/>
  <c r="M16" i="23"/>
  <c r="O179" i="24" s="1"/>
  <c r="E16" i="23"/>
  <c r="G179" i="24" s="1"/>
  <c r="J15" i="23"/>
  <c r="L178" i="24" s="1"/>
  <c r="B15" i="23"/>
  <c r="C178" i="24" s="1"/>
  <c r="G14" i="23"/>
  <c r="I177" i="24" s="1"/>
  <c r="A11" i="23"/>
  <c r="B174" i="24" s="1"/>
  <c r="L18" i="23"/>
  <c r="N181" i="24" s="1"/>
  <c r="M17" i="23"/>
  <c r="O180" i="24" s="1"/>
  <c r="C17" i="23"/>
  <c r="D180" i="24" s="1"/>
  <c r="F16" i="23"/>
  <c r="H179" i="24" s="1"/>
  <c r="G15" i="23"/>
  <c r="I178" i="24" s="1"/>
  <c r="L14" i="23"/>
  <c r="N177" i="24" s="1"/>
  <c r="B14" i="23"/>
  <c r="C177" i="24" s="1"/>
  <c r="A16" i="23"/>
  <c r="B179" i="24" s="1"/>
  <c r="G18" i="23"/>
  <c r="I181" i="24" s="1"/>
  <c r="J17" i="23"/>
  <c r="L180" i="24" s="1"/>
  <c r="K16" i="23"/>
  <c r="M179" i="24" s="1"/>
  <c r="N15" i="23"/>
  <c r="P178" i="24" s="1"/>
  <c r="D15" i="23"/>
  <c r="E178" i="24" s="1"/>
  <c r="E14" i="23"/>
  <c r="G177" i="24" s="1"/>
  <c r="K13" i="23"/>
  <c r="M176" i="24" s="1"/>
  <c r="AB176" i="24" s="1"/>
  <c r="C13" i="23"/>
  <c r="D176" i="24" s="1"/>
  <c r="H12" i="23"/>
  <c r="J175" i="24" s="1"/>
  <c r="M11" i="23"/>
  <c r="O174" i="24" s="1"/>
  <c r="A13" i="23"/>
  <c r="B176" i="24" s="1"/>
  <c r="H18" i="23"/>
  <c r="J181" i="24" s="1"/>
  <c r="K17" i="23"/>
  <c r="M180" i="24" s="1"/>
  <c r="N16" i="23"/>
  <c r="P179" i="24" s="1"/>
  <c r="B16" i="23"/>
  <c r="C179" i="24" s="1"/>
  <c r="E15" i="23"/>
  <c r="G178" i="24" s="1"/>
  <c r="J14" i="23"/>
  <c r="L177" i="24" s="1"/>
  <c r="A8" i="23"/>
  <c r="B171" i="24" s="1"/>
  <c r="A18" i="23"/>
  <c r="B181" i="24" s="1"/>
  <c r="E18" i="23"/>
  <c r="G181" i="24" s="1"/>
  <c r="F17" i="23"/>
  <c r="H180" i="24" s="1"/>
  <c r="I16" i="23"/>
  <c r="K179" i="24" s="1"/>
  <c r="BX179" i="24" s="1"/>
  <c r="L15" i="23"/>
  <c r="N178" i="24" s="1"/>
  <c r="M14" i="23"/>
  <c r="O177" i="24" s="1"/>
  <c r="I13" i="23"/>
  <c r="K176" i="24" s="1"/>
  <c r="BX176" i="24" s="1"/>
  <c r="N12" i="23"/>
  <c r="P175" i="24" s="1"/>
  <c r="F12" i="23"/>
  <c r="H175" i="24" s="1"/>
  <c r="K11" i="23"/>
  <c r="M174" i="24" s="1"/>
  <c r="E11" i="23"/>
  <c r="G174" i="24" s="1"/>
  <c r="N10" i="23"/>
  <c r="P173" i="24" s="1"/>
  <c r="J10" i="23"/>
  <c r="L173" i="24" s="1"/>
  <c r="F10" i="23"/>
  <c r="H173" i="24" s="1"/>
  <c r="B10" i="23"/>
  <c r="C173" i="24" s="1"/>
  <c r="K9" i="23"/>
  <c r="M172" i="24" s="1"/>
  <c r="G9" i="23"/>
  <c r="I172" i="24" s="1"/>
  <c r="C9" i="23"/>
  <c r="D172" i="24" s="1"/>
  <c r="L8" i="23"/>
  <c r="N171" i="24" s="1"/>
  <c r="H8" i="23"/>
  <c r="J171" i="24" s="1"/>
  <c r="D8" i="23"/>
  <c r="E171" i="24" s="1"/>
  <c r="M7" i="23"/>
  <c r="O170" i="24" s="1"/>
  <c r="I7" i="23"/>
  <c r="K170" i="24" s="1"/>
  <c r="BX170" i="24" s="1"/>
  <c r="E7" i="23"/>
  <c r="G170" i="24" s="1"/>
  <c r="B5" i="23"/>
  <c r="C5" i="23" s="1"/>
  <c r="D5" i="23" s="1"/>
  <c r="E5" i="23" s="1"/>
  <c r="F5" i="23" s="1"/>
  <c r="G5" i="23" s="1"/>
  <c r="H5" i="23" s="1"/>
  <c r="I5" i="23" s="1"/>
  <c r="J5" i="23" s="1"/>
  <c r="K5" i="23" s="1"/>
  <c r="L5" i="23" s="1"/>
  <c r="M5" i="23" s="1"/>
  <c r="N5" i="23" s="1"/>
  <c r="J6" i="23"/>
  <c r="K31" i="13" s="1"/>
  <c r="N13" i="23"/>
  <c r="P176" i="24" s="1"/>
  <c r="F13" i="23"/>
  <c r="H176" i="24" s="1"/>
  <c r="K12" i="23"/>
  <c r="M175" i="24" s="1"/>
  <c r="C12" i="23"/>
  <c r="D175" i="24" s="1"/>
  <c r="H11" i="23"/>
  <c r="J174" i="24" s="1"/>
  <c r="M10" i="23"/>
  <c r="O173" i="24" s="1"/>
  <c r="E10" i="23"/>
  <c r="G173" i="24" s="1"/>
  <c r="J9" i="23"/>
  <c r="L172" i="24" s="1"/>
  <c r="S172" i="24" s="1"/>
  <c r="B9" i="23"/>
  <c r="C172" i="24" s="1"/>
  <c r="G8" i="23"/>
  <c r="I171" i="24" s="1"/>
  <c r="L7" i="23"/>
  <c r="N170" i="24" s="1"/>
  <c r="B6" i="23"/>
  <c r="G6" i="23"/>
  <c r="H31" i="13" s="1"/>
  <c r="A9" i="23"/>
  <c r="B172" i="24" s="1"/>
  <c r="D18" i="23"/>
  <c r="E181" i="24" s="1"/>
  <c r="H16" i="23"/>
  <c r="J179" i="24" s="1"/>
  <c r="A12" i="23"/>
  <c r="B175" i="24" s="1"/>
  <c r="L17" i="23"/>
  <c r="N180" i="24" s="1"/>
  <c r="C16" i="23"/>
  <c r="D179" i="24" s="1"/>
  <c r="I14" i="23"/>
  <c r="K177" i="24" s="1"/>
  <c r="BX177" i="24" s="1"/>
  <c r="M13" i="23"/>
  <c r="O176" i="24" s="1"/>
  <c r="J12" i="23"/>
  <c r="L175" i="24" s="1"/>
  <c r="G11" i="23"/>
  <c r="I174" i="24" s="1"/>
  <c r="L10" i="23"/>
  <c r="N173" i="24" s="1"/>
  <c r="D10" i="23"/>
  <c r="E173" i="24" s="1"/>
  <c r="I9" i="23"/>
  <c r="K172" i="24" s="1"/>
  <c r="BX172" i="24" s="1"/>
  <c r="N8" i="23"/>
  <c r="P171" i="24" s="1"/>
  <c r="F8" i="23"/>
  <c r="H171" i="24" s="1"/>
  <c r="K7" i="23"/>
  <c r="M170" i="24" s="1"/>
  <c r="N6" i="23"/>
  <c r="O31" i="13" s="1"/>
  <c r="D6" i="23"/>
  <c r="D31" i="13" s="1"/>
  <c r="J13" i="23"/>
  <c r="L176" i="24" s="1"/>
  <c r="M12" i="23"/>
  <c r="O175" i="24" s="1"/>
  <c r="N11" i="23"/>
  <c r="P174" i="24" s="1"/>
  <c r="D11" i="23"/>
  <c r="E174" i="24" s="1"/>
  <c r="G10" i="23"/>
  <c r="I173" i="24" s="1"/>
  <c r="H9" i="23"/>
  <c r="J172" i="24" s="1"/>
  <c r="K8" i="23"/>
  <c r="M171" i="24" s="1"/>
  <c r="N7" i="23"/>
  <c r="P170" i="24" s="1"/>
  <c r="D7" i="23"/>
  <c r="E170" i="24" s="1"/>
  <c r="K6" i="23"/>
  <c r="L31" i="13" s="1"/>
  <c r="A17" i="23"/>
  <c r="B180" i="24" s="1"/>
  <c r="I17" i="23"/>
  <c r="K180" i="24" s="1"/>
  <c r="BX180" i="24" s="1"/>
  <c r="M15" i="23"/>
  <c r="O178" i="24" s="1"/>
  <c r="F14" i="23"/>
  <c r="H177" i="24" s="1"/>
  <c r="M18" i="23"/>
  <c r="O181" i="24" s="1"/>
  <c r="D17" i="23"/>
  <c r="E180" i="24" s="1"/>
  <c r="H15" i="23"/>
  <c r="J178" i="24" s="1"/>
  <c r="G13" i="23"/>
  <c r="I176" i="24" s="1"/>
  <c r="D12" i="23"/>
  <c r="E175" i="24" s="1"/>
  <c r="C7" i="23"/>
  <c r="D170" i="24" s="1"/>
  <c r="L6" i="23"/>
  <c r="M31" i="13" s="1"/>
  <c r="H13" i="23"/>
  <c r="J176" i="24" s="1"/>
  <c r="I12" i="23"/>
  <c r="K175" i="24" s="1"/>
  <c r="BX175" i="24" s="1"/>
  <c r="L11" i="23"/>
  <c r="N174" i="24" s="1"/>
  <c r="AL174" i="24" s="1"/>
  <c r="B11" i="23"/>
  <c r="C174" i="24" s="1"/>
  <c r="C10" i="23"/>
  <c r="D173" i="24" s="1"/>
  <c r="F9" i="23"/>
  <c r="H172" i="24" s="1"/>
  <c r="I8" i="23"/>
  <c r="K171" i="24" s="1"/>
  <c r="BX171" i="24" s="1"/>
  <c r="J7" i="23"/>
  <c r="L170" i="24" s="1"/>
  <c r="I6" i="23"/>
  <c r="J31" i="13" s="1"/>
  <c r="E17" i="23"/>
  <c r="G180" i="24" s="1"/>
  <c r="D14" i="23"/>
  <c r="E177" i="24" s="1"/>
  <c r="B17" i="23"/>
  <c r="C180" i="24" s="1"/>
  <c r="I11" i="23"/>
  <c r="K174" i="24" s="1"/>
  <c r="BX174" i="24" s="1"/>
  <c r="L13" i="23"/>
  <c r="N176" i="24" s="1"/>
  <c r="E12" i="23"/>
  <c r="G175" i="24" s="1"/>
  <c r="I10" i="23"/>
  <c r="K173" i="24" s="1"/>
  <c r="BX173" i="24" s="1"/>
  <c r="M8" i="23"/>
  <c r="O171" i="24" s="1"/>
  <c r="F7" i="23"/>
  <c r="H170" i="24" s="1"/>
  <c r="C6" i="23"/>
  <c r="C31" i="13" s="1"/>
  <c r="J16" i="23"/>
  <c r="L179" i="24" s="1"/>
  <c r="A10" i="23"/>
  <c r="B173" i="24" s="1"/>
  <c r="G16" i="23"/>
  <c r="I179" i="24" s="1"/>
  <c r="E13" i="23"/>
  <c r="G176" i="24" s="1"/>
  <c r="C11" i="23"/>
  <c r="D174" i="24" s="1"/>
  <c r="M9" i="23"/>
  <c r="O172" i="24" s="1"/>
  <c r="J8" i="23"/>
  <c r="L171" i="24" s="1"/>
  <c r="G7" i="23"/>
  <c r="I170" i="24" s="1"/>
  <c r="H6" i="23"/>
  <c r="I31" i="13" s="1"/>
  <c r="D13" i="23"/>
  <c r="E176" i="24" s="1"/>
  <c r="J11" i="23"/>
  <c r="L174" i="24" s="1"/>
  <c r="N9" i="23"/>
  <c r="P172" i="24" s="1"/>
  <c r="E8" i="23"/>
  <c r="G171" i="24" s="1"/>
  <c r="B7" i="23"/>
  <c r="C170" i="24" s="1"/>
  <c r="K15" i="23"/>
  <c r="M178" i="24" s="1"/>
  <c r="F15" i="23"/>
  <c r="H178" i="24" s="1"/>
  <c r="B12" i="23"/>
  <c r="C175" i="24" s="1"/>
  <c r="E9" i="23"/>
  <c r="G172" i="24" s="1"/>
  <c r="G12" i="23"/>
  <c r="I175" i="24" s="1"/>
  <c r="D9" i="23"/>
  <c r="E172" i="24" s="1"/>
  <c r="E6" i="23"/>
  <c r="F31" i="13" s="1"/>
  <c r="F18" i="23"/>
  <c r="H181" i="24" s="1"/>
  <c r="N17" i="23"/>
  <c r="P180" i="24" s="1"/>
  <c r="L12" i="23"/>
  <c r="N175" i="24" s="1"/>
  <c r="B13" i="23"/>
  <c r="C176" i="24" s="1"/>
  <c r="L9" i="23"/>
  <c r="N172" i="24" s="1"/>
  <c r="M6" i="23"/>
  <c r="N31" i="13" s="1"/>
  <c r="AH34" i="13"/>
  <c r="AE34" i="13"/>
  <c r="BI36" i="24"/>
  <c r="BI37" i="24"/>
  <c r="AD130" i="24"/>
  <c r="C11" i="1"/>
  <c r="BJ54" i="24"/>
  <c r="BG87" i="24"/>
  <c r="BD87" i="24"/>
  <c r="AO45" i="24"/>
  <c r="AR41" i="24"/>
  <c r="AY85" i="24"/>
  <c r="BF87" i="24"/>
  <c r="AH129" i="24"/>
  <c r="AG92" i="24"/>
  <c r="AU92" i="24" s="1"/>
  <c r="AH92" i="24"/>
  <c r="AV92" i="24" s="1"/>
  <c r="AG140" i="24"/>
  <c r="AQ143" i="24"/>
  <c r="AF53" i="24"/>
  <c r="AB114" i="24"/>
  <c r="AG114" i="24" s="1"/>
  <c r="AC114" i="24"/>
  <c r="AA114" i="24"/>
  <c r="AE114" i="24"/>
  <c r="BD114" i="24"/>
  <c r="AL193" i="24"/>
  <c r="AN193" i="24"/>
  <c r="AM193" i="24"/>
  <c r="AQ193" i="24" s="1"/>
  <c r="BA193" i="24" s="1"/>
  <c r="U159" i="24"/>
  <c r="R159" i="24"/>
  <c r="S169" i="24"/>
  <c r="Q169" i="24"/>
  <c r="U169" i="24"/>
  <c r="X75" i="24"/>
  <c r="Y75" i="24" s="1"/>
  <c r="W75" i="24"/>
  <c r="Z75" i="24" s="1"/>
  <c r="H8" i="16"/>
  <c r="J3" i="24" s="1"/>
  <c r="K10" i="23"/>
  <c r="M173" i="24" s="1"/>
  <c r="H10" i="23"/>
  <c r="J173" i="24" s="1"/>
  <c r="H18" i="20"/>
  <c r="J109" i="24" s="1"/>
  <c r="K16" i="20"/>
  <c r="M107" i="24" s="1"/>
  <c r="N18" i="23"/>
  <c r="P181" i="24" s="1"/>
  <c r="Q117" i="24"/>
  <c r="S117" i="24"/>
  <c r="R117" i="24"/>
  <c r="X117" i="24" s="1"/>
  <c r="Y117" i="24" s="1"/>
  <c r="AN118" i="24"/>
  <c r="AL118" i="24"/>
  <c r="AQ118" i="24" s="1"/>
  <c r="AK118" i="24"/>
  <c r="U120" i="24"/>
  <c r="S120" i="24"/>
  <c r="AB187" i="24"/>
  <c r="AE187" i="24"/>
  <c r="AA187" i="24"/>
  <c r="AO139" i="24"/>
  <c r="AL139" i="24"/>
  <c r="AN139" i="24"/>
  <c r="AR121" i="24"/>
  <c r="AS121" i="24" s="1"/>
  <c r="AP121" i="24" s="1"/>
  <c r="BM85" i="24"/>
  <c r="BD85" i="24"/>
  <c r="BE85" i="24"/>
  <c r="AA81" i="24"/>
  <c r="AB81" i="24"/>
  <c r="AC81" i="24"/>
  <c r="AD81" i="24"/>
  <c r="AE81" i="24"/>
  <c r="AA35" i="24"/>
  <c r="AD35" i="24"/>
  <c r="AP74" i="24"/>
  <c r="X32" i="24"/>
  <c r="Y32" i="24" s="1"/>
  <c r="V32" i="24" s="1"/>
  <c r="AE35" i="24"/>
  <c r="AP26" i="24"/>
  <c r="AQ73" i="24"/>
  <c r="AT73" i="24" s="1"/>
  <c r="AH30" i="13"/>
  <c r="AA152" i="24"/>
  <c r="Z34" i="13"/>
  <c r="AG34" i="13"/>
  <c r="BI157" i="24"/>
  <c r="AQ74" i="24"/>
  <c r="BA74" i="24" s="1"/>
  <c r="X71" i="24"/>
  <c r="Y71" i="24" s="1"/>
  <c r="BF85" i="24"/>
  <c r="AQ80" i="24"/>
  <c r="AR29" i="24"/>
  <c r="AV29" i="24" s="1"/>
  <c r="AW29" i="24" s="1"/>
  <c r="AJ47" i="24"/>
  <c r="AR69" i="24"/>
  <c r="AT69" i="24" s="1"/>
  <c r="AG160" i="24"/>
  <c r="AC30" i="13"/>
  <c r="AQ146" i="24"/>
  <c r="BA146" i="24" s="1"/>
  <c r="AE152" i="24"/>
  <c r="AQ167" i="24"/>
  <c r="AG151" i="24"/>
  <c r="AG149" i="24"/>
  <c r="AJ149" i="24" s="1"/>
  <c r="W183" i="24"/>
  <c r="T12" i="13"/>
  <c r="U12" i="13"/>
  <c r="AF12" i="13"/>
  <c r="AY87" i="24"/>
  <c r="U39" i="24"/>
  <c r="E9" i="13"/>
  <c r="AN45" i="24"/>
  <c r="AR36" i="24"/>
  <c r="AS36" i="24" s="1"/>
  <c r="AQ72" i="24"/>
  <c r="U81" i="24"/>
  <c r="BM87" i="24"/>
  <c r="X110" i="24"/>
  <c r="Y110" i="24" s="1"/>
  <c r="AR116" i="24"/>
  <c r="AS116" i="24" s="1"/>
  <c r="Q120" i="24"/>
  <c r="R169" i="24"/>
  <c r="W169" i="24" s="1"/>
  <c r="AH123" i="24"/>
  <c r="AB120" i="24"/>
  <c r="AE120" i="24"/>
  <c r="AE116" i="24"/>
  <c r="AB116" i="24"/>
  <c r="AC116" i="24"/>
  <c r="AK116" i="24"/>
  <c r="AO116" i="24"/>
  <c r="AN116" i="24"/>
  <c r="AE112" i="24"/>
  <c r="AA112" i="24"/>
  <c r="AB112" i="24"/>
  <c r="AH112" i="24" s="1"/>
  <c r="S190" i="24"/>
  <c r="R190" i="24"/>
  <c r="T190" i="24"/>
  <c r="Q190" i="24"/>
  <c r="T186" i="24"/>
  <c r="R186" i="24"/>
  <c r="W186" i="24" s="1"/>
  <c r="Q186" i="24"/>
  <c r="S192" i="24"/>
  <c r="T192" i="24"/>
  <c r="S90" i="24"/>
  <c r="R90" i="24"/>
  <c r="W90" i="24" s="1"/>
  <c r="T90" i="24"/>
  <c r="AF83" i="24"/>
  <c r="W79" i="24"/>
  <c r="V79" i="24" s="1"/>
  <c r="AU126" i="24"/>
  <c r="AQ126" i="24"/>
  <c r="AR126" i="24"/>
  <c r="AS126" i="24" s="1"/>
  <c r="AP126" i="24" s="1"/>
  <c r="E14" i="16"/>
  <c r="G9" i="24" s="1"/>
  <c r="N13" i="16"/>
  <c r="P8" i="24" s="1"/>
  <c r="F11" i="23"/>
  <c r="H174" i="24" s="1"/>
  <c r="F6" i="23"/>
  <c r="G31" i="13" s="1"/>
  <c r="F7" i="20"/>
  <c r="H98" i="24" s="1"/>
  <c r="C18" i="20"/>
  <c r="D109" i="24" s="1"/>
  <c r="K14" i="23"/>
  <c r="M177" i="24" s="1"/>
  <c r="AH90" i="24"/>
  <c r="X139" i="24"/>
  <c r="Z139" i="24" s="1"/>
  <c r="AR143" i="24"/>
  <c r="AS143" i="24" s="1"/>
  <c r="AB166" i="24"/>
  <c r="AI76" i="24"/>
  <c r="AR128" i="24"/>
  <c r="BE182" i="24"/>
  <c r="AN89" i="24"/>
  <c r="AM89" i="24"/>
  <c r="AG84" i="24"/>
  <c r="AR132" i="24"/>
  <c r="AS132" i="24" s="1"/>
  <c r="Q77" i="24"/>
  <c r="S77" i="24"/>
  <c r="W77" i="24" s="1"/>
  <c r="BG77" i="24"/>
  <c r="BD77" i="24"/>
  <c r="Z15" i="13"/>
  <c r="X15" i="13"/>
  <c r="BM133" i="24"/>
  <c r="A133" i="24"/>
  <c r="BC133" i="24"/>
  <c r="AY133" i="24"/>
  <c r="BI133" i="24" s="1"/>
  <c r="AK128" i="24"/>
  <c r="AN128" i="24"/>
  <c r="U122" i="24"/>
  <c r="T122" i="24"/>
  <c r="S122" i="24"/>
  <c r="W122" i="24" s="1"/>
  <c r="Q122" i="24"/>
  <c r="BE125" i="24"/>
  <c r="AY125" i="24"/>
  <c r="BH125" i="24"/>
  <c r="F125" i="24"/>
  <c r="BF125" i="24"/>
  <c r="BD125" i="24"/>
  <c r="A125" i="24"/>
  <c r="AK134" i="24"/>
  <c r="AM134" i="24"/>
  <c r="AQ134" i="24" s="1"/>
  <c r="T25" i="13"/>
  <c r="S26" i="13" s="1"/>
  <c r="T26" i="13" s="1"/>
  <c r="S25" i="13"/>
  <c r="AA87" i="24"/>
  <c r="AB87" i="24"/>
  <c r="X82" i="24"/>
  <c r="Z82" i="24" s="1"/>
  <c r="AO128" i="24"/>
  <c r="BH77" i="24"/>
  <c r="AL37" i="24"/>
  <c r="AM37" i="24"/>
  <c r="AO37" i="24"/>
  <c r="Z7" i="13"/>
  <c r="W7" i="13"/>
  <c r="V8" i="13" s="1"/>
  <c r="T54" i="24"/>
  <c r="S54" i="24"/>
  <c r="U78" i="24"/>
  <c r="S78" i="24"/>
  <c r="X78" i="24" s="1"/>
  <c r="Y78" i="24" s="1"/>
  <c r="V78" i="24" s="1"/>
  <c r="Q78" i="24"/>
  <c r="W78" i="24" s="1"/>
  <c r="AL31" i="24"/>
  <c r="AM31" i="24"/>
  <c r="AO31" i="24"/>
  <c r="AM56" i="24"/>
  <c r="AN56" i="24"/>
  <c r="AL56" i="24"/>
  <c r="AB133" i="24"/>
  <c r="AH133" i="24" s="1"/>
  <c r="AA133" i="24"/>
  <c r="AD133" i="24"/>
  <c r="AY129" i="24"/>
  <c r="BE129" i="24"/>
  <c r="BG129" i="24"/>
  <c r="BH129" i="24"/>
  <c r="P6" i="21"/>
  <c r="A23" i="13"/>
  <c r="P23" i="13" s="1"/>
  <c r="AB122" i="24"/>
  <c r="AH122" i="24" s="1"/>
  <c r="AE122" i="24"/>
  <c r="AC122" i="24"/>
  <c r="AD122" i="24"/>
  <c r="U125" i="24"/>
  <c r="S125" i="24"/>
  <c r="AB128" i="24"/>
  <c r="AG128" i="24" s="1"/>
  <c r="AU128" i="24" s="1"/>
  <c r="AD128" i="24"/>
  <c r="AA128" i="24"/>
  <c r="AL131" i="24"/>
  <c r="AM131" i="24"/>
  <c r="AN131" i="24"/>
  <c r="AK131" i="24"/>
  <c r="BF130" i="24"/>
  <c r="BM130" i="24"/>
  <c r="BH130" i="24"/>
  <c r="BG130" i="24"/>
  <c r="BA130" i="24"/>
  <c r="BK130" i="24"/>
  <c r="AZ130" i="24"/>
  <c r="BI130" i="24" s="1"/>
  <c r="BE130" i="24"/>
  <c r="BJ130" i="24" s="1"/>
  <c r="BM122" i="24"/>
  <c r="BH122" i="24"/>
  <c r="BE122" i="24"/>
  <c r="BD122" i="24"/>
  <c r="F122" i="24"/>
  <c r="A122" i="24" s="1"/>
  <c r="AG53" i="24"/>
  <c r="AR75" i="24"/>
  <c r="AT75" i="24" s="1"/>
  <c r="BM126" i="24"/>
  <c r="BH126" i="24"/>
  <c r="F126" i="24"/>
  <c r="AB125" i="24"/>
  <c r="AG125" i="24" s="1"/>
  <c r="AA125" i="24"/>
  <c r="U23" i="13"/>
  <c r="S24" i="13" s="1"/>
  <c r="Q23" i="13"/>
  <c r="Q24" i="13" s="1"/>
  <c r="AY186" i="24"/>
  <c r="AG97" i="24"/>
  <c r="AJ97" i="24" s="1"/>
  <c r="AH94" i="24"/>
  <c r="AQ92" i="24"/>
  <c r="AH93" i="24"/>
  <c r="AI93" i="24" s="1"/>
  <c r="AF93" i="24" s="1"/>
  <c r="W93" i="24"/>
  <c r="V93" i="24" s="1"/>
  <c r="AQ119" i="24"/>
  <c r="AP119" i="24" s="1"/>
  <c r="W121" i="24"/>
  <c r="V121" i="24" s="1"/>
  <c r="AH126" i="24"/>
  <c r="BH84" i="24"/>
  <c r="R35" i="24"/>
  <c r="W35" i="24" s="1"/>
  <c r="A52" i="24"/>
  <c r="BH52" i="24"/>
  <c r="BF74" i="24"/>
  <c r="AB80" i="24"/>
  <c r="BG74" i="24"/>
  <c r="AG121" i="24"/>
  <c r="AU121" i="24" s="1"/>
  <c r="AQ125" i="24"/>
  <c r="AT125" i="24" s="1"/>
  <c r="AE125" i="24"/>
  <c r="BE126" i="24"/>
  <c r="BH147" i="24"/>
  <c r="AD155" i="24"/>
  <c r="AB132" i="24"/>
  <c r="AH132" i="24" s="1"/>
  <c r="AE132" i="24"/>
  <c r="AL125" i="24"/>
  <c r="AR125" i="24" s="1"/>
  <c r="AS125" i="24" s="1"/>
  <c r="AN125" i="24"/>
  <c r="AL127" i="24"/>
  <c r="AO127" i="24"/>
  <c r="AM127" i="24"/>
  <c r="AR127" i="24" s="1"/>
  <c r="AS127" i="24" s="1"/>
  <c r="AK132" i="24"/>
  <c r="AO132" i="24"/>
  <c r="AM132" i="24"/>
  <c r="BD76" i="24"/>
  <c r="A77" i="24"/>
  <c r="BE68" i="24"/>
  <c r="BG69" i="24"/>
  <c r="AY70" i="24"/>
  <c r="BF153" i="24"/>
  <c r="Q6" i="22"/>
  <c r="BG65" i="24"/>
  <c r="BG71" i="24"/>
  <c r="BF183" i="24"/>
  <c r="BF162" i="24"/>
  <c r="F193" i="24"/>
  <c r="BC193" i="24" s="1"/>
  <c r="AY192" i="24"/>
  <c r="AY184" i="24"/>
  <c r="F137" i="24"/>
  <c r="F36" i="17"/>
  <c r="F21" i="17" s="1"/>
  <c r="H38" i="24" s="1"/>
  <c r="D37" i="17"/>
  <c r="D22" i="17" s="1"/>
  <c r="E39" i="24" s="1"/>
  <c r="M42" i="17"/>
  <c r="M27" i="17" s="1"/>
  <c r="O44" i="24" s="1"/>
  <c r="B45" i="17"/>
  <c r="B30" i="17" s="1"/>
  <c r="C47" i="24" s="1"/>
  <c r="I46" i="17"/>
  <c r="I31" i="17" s="1"/>
  <c r="K48" i="24" s="1"/>
  <c r="BX48" i="24" s="1"/>
  <c r="A39" i="17"/>
  <c r="A24" i="17" s="1"/>
  <c r="B41" i="24" s="1"/>
  <c r="BC41" i="24" s="1"/>
  <c r="H35" i="17"/>
  <c r="H20" i="17" s="1"/>
  <c r="I9" i="13" s="1"/>
  <c r="C42" i="17"/>
  <c r="C27" i="17" s="1"/>
  <c r="D44" i="24" s="1"/>
  <c r="G44" i="17"/>
  <c r="G29" i="17" s="1"/>
  <c r="I46" i="24" s="1"/>
  <c r="C46" i="17"/>
  <c r="C31" i="17" s="1"/>
  <c r="D48" i="24" s="1"/>
  <c r="J47" i="17"/>
  <c r="J32" i="17" s="1"/>
  <c r="L49" i="24" s="1"/>
  <c r="B36" i="21"/>
  <c r="B21" i="21" s="1"/>
  <c r="C134" i="24" s="1"/>
  <c r="F36" i="21"/>
  <c r="F21" i="21" s="1"/>
  <c r="H134" i="24" s="1"/>
  <c r="J36" i="21"/>
  <c r="J21" i="21" s="1"/>
  <c r="L134" i="24" s="1"/>
  <c r="N36" i="21"/>
  <c r="N21" i="21" s="1"/>
  <c r="P134" i="24" s="1"/>
  <c r="D37" i="21"/>
  <c r="D22" i="21" s="1"/>
  <c r="E135" i="24" s="1"/>
  <c r="L37" i="21"/>
  <c r="L22" i="21" s="1"/>
  <c r="N135" i="24" s="1"/>
  <c r="D38" i="21"/>
  <c r="D23" i="21" s="1"/>
  <c r="E136" i="24" s="1"/>
  <c r="H38" i="21"/>
  <c r="H23" i="21" s="1"/>
  <c r="J136" i="24" s="1"/>
  <c r="L38" i="21"/>
  <c r="L23" i="21" s="1"/>
  <c r="N136" i="24" s="1"/>
  <c r="B39" i="21"/>
  <c r="B24" i="21" s="1"/>
  <c r="C137" i="24" s="1"/>
  <c r="F39" i="21"/>
  <c r="F24" i="21" s="1"/>
  <c r="H137" i="24" s="1"/>
  <c r="N39" i="21"/>
  <c r="N24" i="21" s="1"/>
  <c r="P137" i="24" s="1"/>
  <c r="D40" i="21"/>
  <c r="D25" i="21" s="1"/>
  <c r="E138" i="24" s="1"/>
  <c r="J37" i="21"/>
  <c r="J22" i="21" s="1"/>
  <c r="L135" i="24" s="1"/>
  <c r="L39" i="21"/>
  <c r="L24" i="21" s="1"/>
  <c r="N137" i="24" s="1"/>
  <c r="N40" i="21"/>
  <c r="N25" i="21" s="1"/>
  <c r="P138" i="24" s="1"/>
  <c r="H41" i="21"/>
  <c r="H26" i="21" s="1"/>
  <c r="J139" i="24" s="1"/>
  <c r="K36" i="21"/>
  <c r="K21" i="21" s="1"/>
  <c r="M134" i="24" s="1"/>
  <c r="K38" i="21"/>
  <c r="K23" i="21" s="1"/>
  <c r="M136" i="24" s="1"/>
  <c r="AC136" i="24" s="1"/>
  <c r="M39" i="21"/>
  <c r="M24" i="21" s="1"/>
  <c r="O137" i="24" s="1"/>
  <c r="A41" i="21"/>
  <c r="A26" i="21" s="1"/>
  <c r="B139" i="24" s="1"/>
  <c r="N41" i="21"/>
  <c r="N26" i="21" s="1"/>
  <c r="P139" i="24" s="1"/>
  <c r="H42" i="21"/>
  <c r="H27" i="21" s="1"/>
  <c r="J140" i="24" s="1"/>
  <c r="N42" i="21"/>
  <c r="N27" i="21" s="1"/>
  <c r="P140" i="24" s="1"/>
  <c r="F43" i="21"/>
  <c r="F28" i="21" s="1"/>
  <c r="H141" i="24" s="1"/>
  <c r="N43" i="21"/>
  <c r="N28" i="21" s="1"/>
  <c r="P141" i="24" s="1"/>
  <c r="H44" i="21"/>
  <c r="H29" i="21" s="1"/>
  <c r="J142" i="24" s="1"/>
  <c r="B45" i="21"/>
  <c r="B30" i="21" s="1"/>
  <c r="C143" i="24" s="1"/>
  <c r="J45" i="21"/>
  <c r="J30" i="21" s="1"/>
  <c r="L143" i="24" s="1"/>
  <c r="D46" i="21"/>
  <c r="D31" i="21" s="1"/>
  <c r="E144" i="24" s="1"/>
  <c r="J46" i="21"/>
  <c r="J31" i="21" s="1"/>
  <c r="L144" i="24" s="1"/>
  <c r="D47" i="21"/>
  <c r="D32" i="21" s="1"/>
  <c r="E145" i="24" s="1"/>
  <c r="L47" i="21"/>
  <c r="L32" i="21" s="1"/>
  <c r="N145" i="24" s="1"/>
  <c r="G35" i="21"/>
  <c r="G20" i="21" s="1"/>
  <c r="H25" i="13" s="1"/>
  <c r="A35" i="21"/>
  <c r="A20" i="21" s="1"/>
  <c r="I36" i="21"/>
  <c r="I21" i="21" s="1"/>
  <c r="K134" i="24" s="1"/>
  <c r="BX134" i="24" s="1"/>
  <c r="G37" i="21"/>
  <c r="G22" i="21" s="1"/>
  <c r="I135" i="24" s="1"/>
  <c r="I38" i="21"/>
  <c r="I23" i="21" s="1"/>
  <c r="K136" i="24" s="1"/>
  <c r="BX136" i="24" s="1"/>
  <c r="K39" i="21"/>
  <c r="K24" i="21" s="1"/>
  <c r="M137" i="24" s="1"/>
  <c r="M40" i="21"/>
  <c r="M25" i="21" s="1"/>
  <c r="O138" i="24" s="1"/>
  <c r="M41" i="21"/>
  <c r="M26" i="21" s="1"/>
  <c r="O139" i="24" s="1"/>
  <c r="G42" i="21"/>
  <c r="G27" i="21" s="1"/>
  <c r="I140" i="24" s="1"/>
  <c r="M42" i="21"/>
  <c r="M27" i="21" s="1"/>
  <c r="O140" i="24" s="1"/>
  <c r="G43" i="21"/>
  <c r="G28" i="21" s="1"/>
  <c r="I141" i="24" s="1"/>
  <c r="A44" i="21"/>
  <c r="A29" i="21" s="1"/>
  <c r="B142" i="24" s="1"/>
  <c r="I44" i="21"/>
  <c r="I29" i="21" s="1"/>
  <c r="K142" i="24" s="1"/>
  <c r="BX142" i="24" s="1"/>
  <c r="C45" i="21"/>
  <c r="C30" i="21" s="1"/>
  <c r="D143" i="24" s="1"/>
  <c r="K45" i="21"/>
  <c r="K30" i="21" s="1"/>
  <c r="M143" i="24" s="1"/>
  <c r="AC143" i="24" s="1"/>
  <c r="E46" i="21"/>
  <c r="E31" i="21" s="1"/>
  <c r="G144" i="24" s="1"/>
  <c r="F67" i="24"/>
  <c r="BG72" i="24"/>
  <c r="AY193" i="24"/>
  <c r="F92" i="24"/>
  <c r="BC92" i="24" s="1"/>
  <c r="S20" i="24"/>
  <c r="T20" i="24"/>
  <c r="AG3" i="24"/>
  <c r="AD18" i="24"/>
  <c r="AE3" i="13"/>
  <c r="R25" i="24"/>
  <c r="U25" i="24"/>
  <c r="S25" i="24"/>
  <c r="T25" i="24"/>
  <c r="Q25" i="24"/>
  <c r="U4" i="24"/>
  <c r="AA18" i="24"/>
  <c r="AB24" i="24"/>
  <c r="AG24" i="24" s="1"/>
  <c r="BH6" i="24"/>
  <c r="AN5" i="24"/>
  <c r="AE3" i="24"/>
  <c r="G15" i="16"/>
  <c r="I10" i="24" s="1"/>
  <c r="J16" i="16"/>
  <c r="L11" i="24" s="1"/>
  <c r="M17" i="16"/>
  <c r="O12" i="24" s="1"/>
  <c r="C14" i="16"/>
  <c r="D9" i="24" s="1"/>
  <c r="A16" i="16"/>
  <c r="B11" i="24" s="1"/>
  <c r="BD11" i="24" s="1"/>
  <c r="C16" i="16"/>
  <c r="D11" i="24" s="1"/>
  <c r="N17" i="16"/>
  <c r="P12" i="24" s="1"/>
  <c r="BH12" i="24" s="1"/>
  <c r="N14" i="16"/>
  <c r="P9" i="24" s="1"/>
  <c r="M13" i="16"/>
  <c r="O8" i="24" s="1"/>
  <c r="N8" i="16"/>
  <c r="P3" i="24" s="1"/>
  <c r="B10" i="16"/>
  <c r="C5" i="24" s="1"/>
  <c r="D11" i="16"/>
  <c r="E6" i="24" s="1"/>
  <c r="F6" i="24" s="1"/>
  <c r="F12" i="16"/>
  <c r="H7" i="24" s="1"/>
  <c r="J13" i="16"/>
  <c r="L8" i="24" s="1"/>
  <c r="C9" i="16"/>
  <c r="D4" i="24" s="1"/>
  <c r="E10" i="16"/>
  <c r="G5" i="24" s="1"/>
  <c r="G11" i="16"/>
  <c r="I6" i="24" s="1"/>
  <c r="D7" i="16"/>
  <c r="E2" i="24" s="1"/>
  <c r="L7" i="16"/>
  <c r="N2" i="24" s="1"/>
  <c r="B6" i="16"/>
  <c r="R20" i="16" s="1"/>
  <c r="E45" i="16"/>
  <c r="E30" i="16" s="1"/>
  <c r="G23" i="24" s="1"/>
  <c r="K47" i="16"/>
  <c r="K32" i="16" s="1"/>
  <c r="M25" i="24" s="1"/>
  <c r="A38" i="16"/>
  <c r="A23" i="16" s="1"/>
  <c r="B16" i="24" s="1"/>
  <c r="C40" i="16"/>
  <c r="C25" i="16" s="1"/>
  <c r="D18" i="24" s="1"/>
  <c r="K42" i="16"/>
  <c r="K27" i="16" s="1"/>
  <c r="M20" i="24" s="1"/>
  <c r="M44" i="16"/>
  <c r="M29" i="16" s="1"/>
  <c r="O22" i="24" s="1"/>
  <c r="D46" i="16"/>
  <c r="D31" i="16" s="1"/>
  <c r="E24" i="24" s="1"/>
  <c r="H36" i="16"/>
  <c r="H21" i="16" s="1"/>
  <c r="J14" i="24" s="1"/>
  <c r="BG14" i="24" s="1"/>
  <c r="L38" i="16"/>
  <c r="L23" i="16" s="1"/>
  <c r="N16" i="24" s="1"/>
  <c r="B41" i="16"/>
  <c r="B26" i="16" s="1"/>
  <c r="C19" i="24" s="1"/>
  <c r="F43" i="16"/>
  <c r="F28" i="16" s="1"/>
  <c r="H21" i="24" s="1"/>
  <c r="K35" i="16"/>
  <c r="K20" i="16" s="1"/>
  <c r="L5" i="13" s="1"/>
  <c r="P6" i="16"/>
  <c r="AK5" i="24"/>
  <c r="T4" i="24"/>
  <c r="N5" i="13"/>
  <c r="AB18" i="24"/>
  <c r="BM23" i="24"/>
  <c r="AD24" i="24"/>
  <c r="U20" i="24"/>
  <c r="BM14" i="24"/>
  <c r="AY12" i="24"/>
  <c r="AO21" i="24"/>
  <c r="BH8" i="24"/>
  <c r="BG6" i="24"/>
  <c r="BE6" i="24"/>
  <c r="T3" i="13"/>
  <c r="Q3" i="13"/>
  <c r="AO5" i="24"/>
  <c r="AC3" i="24"/>
  <c r="BM22" i="24"/>
  <c r="BD14" i="24"/>
  <c r="E15" i="16"/>
  <c r="G10" i="24" s="1"/>
  <c r="M15" i="16"/>
  <c r="O10" i="24" s="1"/>
  <c r="H16" i="16"/>
  <c r="J11" i="24" s="1"/>
  <c r="C17" i="16"/>
  <c r="D12" i="24" s="1"/>
  <c r="K17" i="16"/>
  <c r="M12" i="24" s="1"/>
  <c r="AE12" i="24" s="1"/>
  <c r="F18" i="16"/>
  <c r="H13" i="24" s="1"/>
  <c r="N18" i="16"/>
  <c r="P13" i="24" s="1"/>
  <c r="I14" i="16"/>
  <c r="K9" i="24" s="1"/>
  <c r="BX9" i="24" s="1"/>
  <c r="A15" i="16"/>
  <c r="B10" i="24" s="1"/>
  <c r="BF10" i="24" s="1"/>
  <c r="F15" i="16"/>
  <c r="H10" i="24" s="1"/>
  <c r="N15" i="16"/>
  <c r="P10" i="24" s="1"/>
  <c r="I16" i="16"/>
  <c r="K11" i="24" s="1"/>
  <c r="BX11" i="24" s="1"/>
  <c r="D17" i="16"/>
  <c r="E12" i="24" s="1"/>
  <c r="L17" i="16"/>
  <c r="N12" i="24" s="1"/>
  <c r="G18" i="16"/>
  <c r="I13" i="24" s="1"/>
  <c r="J14" i="16"/>
  <c r="L9" i="24" s="1"/>
  <c r="S9" i="24" s="1"/>
  <c r="C13" i="16"/>
  <c r="D8" i="24" s="1"/>
  <c r="BD8" i="24" s="1"/>
  <c r="K13" i="16"/>
  <c r="M8" i="24" s="1"/>
  <c r="D8" i="16"/>
  <c r="E3" i="24" s="1"/>
  <c r="L8" i="16"/>
  <c r="N3" i="24" s="1"/>
  <c r="F9" i="16"/>
  <c r="H4" i="24" s="1"/>
  <c r="N9" i="16"/>
  <c r="P4" i="24" s="1"/>
  <c r="H10" i="16"/>
  <c r="J5" i="24" s="1"/>
  <c r="B11" i="16"/>
  <c r="C6" i="24" s="1"/>
  <c r="AY6" i="24" s="1"/>
  <c r="J11" i="16"/>
  <c r="L6" i="24" s="1"/>
  <c r="D12" i="16"/>
  <c r="E7" i="24" s="1"/>
  <c r="N12" i="16"/>
  <c r="P7" i="24" s="1"/>
  <c r="F13" i="16"/>
  <c r="H8" i="24" s="1"/>
  <c r="BE8" i="24" s="1"/>
  <c r="G8" i="16"/>
  <c r="I3" i="24" s="1"/>
  <c r="A9" i="16"/>
  <c r="B4" i="24" s="1"/>
  <c r="BK4" i="24" s="1"/>
  <c r="I9" i="16"/>
  <c r="K4" i="24" s="1"/>
  <c r="BX4" i="24" s="1"/>
  <c r="C10" i="16"/>
  <c r="D5" i="24" s="1"/>
  <c r="K10" i="16"/>
  <c r="M5" i="24" s="1"/>
  <c r="E11" i="16"/>
  <c r="G6" i="24" s="1"/>
  <c r="C12" i="16"/>
  <c r="D7" i="24" s="1"/>
  <c r="M12" i="16"/>
  <c r="O7" i="24" s="1"/>
  <c r="J7" i="16"/>
  <c r="L2" i="24" s="1"/>
  <c r="F6" i="16"/>
  <c r="G3" i="13" s="1"/>
  <c r="N6" i="16"/>
  <c r="O3" i="13" s="1"/>
  <c r="A46" i="16"/>
  <c r="A31" i="16" s="1"/>
  <c r="B24" i="24" s="1"/>
  <c r="E47" i="16"/>
  <c r="E32" i="16" s="1"/>
  <c r="G25" i="24" s="1"/>
  <c r="K36" i="16"/>
  <c r="K21" i="16" s="1"/>
  <c r="M14" i="24" s="1"/>
  <c r="I37" i="16"/>
  <c r="I22" i="16" s="1"/>
  <c r="K15" i="24" s="1"/>
  <c r="BX15" i="24" s="1"/>
  <c r="M38" i="16"/>
  <c r="M23" i="16" s="1"/>
  <c r="O16" i="24" s="1"/>
  <c r="A40" i="16"/>
  <c r="A25" i="16" s="1"/>
  <c r="B18" i="24" s="1"/>
  <c r="E41" i="16"/>
  <c r="E26" i="16" s="1"/>
  <c r="G19" i="24" s="1"/>
  <c r="C42" i="16"/>
  <c r="C27" i="16" s="1"/>
  <c r="D20" i="24" s="1"/>
  <c r="G43" i="16"/>
  <c r="G28" i="16" s="1"/>
  <c r="I21" i="24" s="1"/>
  <c r="K44" i="16"/>
  <c r="K29" i="16" s="1"/>
  <c r="M22" i="24" s="1"/>
  <c r="J35" i="16"/>
  <c r="J20" i="16" s="1"/>
  <c r="K5" i="13" s="1"/>
  <c r="L45" i="16"/>
  <c r="L30" i="16" s="1"/>
  <c r="N23" i="24" s="1"/>
  <c r="N46" i="16"/>
  <c r="N31" i="16" s="1"/>
  <c r="P24" i="24" s="1"/>
  <c r="F36" i="16"/>
  <c r="F21" i="16" s="1"/>
  <c r="H14" i="24" s="1"/>
  <c r="BE14" i="24" s="1"/>
  <c r="H37" i="16"/>
  <c r="H22" i="16" s="1"/>
  <c r="J15" i="24" s="1"/>
  <c r="J38" i="16"/>
  <c r="J23" i="16" s="1"/>
  <c r="L16" i="24" s="1"/>
  <c r="L39" i="16"/>
  <c r="L24" i="16" s="1"/>
  <c r="N17" i="24" s="1"/>
  <c r="N40" i="16"/>
  <c r="N25" i="16" s="1"/>
  <c r="P18" i="24" s="1"/>
  <c r="B42" i="16"/>
  <c r="B27" i="16" s="1"/>
  <c r="C20" i="24" s="1"/>
  <c r="D43" i="16"/>
  <c r="D28" i="16" s="1"/>
  <c r="E21" i="24" s="1"/>
  <c r="F44" i="16"/>
  <c r="F29" i="16" s="1"/>
  <c r="H22" i="24" s="1"/>
  <c r="BE22" i="24" s="1"/>
  <c r="I35" i="16"/>
  <c r="I20" i="16" s="1"/>
  <c r="J5" i="13" s="1"/>
  <c r="S4" i="24"/>
  <c r="AE24" i="24"/>
  <c r="R20" i="24"/>
  <c r="W20" i="24" s="1"/>
  <c r="BG12" i="24"/>
  <c r="AL21" i="24"/>
  <c r="R3" i="13"/>
  <c r="AD3" i="24"/>
  <c r="B5" i="13"/>
  <c r="F80" i="13" s="1"/>
  <c r="B16" i="16"/>
  <c r="C11" i="24" s="1"/>
  <c r="E17" i="16"/>
  <c r="G12" i="24" s="1"/>
  <c r="H18" i="16"/>
  <c r="J13" i="24" s="1"/>
  <c r="K14" i="16"/>
  <c r="M9" i="24" s="1"/>
  <c r="AC9" i="24" s="1"/>
  <c r="H15" i="16"/>
  <c r="J10" i="24" s="1"/>
  <c r="K16" i="16"/>
  <c r="M11" i="24" s="1"/>
  <c r="AC11" i="24" s="1"/>
  <c r="F17" i="16"/>
  <c r="H12" i="24" s="1"/>
  <c r="K18" i="16"/>
  <c r="M13" i="24" s="1"/>
  <c r="AD13" i="24" s="1"/>
  <c r="E13" i="16"/>
  <c r="G8" i="24" s="1"/>
  <c r="F8" i="16"/>
  <c r="H3" i="24" s="1"/>
  <c r="H9" i="16"/>
  <c r="J4" i="24" s="1"/>
  <c r="J10" i="16"/>
  <c r="L5" i="24" s="1"/>
  <c r="L11" i="16"/>
  <c r="N6" i="24" s="1"/>
  <c r="E7" i="16"/>
  <c r="G2" i="24" s="1"/>
  <c r="I8" i="16"/>
  <c r="K3" i="24" s="1"/>
  <c r="BX3" i="24" s="1"/>
  <c r="K9" i="16"/>
  <c r="M4" i="24" s="1"/>
  <c r="M10" i="16"/>
  <c r="O5" i="24" s="1"/>
  <c r="G12" i="16"/>
  <c r="I7" i="24" s="1"/>
  <c r="H6" i="16"/>
  <c r="I3" i="13" s="1"/>
  <c r="C46" i="16"/>
  <c r="C31" i="16" s="1"/>
  <c r="D24" i="24" s="1"/>
  <c r="M36" i="16"/>
  <c r="M21" i="16" s="1"/>
  <c r="O14" i="24" s="1"/>
  <c r="E39" i="16"/>
  <c r="E24" i="16" s="1"/>
  <c r="G17" i="24" s="1"/>
  <c r="G41" i="16"/>
  <c r="G26" i="16" s="1"/>
  <c r="I19" i="24" s="1"/>
  <c r="I43" i="16"/>
  <c r="I28" i="16" s="1"/>
  <c r="K21" i="24" s="1"/>
  <c r="BX21" i="24" s="1"/>
  <c r="B45" i="16"/>
  <c r="B30" i="16" s="1"/>
  <c r="C23" i="24" s="1"/>
  <c r="AY23" i="24" s="1"/>
  <c r="F47" i="16"/>
  <c r="F32" i="16" s="1"/>
  <c r="H25" i="24" s="1"/>
  <c r="J37" i="16"/>
  <c r="J22" i="16" s="1"/>
  <c r="L15" i="24" s="1"/>
  <c r="N39" i="16"/>
  <c r="N24" i="16" s="1"/>
  <c r="P17" i="24" s="1"/>
  <c r="D42" i="16"/>
  <c r="D27" i="16" s="1"/>
  <c r="E20" i="24" s="1"/>
  <c r="H44" i="16"/>
  <c r="H29" i="16" s="1"/>
  <c r="J22" i="24" s="1"/>
  <c r="BG22" i="24" s="1"/>
  <c r="AM21" i="24"/>
  <c r="BF6" i="24"/>
  <c r="K15" i="16"/>
  <c r="M10" i="24" s="1"/>
  <c r="AC10" i="24" s="1"/>
  <c r="F16" i="16"/>
  <c r="H11" i="24" s="1"/>
  <c r="N16" i="16"/>
  <c r="P11" i="24" s="1"/>
  <c r="I17" i="16"/>
  <c r="K12" i="24" s="1"/>
  <c r="BX12" i="24" s="1"/>
  <c r="D18" i="16"/>
  <c r="E13" i="24" s="1"/>
  <c r="L18" i="16"/>
  <c r="N13" i="24" s="1"/>
  <c r="AN13" i="24" s="1"/>
  <c r="G14" i="16"/>
  <c r="I9" i="24" s="1"/>
  <c r="A18" i="16"/>
  <c r="B13" i="24" s="1"/>
  <c r="BK13" i="24" s="1"/>
  <c r="D15" i="16"/>
  <c r="E10" i="24" s="1"/>
  <c r="L15" i="16"/>
  <c r="N10" i="24" s="1"/>
  <c r="AL10" i="24" s="1"/>
  <c r="G16" i="16"/>
  <c r="I11" i="24" s="1"/>
  <c r="B17" i="16"/>
  <c r="C12" i="24" s="1"/>
  <c r="J17" i="16"/>
  <c r="L12" i="24" s="1"/>
  <c r="E18" i="16"/>
  <c r="G13" i="24" s="1"/>
  <c r="F14" i="16"/>
  <c r="H9" i="24" s="1"/>
  <c r="A14" i="16"/>
  <c r="B9" i="24" s="1"/>
  <c r="BK9" i="24" s="1"/>
  <c r="I13" i="16"/>
  <c r="K8" i="24" s="1"/>
  <c r="BX8" i="24" s="1"/>
  <c r="B8" i="16"/>
  <c r="C3" i="24" s="1"/>
  <c r="J8" i="16"/>
  <c r="L3" i="24" s="1"/>
  <c r="D9" i="16"/>
  <c r="E4" i="24" s="1"/>
  <c r="L9" i="16"/>
  <c r="N4" i="24" s="1"/>
  <c r="F10" i="16"/>
  <c r="H5" i="24" s="1"/>
  <c r="N10" i="16"/>
  <c r="P5" i="24" s="1"/>
  <c r="H11" i="16"/>
  <c r="J6" i="24" s="1"/>
  <c r="B12" i="16"/>
  <c r="C7" i="24" s="1"/>
  <c r="J12" i="16"/>
  <c r="L7" i="24" s="1"/>
  <c r="B13" i="16"/>
  <c r="C8" i="24" s="1"/>
  <c r="AY8" i="24" s="1"/>
  <c r="C8" i="16"/>
  <c r="D3" i="24" s="1"/>
  <c r="M8" i="16"/>
  <c r="O3" i="24" s="1"/>
  <c r="G9" i="16"/>
  <c r="I4" i="24" s="1"/>
  <c r="A10" i="16"/>
  <c r="B5" i="24" s="1"/>
  <c r="BK5" i="24" s="1"/>
  <c r="I10" i="16"/>
  <c r="K5" i="24" s="1"/>
  <c r="BX5" i="24" s="1"/>
  <c r="C11" i="16"/>
  <c r="D6" i="24" s="1"/>
  <c r="BD6" i="24" s="1"/>
  <c r="M11" i="16"/>
  <c r="O6" i="24" s="1"/>
  <c r="K12" i="16"/>
  <c r="M7" i="24" s="1"/>
  <c r="H7" i="16"/>
  <c r="J2" i="24" s="1"/>
  <c r="D6" i="16"/>
  <c r="D3" i="13" s="1"/>
  <c r="A32" i="16"/>
  <c r="B25" i="24" s="1"/>
  <c r="I45" i="16"/>
  <c r="I30" i="16" s="1"/>
  <c r="K23" i="24" s="1"/>
  <c r="BX23" i="24" s="1"/>
  <c r="M46" i="16"/>
  <c r="M31" i="16" s="1"/>
  <c r="O24" i="24" s="1"/>
  <c r="C36" i="16"/>
  <c r="C21" i="16" s="1"/>
  <c r="D14" i="24" s="1"/>
  <c r="G37" i="16"/>
  <c r="G22" i="16" s="1"/>
  <c r="I15" i="24" s="1"/>
  <c r="K38" i="16"/>
  <c r="K23" i="16" s="1"/>
  <c r="M16" i="24" s="1"/>
  <c r="I39" i="16"/>
  <c r="I24" i="16" s="1"/>
  <c r="K17" i="24" s="1"/>
  <c r="M40" i="16"/>
  <c r="M25" i="16" s="1"/>
  <c r="O18" i="24" s="1"/>
  <c r="A42" i="16"/>
  <c r="A27" i="16" s="1"/>
  <c r="B20" i="24" s="1"/>
  <c r="BB20" i="24" s="1"/>
  <c r="E43" i="16"/>
  <c r="E28" i="16" s="1"/>
  <c r="G21" i="24" s="1"/>
  <c r="C44" i="16"/>
  <c r="C29" i="16" s="1"/>
  <c r="D22" i="24" s="1"/>
  <c r="BD22" i="24" s="1"/>
  <c r="H35" i="16"/>
  <c r="H20" i="16" s="1"/>
  <c r="I5" i="13" s="1"/>
  <c r="I36" i="13" s="1"/>
  <c r="J45" i="16"/>
  <c r="J30" i="16" s="1"/>
  <c r="L23" i="24" s="1"/>
  <c r="L46" i="16"/>
  <c r="L31" i="16" s="1"/>
  <c r="N24" i="24" s="1"/>
  <c r="N47" i="16"/>
  <c r="N32" i="16" s="1"/>
  <c r="P25" i="24" s="1"/>
  <c r="B37" i="16"/>
  <c r="B22" i="16" s="1"/>
  <c r="C15" i="24" s="1"/>
  <c r="D38" i="16"/>
  <c r="D23" i="16" s="1"/>
  <c r="E16" i="24" s="1"/>
  <c r="F39" i="16"/>
  <c r="F24" i="16" s="1"/>
  <c r="H17" i="24" s="1"/>
  <c r="H40" i="16"/>
  <c r="H25" i="16" s="1"/>
  <c r="J18" i="24" s="1"/>
  <c r="J41" i="16"/>
  <c r="J26" i="16" s="1"/>
  <c r="L19" i="24" s="1"/>
  <c r="L42" i="16"/>
  <c r="L27" i="16" s="1"/>
  <c r="N20" i="24" s="1"/>
  <c r="N43" i="16"/>
  <c r="N28" i="16" s="1"/>
  <c r="P21" i="24" s="1"/>
  <c r="C35" i="16"/>
  <c r="C20" i="16" s="1"/>
  <c r="C5" i="13" s="1"/>
  <c r="A35" i="16"/>
  <c r="A20" i="16" s="1"/>
  <c r="AH24" i="24"/>
  <c r="AI24" i="24" s="1"/>
  <c r="X20" i="24"/>
  <c r="Y20" i="24" s="1"/>
  <c r="AU36" i="24"/>
  <c r="AJ36" i="24"/>
  <c r="AB40" i="24"/>
  <c r="AA40" i="24"/>
  <c r="AD40" i="24"/>
  <c r="AC40" i="24"/>
  <c r="AE40" i="24"/>
  <c r="AS41" i="24"/>
  <c r="AK49" i="24"/>
  <c r="AO49" i="24"/>
  <c r="AL49" i="24"/>
  <c r="AM49" i="24"/>
  <c r="AN49" i="24"/>
  <c r="BG32" i="24"/>
  <c r="BD32" i="24"/>
  <c r="BC32" i="24"/>
  <c r="BK32" i="24"/>
  <c r="AY32" i="24"/>
  <c r="F32" i="24"/>
  <c r="BE32" i="24"/>
  <c r="BM32" i="24"/>
  <c r="BF32" i="24"/>
  <c r="R29" i="24"/>
  <c r="U29" i="24"/>
  <c r="T29" i="24"/>
  <c r="S29" i="24"/>
  <c r="Q29" i="24"/>
  <c r="AK43" i="24"/>
  <c r="AL43" i="24"/>
  <c r="AM43" i="24"/>
  <c r="AN43" i="24"/>
  <c r="AO43" i="24"/>
  <c r="AV35" i="24"/>
  <c r="AW35" i="24" s="1"/>
  <c r="AI35" i="24"/>
  <c r="AL44" i="24"/>
  <c r="AN44" i="24"/>
  <c r="AO44" i="24"/>
  <c r="AN48" i="24"/>
  <c r="AK48" i="24"/>
  <c r="AL48" i="24"/>
  <c r="AO48" i="24"/>
  <c r="AM48" i="24"/>
  <c r="S34" i="24"/>
  <c r="R34" i="24"/>
  <c r="Q34" i="24"/>
  <c r="W34" i="24" s="1"/>
  <c r="T34" i="24"/>
  <c r="U34" i="24"/>
  <c r="BA47" i="24"/>
  <c r="BM47" i="24"/>
  <c r="BG47" i="24"/>
  <c r="AY47" i="24"/>
  <c r="BK47" i="24"/>
  <c r="BC47" i="24"/>
  <c r="A47" i="24"/>
  <c r="AZ47" i="24"/>
  <c r="BE47" i="24"/>
  <c r="BF47" i="24"/>
  <c r="BD47" i="24"/>
  <c r="F47" i="24"/>
  <c r="BH47" i="24"/>
  <c r="BB47" i="24"/>
  <c r="BG27" i="24"/>
  <c r="BF27" i="24"/>
  <c r="BE27" i="24"/>
  <c r="BK27" i="24"/>
  <c r="BH27" i="24"/>
  <c r="BM27" i="24"/>
  <c r="AY27" i="24"/>
  <c r="AF47" i="24"/>
  <c r="AJ29" i="24"/>
  <c r="AI29" i="24"/>
  <c r="BJ36" i="24"/>
  <c r="V31" i="24"/>
  <c r="BA27" i="24"/>
  <c r="AT34" i="24"/>
  <c r="X33" i="24"/>
  <c r="AG29" i="24"/>
  <c r="BJ37" i="24"/>
  <c r="T8" i="13"/>
  <c r="U8" i="13" s="1"/>
  <c r="U43" i="24"/>
  <c r="S39" i="24"/>
  <c r="AH30" i="24"/>
  <c r="AJ30" i="24" s="1"/>
  <c r="W47" i="24"/>
  <c r="V47" i="24" s="1"/>
  <c r="AR46" i="24"/>
  <c r="AS46" i="24" s="1"/>
  <c r="AP46" i="24" s="1"/>
  <c r="W27" i="24"/>
  <c r="Z27" i="24" s="1"/>
  <c r="AM33" i="24"/>
  <c r="AQ33" i="24" s="1"/>
  <c r="AB33" i="24"/>
  <c r="AG35" i="24"/>
  <c r="AG31" i="24"/>
  <c r="AJ31" i="24" s="1"/>
  <c r="X35" i="24"/>
  <c r="Y35" i="24" s="1"/>
  <c r="V35" i="24" s="1"/>
  <c r="F30" i="24"/>
  <c r="BE31" i="24"/>
  <c r="A41" i="17"/>
  <c r="A26" i="17" s="1"/>
  <c r="B43" i="24" s="1"/>
  <c r="BG43" i="24" s="1"/>
  <c r="N47" i="17"/>
  <c r="N32" i="17" s="1"/>
  <c r="P49" i="24" s="1"/>
  <c r="H47" i="17"/>
  <c r="H32" i="17" s="1"/>
  <c r="J49" i="24" s="1"/>
  <c r="D47" i="17"/>
  <c r="D32" i="17" s="1"/>
  <c r="E49" i="24" s="1"/>
  <c r="B47" i="17"/>
  <c r="B32" i="17" s="1"/>
  <c r="C49" i="24" s="1"/>
  <c r="K46" i="17"/>
  <c r="K31" i="17" s="1"/>
  <c r="M48" i="24" s="1"/>
  <c r="AB48" i="24" s="1"/>
  <c r="G46" i="17"/>
  <c r="G31" i="17" s="1"/>
  <c r="I48" i="24" s="1"/>
  <c r="E46" i="17"/>
  <c r="E31" i="17" s="1"/>
  <c r="G48" i="24" s="1"/>
  <c r="N45" i="17"/>
  <c r="N30" i="17" s="1"/>
  <c r="P47" i="24" s="1"/>
  <c r="F45" i="17"/>
  <c r="F30" i="17" s="1"/>
  <c r="H47" i="24" s="1"/>
  <c r="M44" i="17"/>
  <c r="M29" i="17" s="1"/>
  <c r="O46" i="24" s="1"/>
  <c r="K44" i="17"/>
  <c r="K29" i="17" s="1"/>
  <c r="M46" i="24" s="1"/>
  <c r="I44" i="17"/>
  <c r="I29" i="17" s="1"/>
  <c r="K46" i="24" s="1"/>
  <c r="BX46" i="24" s="1"/>
  <c r="C44" i="17"/>
  <c r="C29" i="17" s="1"/>
  <c r="D46" i="24" s="1"/>
  <c r="D43" i="17"/>
  <c r="D28" i="17" s="1"/>
  <c r="E45" i="24" s="1"/>
  <c r="I42" i="17"/>
  <c r="I27" i="17" s="1"/>
  <c r="K44" i="24" s="1"/>
  <c r="BX44" i="24" s="1"/>
  <c r="F41" i="17"/>
  <c r="F26" i="17" s="1"/>
  <c r="H43" i="24" s="1"/>
  <c r="N37" i="17"/>
  <c r="N22" i="17" s="1"/>
  <c r="P39" i="24" s="1"/>
  <c r="H37" i="17"/>
  <c r="H22" i="17" s="1"/>
  <c r="J39" i="24" s="1"/>
  <c r="M36" i="17"/>
  <c r="M21" i="17" s="1"/>
  <c r="O38" i="24" s="1"/>
  <c r="N36" i="17"/>
  <c r="N21" i="17" s="1"/>
  <c r="P38" i="24" s="1"/>
  <c r="BB43" i="24"/>
  <c r="BF31" i="24"/>
  <c r="BF26" i="24"/>
  <c r="BF42" i="24"/>
  <c r="BE38" i="24"/>
  <c r="AH56" i="24"/>
  <c r="AI56" i="24" s="1"/>
  <c r="AG56" i="24"/>
  <c r="AE57" i="24"/>
  <c r="AC57" i="24"/>
  <c r="AM60" i="24"/>
  <c r="AK60" i="24"/>
  <c r="AN60" i="24"/>
  <c r="BK61" i="24"/>
  <c r="BM61" i="24"/>
  <c r="BD61" i="24"/>
  <c r="AY61" i="24"/>
  <c r="BE61" i="24"/>
  <c r="F61" i="24"/>
  <c r="AR53" i="24"/>
  <c r="AQ61" i="24"/>
  <c r="AT61" i="24" s="1"/>
  <c r="AR54" i="24"/>
  <c r="AR59" i="24"/>
  <c r="AS59" i="24" s="1"/>
  <c r="AQ59" i="24"/>
  <c r="AR55" i="24"/>
  <c r="AS55" i="24" s="1"/>
  <c r="AQ55" i="24"/>
  <c r="W54" i="24"/>
  <c r="X54" i="24"/>
  <c r="Y54" i="24" s="1"/>
  <c r="V54" i="24" s="1"/>
  <c r="T58" i="24"/>
  <c r="R58" i="24"/>
  <c r="AE61" i="24"/>
  <c r="AC61" i="24"/>
  <c r="BH57" i="24"/>
  <c r="AY57" i="24"/>
  <c r="BE57" i="24"/>
  <c r="AO50" i="24"/>
  <c r="AM50" i="24"/>
  <c r="AQ50" i="24" s="1"/>
  <c r="X56" i="24"/>
  <c r="Y56" i="24" s="1"/>
  <c r="W56" i="24"/>
  <c r="Z56" i="24" s="1"/>
  <c r="AM58" i="24"/>
  <c r="AR58" i="24" s="1"/>
  <c r="AS58" i="24" s="1"/>
  <c r="AK58" i="24"/>
  <c r="AN58" i="24"/>
  <c r="AE59" i="24"/>
  <c r="AC59" i="24"/>
  <c r="AH59" i="24" s="1"/>
  <c r="U60" i="24"/>
  <c r="Q60" i="24"/>
  <c r="S60" i="24"/>
  <c r="X60" i="24" s="1"/>
  <c r="Y60" i="24" s="1"/>
  <c r="BH59" i="24"/>
  <c r="AY59" i="24"/>
  <c r="BG59" i="24"/>
  <c r="BC59" i="24"/>
  <c r="F51" i="24"/>
  <c r="BH51" i="24"/>
  <c r="BI51" i="24" s="1"/>
  <c r="BE51" i="24"/>
  <c r="BF51" i="24"/>
  <c r="AB52" i="24"/>
  <c r="AE52" i="24"/>
  <c r="BM53" i="24"/>
  <c r="BD53" i="24"/>
  <c r="BE53" i="24"/>
  <c r="AY53" i="24"/>
  <c r="BI53" i="24" s="1"/>
  <c r="F53" i="24"/>
  <c r="BC53" i="24"/>
  <c r="AC54" i="24"/>
  <c r="AA54" i="24"/>
  <c r="AD54" i="24"/>
  <c r="U50" i="24"/>
  <c r="S50" i="24"/>
  <c r="Q50" i="24"/>
  <c r="AL57" i="24"/>
  <c r="AO57" i="24"/>
  <c r="AM57" i="24"/>
  <c r="AB58" i="24"/>
  <c r="AE58" i="24"/>
  <c r="T59" i="24"/>
  <c r="Q59" i="24"/>
  <c r="R59" i="24"/>
  <c r="AK61" i="24"/>
  <c r="AN61" i="24"/>
  <c r="BM60" i="24"/>
  <c r="BF60" i="24"/>
  <c r="BG60" i="24"/>
  <c r="AY60" i="24"/>
  <c r="F60" i="24"/>
  <c r="AL52" i="24"/>
  <c r="AO52" i="24"/>
  <c r="T53" i="24"/>
  <c r="U53" i="24"/>
  <c r="S53" i="24"/>
  <c r="S55" i="24"/>
  <c r="W55" i="24" s="1"/>
  <c r="U55" i="24"/>
  <c r="BH50" i="24"/>
  <c r="BE50" i="24"/>
  <c r="BI50" i="24" s="1"/>
  <c r="BF50" i="24"/>
  <c r="A50" i="24"/>
  <c r="V69" i="24"/>
  <c r="AF63" i="24"/>
  <c r="AR73" i="24"/>
  <c r="AS73" i="24" s="1"/>
  <c r="W68" i="24"/>
  <c r="BB68" i="24" s="1"/>
  <c r="BJ59" i="24"/>
  <c r="AR72" i="24"/>
  <c r="X70" i="24"/>
  <c r="X55" i="24"/>
  <c r="Y55" i="24" s="1"/>
  <c r="V55" i="24" s="1"/>
  <c r="BE64" i="24"/>
  <c r="F56" i="24"/>
  <c r="F52" i="24"/>
  <c r="AN53" i="24"/>
  <c r="R51" i="24"/>
  <c r="Q51" i="24"/>
  <c r="AC50" i="24"/>
  <c r="AG50" i="24" s="1"/>
  <c r="AY58" i="24"/>
  <c r="BG58" i="24"/>
  <c r="BH58" i="24"/>
  <c r="BF58" i="24"/>
  <c r="BM58" i="24"/>
  <c r="R61" i="24"/>
  <c r="AD60" i="24"/>
  <c r="AA60" i="24"/>
  <c r="AN59" i="24"/>
  <c r="S57" i="24"/>
  <c r="U57" i="24"/>
  <c r="T56" i="24"/>
  <c r="AB55" i="24"/>
  <c r="AD55" i="24"/>
  <c r="AO54" i="24"/>
  <c r="S52" i="24"/>
  <c r="W52" i="24" s="1"/>
  <c r="Q52" i="24"/>
  <c r="AB51" i="24"/>
  <c r="AD51" i="24"/>
  <c r="A55" i="24"/>
  <c r="BN55" i="24" s="1"/>
  <c r="BO55" i="24" s="1"/>
  <c r="AY56" i="24"/>
  <c r="BH56" i="24"/>
  <c r="BG56" i="24"/>
  <c r="BF52" i="24"/>
  <c r="BE52" i="24"/>
  <c r="AD56" i="24"/>
  <c r="AA56" i="24"/>
  <c r="AN55" i="24"/>
  <c r="BF55" i="24"/>
  <c r="BE55" i="24"/>
  <c r="BJ55" i="24" s="1"/>
  <c r="X12" i="13"/>
  <c r="Y12" i="13" s="1"/>
  <c r="Z12" i="13" s="1"/>
  <c r="BD63" i="24"/>
  <c r="E13" i="13"/>
  <c r="AQ86" i="24"/>
  <c r="AI88" i="24"/>
  <c r="AK84" i="24"/>
  <c r="AN84" i="24"/>
  <c r="AL84" i="24"/>
  <c r="AO84" i="24"/>
  <c r="AM84" i="24"/>
  <c r="BM83" i="24"/>
  <c r="BD83" i="24"/>
  <c r="BE83" i="24"/>
  <c r="F83" i="24"/>
  <c r="BH83" i="24"/>
  <c r="BG83" i="24"/>
  <c r="BF83" i="24"/>
  <c r="BC83" i="24"/>
  <c r="Q80" i="24"/>
  <c r="U80" i="24"/>
  <c r="S80" i="24"/>
  <c r="T80" i="24"/>
  <c r="R80" i="24"/>
  <c r="T96" i="24"/>
  <c r="S96" i="24"/>
  <c r="R96" i="24"/>
  <c r="U96" i="24"/>
  <c r="AT81" i="24"/>
  <c r="AS81" i="24"/>
  <c r="AP81" i="24" s="1"/>
  <c r="AM96" i="24"/>
  <c r="AK96" i="24"/>
  <c r="AN96" i="24"/>
  <c r="AL96" i="24"/>
  <c r="AO96" i="24"/>
  <c r="U95" i="24"/>
  <c r="T95" i="24"/>
  <c r="R95" i="24"/>
  <c r="Q95" i="24"/>
  <c r="S95" i="24"/>
  <c r="AT76" i="24"/>
  <c r="AT74" i="24"/>
  <c r="V74" i="24"/>
  <c r="X76" i="24"/>
  <c r="BJ81" i="24"/>
  <c r="AO86" i="24"/>
  <c r="AK86" i="24"/>
  <c r="Q86" i="24"/>
  <c r="AF82" i="24"/>
  <c r="AJ84" i="24"/>
  <c r="AH95" i="24"/>
  <c r="AJ95" i="24" s="1"/>
  <c r="AK89" i="24"/>
  <c r="X93" i="24"/>
  <c r="Y93" i="24" s="1"/>
  <c r="X84" i="24"/>
  <c r="AR83" i="24"/>
  <c r="AQ83" i="24"/>
  <c r="V15" i="13"/>
  <c r="V16" i="13" s="1"/>
  <c r="Y15" i="13"/>
  <c r="X16" i="13" s="1"/>
  <c r="BE84" i="24"/>
  <c r="BF76" i="24"/>
  <c r="E17" i="13"/>
  <c r="F47" i="19"/>
  <c r="F32" i="19" s="1"/>
  <c r="H97" i="24" s="1"/>
  <c r="B47" i="19"/>
  <c r="B32" i="19" s="1"/>
  <c r="C97" i="24" s="1"/>
  <c r="D46" i="19"/>
  <c r="D31" i="19" s="1"/>
  <c r="E96" i="24" s="1"/>
  <c r="N45" i="19"/>
  <c r="N30" i="19" s="1"/>
  <c r="P95" i="24" s="1"/>
  <c r="A95" i="24" s="1"/>
  <c r="H45" i="19"/>
  <c r="H30" i="19" s="1"/>
  <c r="J95" i="24" s="1"/>
  <c r="D45" i="19"/>
  <c r="D30" i="19" s="1"/>
  <c r="E95" i="24" s="1"/>
  <c r="B45" i="19"/>
  <c r="B30" i="19" s="1"/>
  <c r="C95" i="24" s="1"/>
  <c r="L44" i="19"/>
  <c r="L29" i="19" s="1"/>
  <c r="N94" i="24" s="1"/>
  <c r="AL94" i="24" s="1"/>
  <c r="H44" i="19"/>
  <c r="H29" i="19" s="1"/>
  <c r="J94" i="24" s="1"/>
  <c r="BG94" i="24" s="1"/>
  <c r="D44" i="19"/>
  <c r="D29" i="19" s="1"/>
  <c r="E94" i="24" s="1"/>
  <c r="B44" i="19"/>
  <c r="B29" i="19" s="1"/>
  <c r="C94" i="24" s="1"/>
  <c r="L43" i="19"/>
  <c r="L28" i="19" s="1"/>
  <c r="N93" i="24" s="1"/>
  <c r="AL93" i="24" s="1"/>
  <c r="F43" i="19"/>
  <c r="F28" i="19" s="1"/>
  <c r="H93" i="24" s="1"/>
  <c r="B43" i="19"/>
  <c r="B28" i="19" s="1"/>
  <c r="C93" i="24" s="1"/>
  <c r="N42" i="19"/>
  <c r="N27" i="19" s="1"/>
  <c r="P92" i="24" s="1"/>
  <c r="J42" i="19"/>
  <c r="J27" i="19" s="1"/>
  <c r="L92" i="24" s="1"/>
  <c r="U92" i="24" s="1"/>
  <c r="D42" i="19"/>
  <c r="D27" i="19" s="1"/>
  <c r="E92" i="24" s="1"/>
  <c r="N41" i="19"/>
  <c r="N26" i="19" s="1"/>
  <c r="P91" i="24" s="1"/>
  <c r="L41" i="19"/>
  <c r="L26" i="19" s="1"/>
  <c r="N91" i="24" s="1"/>
  <c r="H41" i="19"/>
  <c r="H26" i="19" s="1"/>
  <c r="J91" i="24" s="1"/>
  <c r="B41" i="19"/>
  <c r="B26" i="19" s="1"/>
  <c r="C91" i="24" s="1"/>
  <c r="L40" i="19"/>
  <c r="L25" i="19" s="1"/>
  <c r="N90" i="24" s="1"/>
  <c r="H40" i="19"/>
  <c r="H25" i="19" s="1"/>
  <c r="J90" i="24" s="1"/>
  <c r="D40" i="19"/>
  <c r="D25" i="19" s="1"/>
  <c r="E90" i="24" s="1"/>
  <c r="F90" i="24" s="1"/>
  <c r="N39" i="19"/>
  <c r="N24" i="19" s="1"/>
  <c r="P89" i="24" s="1"/>
  <c r="J39" i="19"/>
  <c r="J24" i="19" s="1"/>
  <c r="L89" i="24" s="1"/>
  <c r="F39" i="19"/>
  <c r="F24" i="19" s="1"/>
  <c r="H89" i="24" s="1"/>
  <c r="B39" i="19"/>
  <c r="B24" i="19" s="1"/>
  <c r="C89" i="24" s="1"/>
  <c r="L38" i="19"/>
  <c r="L23" i="19" s="1"/>
  <c r="N88" i="24" s="1"/>
  <c r="AP78" i="24"/>
  <c r="AQ95" i="24"/>
  <c r="AU95" i="24" s="1"/>
  <c r="AU83" i="24"/>
  <c r="Z79" i="24"/>
  <c r="A96" i="24"/>
  <c r="BB101" i="24"/>
  <c r="AZ107" i="24"/>
  <c r="T105" i="24"/>
  <c r="Q105" i="24"/>
  <c r="S105" i="24"/>
  <c r="U105" i="24"/>
  <c r="R105" i="24"/>
  <c r="U109" i="24"/>
  <c r="R109" i="24"/>
  <c r="T109" i="24"/>
  <c r="Q109" i="24"/>
  <c r="S109" i="24"/>
  <c r="AO100" i="24"/>
  <c r="AM100" i="24"/>
  <c r="AK100" i="24"/>
  <c r="AN100" i="24"/>
  <c r="AL100" i="24"/>
  <c r="U104" i="24"/>
  <c r="AA105" i="24"/>
  <c r="AC105" i="24"/>
  <c r="AH105" i="24" s="1"/>
  <c r="AD105" i="24"/>
  <c r="AE105" i="24"/>
  <c r="S106" i="24"/>
  <c r="U106" i="24"/>
  <c r="R106" i="24"/>
  <c r="T106" i="24"/>
  <c r="Q106" i="24"/>
  <c r="Q115" i="24"/>
  <c r="U115" i="24"/>
  <c r="BM113" i="24"/>
  <c r="BF113" i="24"/>
  <c r="BD113" i="24"/>
  <c r="BG113" i="24"/>
  <c r="BE113" i="24"/>
  <c r="BH113" i="24"/>
  <c r="AB118" i="24"/>
  <c r="AA118" i="24"/>
  <c r="AC118" i="24"/>
  <c r="AE118" i="24"/>
  <c r="AD118" i="24"/>
  <c r="BM119" i="24"/>
  <c r="BD119" i="24"/>
  <c r="AY119" i="24"/>
  <c r="BE119" i="24"/>
  <c r="F119" i="24"/>
  <c r="BH119" i="24"/>
  <c r="A119" i="24"/>
  <c r="BA119" i="24"/>
  <c r="BK119" i="24"/>
  <c r="AZ119" i="24"/>
  <c r="BF119" i="24"/>
  <c r="BG119" i="24"/>
  <c r="BC119" i="24"/>
  <c r="BD121" i="24"/>
  <c r="AZ121" i="24"/>
  <c r="BF121" i="24"/>
  <c r="BH121" i="24"/>
  <c r="BC121" i="24"/>
  <c r="A121" i="24"/>
  <c r="BK121" i="24"/>
  <c r="BB121" i="24"/>
  <c r="BJ121" i="24"/>
  <c r="BF118" i="24"/>
  <c r="BA99" i="24"/>
  <c r="W111" i="24"/>
  <c r="Z111" i="24" s="1"/>
  <c r="X111" i="24"/>
  <c r="Y111" i="24" s="1"/>
  <c r="BH118" i="24"/>
  <c r="BD118" i="24"/>
  <c r="BM118" i="24"/>
  <c r="AC119" i="24"/>
  <c r="AA119" i="24"/>
  <c r="AB119" i="24"/>
  <c r="AE119" i="24"/>
  <c r="AD119" i="24"/>
  <c r="BE120" i="24"/>
  <c r="BG120" i="24"/>
  <c r="BH120" i="24"/>
  <c r="BD120" i="24"/>
  <c r="BC120" i="24"/>
  <c r="BB120" i="24"/>
  <c r="BA120" i="24"/>
  <c r="BM120" i="24"/>
  <c r="AY120" i="24"/>
  <c r="BF120" i="24"/>
  <c r="F120" i="24"/>
  <c r="A120" i="24"/>
  <c r="AZ120" i="24"/>
  <c r="AF113" i="24"/>
  <c r="AG105" i="24"/>
  <c r="AQ112" i="24"/>
  <c r="Z121" i="24"/>
  <c r="AH115" i="24"/>
  <c r="AJ115" i="24" s="1"/>
  <c r="F113" i="24"/>
  <c r="BC113" i="24" s="1"/>
  <c r="F118" i="24"/>
  <c r="BC118" i="24" s="1"/>
  <c r="BG118" i="24"/>
  <c r="E21" i="13"/>
  <c r="AT119" i="24"/>
  <c r="BA113" i="24"/>
  <c r="S22" i="13"/>
  <c r="T22" i="13" s="1"/>
  <c r="U22" i="13" s="1"/>
  <c r="AQ115" i="24"/>
  <c r="AU115" i="24" s="1"/>
  <c r="AR118" i="24"/>
  <c r="AS118" i="24" s="1"/>
  <c r="AQ116" i="24"/>
  <c r="Q121" i="24"/>
  <c r="T121" i="24"/>
  <c r="T120" i="24"/>
  <c r="R120" i="24"/>
  <c r="X120" i="24" s="1"/>
  <c r="Y120" i="24" s="1"/>
  <c r="R119" i="24"/>
  <c r="W119" i="24" s="1"/>
  <c r="AQ120" i="24"/>
  <c r="AC120" i="24"/>
  <c r="AA120" i="24"/>
  <c r="BC101" i="24"/>
  <c r="BC98" i="24"/>
  <c r="AD115" i="24"/>
  <c r="AB101" i="24"/>
  <c r="AD101" i="24"/>
  <c r="AO105" i="24"/>
  <c r="AO109" i="24"/>
  <c r="AB106" i="24"/>
  <c r="BD108" i="24"/>
  <c r="BH108" i="24"/>
  <c r="BH98" i="24"/>
  <c r="BG98" i="24"/>
  <c r="BF101" i="24"/>
  <c r="BH101" i="24"/>
  <c r="AB99" i="24"/>
  <c r="AD99" i="24"/>
  <c r="AN106" i="24"/>
  <c r="AO108" i="24"/>
  <c r="AK108" i="24"/>
  <c r="BE104" i="24"/>
  <c r="BF104" i="24"/>
  <c r="BG105" i="24"/>
  <c r="BH105" i="24"/>
  <c r="BF98" i="24"/>
  <c r="F114" i="24"/>
  <c r="BE115" i="24"/>
  <c r="BE118" i="24"/>
  <c r="BE145" i="24"/>
  <c r="BC145" i="24"/>
  <c r="A145" i="24"/>
  <c r="BB145" i="24"/>
  <c r="BF145" i="24"/>
  <c r="BH145" i="24"/>
  <c r="BK145" i="24"/>
  <c r="F145" i="24"/>
  <c r="AZ145" i="24"/>
  <c r="BA145" i="24"/>
  <c r="AY145" i="24"/>
  <c r="BM145" i="24"/>
  <c r="BG145" i="24"/>
  <c r="BD145" i="24"/>
  <c r="AY138" i="24"/>
  <c r="BE138" i="24"/>
  <c r="BM138" i="24"/>
  <c r="F138" i="24"/>
  <c r="BC138" i="24" s="1"/>
  <c r="BD138" i="24"/>
  <c r="BH138" i="24"/>
  <c r="AO141" i="24"/>
  <c r="AN141" i="24"/>
  <c r="AL141" i="24"/>
  <c r="AK141" i="24"/>
  <c r="AM141" i="24"/>
  <c r="AI132" i="24"/>
  <c r="F132" i="24"/>
  <c r="BK132" i="24"/>
  <c r="BC132" i="24"/>
  <c r="BF132" i="24"/>
  <c r="BD132" i="24"/>
  <c r="BA132" i="24"/>
  <c r="AZ132" i="24"/>
  <c r="BB132" i="24"/>
  <c r="BM132" i="24"/>
  <c r="AY132" i="24"/>
  <c r="BG132" i="24"/>
  <c r="BH132" i="24"/>
  <c r="BE132" i="24"/>
  <c r="A132" i="24"/>
  <c r="BC144" i="24"/>
  <c r="BK144" i="24"/>
  <c r="BA144" i="24"/>
  <c r="BB144" i="24"/>
  <c r="AZ144" i="24"/>
  <c r="AY144" i="24"/>
  <c r="BE144" i="24"/>
  <c r="F144" i="24"/>
  <c r="A144" i="24"/>
  <c r="BF144" i="24"/>
  <c r="BM144" i="24"/>
  <c r="BG144" i="24"/>
  <c r="BD144" i="24"/>
  <c r="BH144" i="24"/>
  <c r="BG142" i="24"/>
  <c r="BM142" i="24"/>
  <c r="AY142" i="24"/>
  <c r="BF142" i="24"/>
  <c r="BE142" i="24"/>
  <c r="BB142" i="24"/>
  <c r="BD142" i="24"/>
  <c r="AR130" i="24"/>
  <c r="AT130" i="24" s="1"/>
  <c r="X127" i="24"/>
  <c r="Y127" i="24" s="1"/>
  <c r="V127" i="24" s="1"/>
  <c r="X24" i="13"/>
  <c r="Y24" i="13" s="1"/>
  <c r="Z24" i="13" s="1"/>
  <c r="Z129" i="24"/>
  <c r="Q26" i="13"/>
  <c r="X130" i="24"/>
  <c r="Y130" i="24" s="1"/>
  <c r="V130" i="24" s="1"/>
  <c r="W145" i="24"/>
  <c r="Z145" i="24" s="1"/>
  <c r="AH140" i="24"/>
  <c r="AI140" i="24" s="1"/>
  <c r="AR124" i="24"/>
  <c r="BG126" i="24"/>
  <c r="BJ126" i="24" s="1"/>
  <c r="BF134" i="24"/>
  <c r="BG138" i="24"/>
  <c r="BE137" i="24"/>
  <c r="F142" i="24"/>
  <c r="BC142" i="24" s="1"/>
  <c r="AH142" i="24"/>
  <c r="AH125" i="24"/>
  <c r="AV125" i="24" s="1"/>
  <c r="BF138" i="24"/>
  <c r="A138" i="24"/>
  <c r="BD154" i="24"/>
  <c r="BF154" i="24"/>
  <c r="BE154" i="24"/>
  <c r="AY154" i="24"/>
  <c r="BH154" i="24"/>
  <c r="BK154" i="24"/>
  <c r="BA154" i="24"/>
  <c r="F154" i="24"/>
  <c r="A154" i="24" s="1"/>
  <c r="BM154" i="24"/>
  <c r="BG154" i="24"/>
  <c r="BG165" i="24"/>
  <c r="BD165" i="24"/>
  <c r="BM165" i="24"/>
  <c r="BH165" i="24"/>
  <c r="BK165" i="24"/>
  <c r="AY165" i="24"/>
  <c r="F165" i="24"/>
  <c r="BC165" i="24" s="1"/>
  <c r="BE165" i="24"/>
  <c r="BF165" i="24"/>
  <c r="S30" i="13"/>
  <c r="W146" i="24"/>
  <c r="BB146" i="24" s="1"/>
  <c r="X28" i="13"/>
  <c r="X150" i="24"/>
  <c r="Y150" i="24" s="1"/>
  <c r="W153" i="24"/>
  <c r="BB153" i="24" s="1"/>
  <c r="AZ165" i="24"/>
  <c r="X151" i="24"/>
  <c r="Y151" i="24" s="1"/>
  <c r="T181" i="24"/>
  <c r="U181" i="24"/>
  <c r="Q181" i="24"/>
  <c r="R181" i="24"/>
  <c r="S181" i="24"/>
  <c r="BM189" i="24"/>
  <c r="AY189" i="24"/>
  <c r="A189" i="24"/>
  <c r="BD189" i="24"/>
  <c r="BK189" i="24"/>
  <c r="BE189" i="24"/>
  <c r="BF189" i="24"/>
  <c r="F189" i="24"/>
  <c r="BH189" i="24"/>
  <c r="BC189" i="24"/>
  <c r="AC186" i="24"/>
  <c r="AA186" i="24"/>
  <c r="AD186" i="24"/>
  <c r="AB186" i="24"/>
  <c r="AH186" i="24" s="1"/>
  <c r="AI186" i="24" s="1"/>
  <c r="AE186" i="24"/>
  <c r="AC34" i="13"/>
  <c r="AZ189" i="24"/>
  <c r="BG189" i="24"/>
  <c r="AU184" i="24"/>
  <c r="AP192" i="24"/>
  <c r="AP186" i="24"/>
  <c r="BA189" i="24"/>
  <c r="AH183" i="24"/>
  <c r="AV183" i="24" s="1"/>
  <c r="AG190" i="24"/>
  <c r="AJ190" i="24" s="1"/>
  <c r="W182" i="24"/>
  <c r="AT190" i="24"/>
  <c r="BA190" i="24"/>
  <c r="BB193" i="24"/>
  <c r="Z193" i="24"/>
  <c r="Y185" i="24"/>
  <c r="Z185" i="24"/>
  <c r="BB192" i="24"/>
  <c r="AU190" i="24"/>
  <c r="BK191" i="24"/>
  <c r="BK184" i="24"/>
  <c r="BK193" i="24"/>
  <c r="BK192" i="24"/>
  <c r="BK188" i="24"/>
  <c r="AM172" i="24"/>
  <c r="AL172" i="24"/>
  <c r="AK172" i="24"/>
  <c r="AO172" i="24"/>
  <c r="AN172" i="24"/>
  <c r="AD173" i="24"/>
  <c r="AC173" i="24"/>
  <c r="AB173" i="24"/>
  <c r="AA173" i="24"/>
  <c r="AE173" i="24"/>
  <c r="U174" i="24"/>
  <c r="Q174" i="24"/>
  <c r="R174" i="24"/>
  <c r="S174" i="24"/>
  <c r="T174" i="24"/>
  <c r="AK176" i="24"/>
  <c r="AO176" i="24"/>
  <c r="AD176" i="24"/>
  <c r="AC176" i="24"/>
  <c r="AE176" i="24"/>
  <c r="BM178" i="24"/>
  <c r="BD178" i="24"/>
  <c r="BF178" i="24"/>
  <c r="AY178" i="24"/>
  <c r="F178" i="24"/>
  <c r="BH178" i="24"/>
  <c r="BG178" i="24"/>
  <c r="BE178" i="24"/>
  <c r="BC178" i="24"/>
  <c r="BK178" i="24"/>
  <c r="A178" i="24"/>
  <c r="BA178" i="24"/>
  <c r="AN191" i="24"/>
  <c r="AM191" i="24"/>
  <c r="AL191" i="24"/>
  <c r="AK191" i="24"/>
  <c r="AO191" i="24"/>
  <c r="U188" i="24"/>
  <c r="Q188" i="24"/>
  <c r="R188" i="24"/>
  <c r="AL187" i="24"/>
  <c r="AR187" i="24" s="1"/>
  <c r="AZ187" i="24" s="1"/>
  <c r="AM187" i="24"/>
  <c r="AN187" i="24"/>
  <c r="AL185" i="24"/>
  <c r="AR185" i="24" s="1"/>
  <c r="AS185" i="24" s="1"/>
  <c r="AO185" i="24"/>
  <c r="AN185" i="24"/>
  <c r="AK185" i="24"/>
  <c r="AC192" i="24"/>
  <c r="AG192" i="24" s="1"/>
  <c r="AU192" i="24" s="1"/>
  <c r="AD192" i="24"/>
  <c r="BK190" i="24"/>
  <c r="AY190" i="24"/>
  <c r="BD190" i="24"/>
  <c r="BG190" i="24"/>
  <c r="BM190" i="24"/>
  <c r="AB188" i="24"/>
  <c r="AE188" i="24"/>
  <c r="AC188" i="24"/>
  <c r="AD34" i="13"/>
  <c r="AS189" i="24"/>
  <c r="AJ184" i="24"/>
  <c r="BB183" i="24"/>
  <c r="X186" i="24"/>
  <c r="Y186" i="24" s="1"/>
  <c r="AD171" i="24"/>
  <c r="AC171" i="24"/>
  <c r="AB171" i="24"/>
  <c r="AA171" i="24"/>
  <c r="AE171" i="24"/>
  <c r="Q172" i="24"/>
  <c r="AO174" i="24"/>
  <c r="AM174" i="24"/>
  <c r="AA174" i="24"/>
  <c r="T191" i="24"/>
  <c r="X191" i="24" s="1"/>
  <c r="Y191" i="24" s="1"/>
  <c r="Q191" i="24"/>
  <c r="W191" i="24" s="1"/>
  <c r="T189" i="24"/>
  <c r="X189" i="24" s="1"/>
  <c r="Y189" i="24" s="1"/>
  <c r="Q189" i="24"/>
  <c r="W189" i="24" s="1"/>
  <c r="AM188" i="24"/>
  <c r="AL188" i="24"/>
  <c r="AY187" i="24"/>
  <c r="BF187" i="24"/>
  <c r="F187" i="24"/>
  <c r="A187" i="24" s="1"/>
  <c r="BE187" i="24"/>
  <c r="BM187" i="24"/>
  <c r="BD187" i="24"/>
  <c r="Z184" i="24"/>
  <c r="Z187" i="24"/>
  <c r="AT184" i="24"/>
  <c r="AT192" i="24"/>
  <c r="AP189" i="24"/>
  <c r="AT182" i="24"/>
  <c r="AV182" i="24"/>
  <c r="AW182" i="24" s="1"/>
  <c r="A192" i="24"/>
  <c r="AZ184" i="24"/>
  <c r="BJ184" i="24" s="1"/>
  <c r="BK187" i="24"/>
  <c r="AH192" i="24"/>
  <c r="A186" i="24"/>
  <c r="BN191" i="24" s="1"/>
  <c r="AH191" i="24"/>
  <c r="AH190" i="24"/>
  <c r="AV190" i="24" s="1"/>
  <c r="AW190" i="24" s="1"/>
  <c r="AG191" i="24"/>
  <c r="X183" i="24"/>
  <c r="Y183" i="24" s="1"/>
  <c r="V183" i="24" s="1"/>
  <c r="E31" i="13"/>
  <c r="BE192" i="24"/>
  <c r="BG188" i="24"/>
  <c r="AG193" i="24"/>
  <c r="BA167" i="24"/>
  <c r="AU151" i="24"/>
  <c r="BH152" i="24"/>
  <c r="A152" i="24"/>
  <c r="AK152" i="24"/>
  <c r="AM152" i="24"/>
  <c r="AE146" i="24"/>
  <c r="AB146" i="24"/>
  <c r="AA146" i="24"/>
  <c r="AC146" i="24"/>
  <c r="AD146" i="24"/>
  <c r="AD150" i="24"/>
  <c r="AB150" i="24"/>
  <c r="AG150" i="24" s="1"/>
  <c r="AC150" i="24"/>
  <c r="AH150" i="24" s="1"/>
  <c r="AA150" i="24"/>
  <c r="AE150" i="24"/>
  <c r="W29" i="13"/>
  <c r="X30" i="13" s="1"/>
  <c r="Y30" i="13" s="1"/>
  <c r="V29" i="13"/>
  <c r="V30" i="13" s="1"/>
  <c r="X29" i="13"/>
  <c r="Y29" i="13"/>
  <c r="Z29" i="13"/>
  <c r="AQ155" i="24"/>
  <c r="AP155" i="24" s="1"/>
  <c r="X152" i="24"/>
  <c r="Y152" i="24" s="1"/>
  <c r="BB165" i="24"/>
  <c r="A167" i="24"/>
  <c r="BD146" i="24"/>
  <c r="E29" i="13"/>
  <c r="A162" i="24"/>
  <c r="Y165" i="24"/>
  <c r="BC163" i="24"/>
  <c r="AG169" i="24"/>
  <c r="A151" i="24"/>
  <c r="AH160" i="24"/>
  <c r="AI160" i="24" s="1"/>
  <c r="AF160" i="24" s="1"/>
  <c r="AR166" i="24"/>
  <c r="AS166" i="24" s="1"/>
  <c r="AD30" i="13"/>
  <c r="AE30" i="13" s="1"/>
  <c r="AS151" i="24"/>
  <c r="A165" i="24"/>
  <c r="AH167" i="24"/>
  <c r="AZ167" i="24" s="1"/>
  <c r="AH151" i="24"/>
  <c r="AZ151" i="24" s="1"/>
  <c r="AH149" i="24"/>
  <c r="X146" i="24"/>
  <c r="Y146" i="24" s="1"/>
  <c r="V146" i="24" s="1"/>
  <c r="BC154" i="24"/>
  <c r="X153" i="24"/>
  <c r="Y153" i="24" s="1"/>
  <c r="AH147" i="24"/>
  <c r="AI147" i="24" s="1"/>
  <c r="AF147" i="24" s="1"/>
  <c r="W151" i="24"/>
  <c r="BB151" i="24" s="1"/>
  <c r="AH148" i="24"/>
  <c r="AI148" i="24" s="1"/>
  <c r="AF148" i="24" s="1"/>
  <c r="AO164" i="24"/>
  <c r="AE153" i="24"/>
  <c r="W156" i="24"/>
  <c r="Z156" i="24" s="1"/>
  <c r="AC153" i="24"/>
  <c r="Q147" i="24"/>
  <c r="S147" i="24"/>
  <c r="R147" i="24"/>
  <c r="W147" i="24" s="1"/>
  <c r="T147" i="24"/>
  <c r="U147" i="24"/>
  <c r="AN148" i="24"/>
  <c r="AL148" i="24"/>
  <c r="AO148" i="24"/>
  <c r="AM148" i="24"/>
  <c r="AK148" i="24"/>
  <c r="U149" i="24"/>
  <c r="R149" i="24"/>
  <c r="T149" i="24"/>
  <c r="S149" i="24"/>
  <c r="Q149" i="24"/>
  <c r="BM164" i="24"/>
  <c r="AY164" i="24"/>
  <c r="BE164" i="24"/>
  <c r="BD164" i="24"/>
  <c r="BF164" i="24"/>
  <c r="F164" i="24"/>
  <c r="BG164" i="24"/>
  <c r="BC164" i="24"/>
  <c r="BH164" i="24"/>
  <c r="A164" i="24"/>
  <c r="BK164" i="24"/>
  <c r="AA163" i="24"/>
  <c r="AD163" i="24"/>
  <c r="AB163" i="24"/>
  <c r="AE163" i="24"/>
  <c r="AC163" i="24"/>
  <c r="AB158" i="24"/>
  <c r="AG158" i="24" s="1"/>
  <c r="AD158" i="24"/>
  <c r="AA158" i="24"/>
  <c r="AE158" i="24"/>
  <c r="AC158" i="24"/>
  <c r="AN147" i="24"/>
  <c r="AL147" i="24"/>
  <c r="AM147" i="24"/>
  <c r="AK147" i="24"/>
  <c r="AO147" i="24"/>
  <c r="Q148" i="24"/>
  <c r="S148" i="24"/>
  <c r="T148" i="24"/>
  <c r="U148" i="24"/>
  <c r="R148" i="24"/>
  <c r="T166" i="24"/>
  <c r="S166" i="24"/>
  <c r="R166" i="24"/>
  <c r="Q166" i="24"/>
  <c r="U166" i="24"/>
  <c r="AH169" i="24"/>
  <c r="AJ169" i="24" s="1"/>
  <c r="AG162" i="24"/>
  <c r="AP166" i="24"/>
  <c r="W167" i="24"/>
  <c r="BB167" i="24" s="1"/>
  <c r="AG168" i="24"/>
  <c r="AJ168" i="24" s="1"/>
  <c r="Q30" i="13"/>
  <c r="BJ168" i="24"/>
  <c r="AR146" i="24"/>
  <c r="AG152" i="24"/>
  <c r="AJ152" i="24" s="1"/>
  <c r="AP151" i="24"/>
  <c r="AR167" i="24"/>
  <c r="BJ157" i="24"/>
  <c r="AG161" i="24"/>
  <c r="AJ161" i="24" s="1"/>
  <c r="AR154" i="24"/>
  <c r="AT154" i="24" s="1"/>
  <c r="AH155" i="24"/>
  <c r="AV155" i="24" s="1"/>
  <c r="V165" i="24"/>
  <c r="BJ169" i="24"/>
  <c r="V153" i="24"/>
  <c r="AJ162" i="24"/>
  <c r="AS146" i="24"/>
  <c r="AP146" i="24" s="1"/>
  <c r="AS167" i="24"/>
  <c r="AT167" i="24"/>
  <c r="Z168" i="24"/>
  <c r="AV167" i="24"/>
  <c r="AW167" i="24" s="1"/>
  <c r="AI167" i="24"/>
  <c r="AF167" i="24" s="1"/>
  <c r="AV151" i="24"/>
  <c r="AW151" i="24" s="1"/>
  <c r="AJ151" i="24"/>
  <c r="AI149" i="24"/>
  <c r="AF149" i="24" s="1"/>
  <c r="AV149" i="24"/>
  <c r="AP167" i="24"/>
  <c r="AB164" i="24"/>
  <c r="AE164" i="24"/>
  <c r="AD164" i="24"/>
  <c r="AC166" i="24"/>
  <c r="AH166" i="24" s="1"/>
  <c r="AA166" i="24"/>
  <c r="S162" i="24"/>
  <c r="U162" i="24"/>
  <c r="R162" i="24"/>
  <c r="AM163" i="24"/>
  <c r="AR163" i="24" s="1"/>
  <c r="AK163" i="24"/>
  <c r="T163" i="24"/>
  <c r="Q163" i="24"/>
  <c r="S163" i="24"/>
  <c r="W163" i="24" s="1"/>
  <c r="BB163" i="24" s="1"/>
  <c r="U27" i="13"/>
  <c r="T27" i="13"/>
  <c r="Q27" i="13"/>
  <c r="R27" i="13"/>
  <c r="S27" i="13"/>
  <c r="AL156" i="24"/>
  <c r="AN156" i="24"/>
  <c r="AM156" i="24"/>
  <c r="U164" i="24"/>
  <c r="R164" i="24"/>
  <c r="T164" i="24"/>
  <c r="AN161" i="24"/>
  <c r="AR161" i="24" s="1"/>
  <c r="AK161" i="24"/>
  <c r="AQ161" i="24" s="1"/>
  <c r="AO161" i="24"/>
  <c r="U160" i="24"/>
  <c r="R160" i="24"/>
  <c r="T160" i="24"/>
  <c r="Q158" i="24"/>
  <c r="W158" i="24" s="1"/>
  <c r="T158" i="24"/>
  <c r="X158" i="24" s="1"/>
  <c r="V152" i="24"/>
  <c r="AF157" i="24"/>
  <c r="AL164" i="24"/>
  <c r="AN164" i="24"/>
  <c r="AL160" i="24"/>
  <c r="AN160" i="24"/>
  <c r="AM159" i="24"/>
  <c r="AK159" i="24"/>
  <c r="T159" i="24"/>
  <c r="Q159" i="24"/>
  <c r="S159" i="24"/>
  <c r="X159" i="24" s="1"/>
  <c r="Y159" i="24" s="1"/>
  <c r="AK150" i="24"/>
  <c r="AM150" i="24"/>
  <c r="AL150" i="24"/>
  <c r="AO150" i="24"/>
  <c r="AN150" i="24"/>
  <c r="U154" i="24"/>
  <c r="R154" i="24"/>
  <c r="T154" i="24"/>
  <c r="BF150" i="24"/>
  <c r="BG150" i="24"/>
  <c r="AY150" i="24"/>
  <c r="BH150" i="24"/>
  <c r="BM150" i="24"/>
  <c r="BE150" i="24"/>
  <c r="BK150" i="24"/>
  <c r="BG148" i="24"/>
  <c r="BH148" i="24"/>
  <c r="BM148" i="24"/>
  <c r="BX148" i="24" s="1"/>
  <c r="AY148" i="24"/>
  <c r="BE148" i="24"/>
  <c r="F148" i="24"/>
  <c r="BF148" i="24"/>
  <c r="BD148" i="24"/>
  <c r="A166" i="24"/>
  <c r="AL168" i="24"/>
  <c r="AN168" i="24"/>
  <c r="AK162" i="24"/>
  <c r="AO162" i="24"/>
  <c r="AM162" i="24"/>
  <c r="AQ162" i="24" s="1"/>
  <c r="BA162" i="24" s="1"/>
  <c r="S161" i="24"/>
  <c r="X161" i="24" s="1"/>
  <c r="U161" i="24"/>
  <c r="AK158" i="24"/>
  <c r="AQ158" i="24" s="1"/>
  <c r="BA158" i="24" s="1"/>
  <c r="AO158" i="24"/>
  <c r="AN158" i="24"/>
  <c r="AF168" i="24"/>
  <c r="BI168" i="24"/>
  <c r="AG146" i="24"/>
  <c r="V28" i="13"/>
  <c r="W157" i="24"/>
  <c r="AG159" i="24"/>
  <c r="W148" i="24"/>
  <c r="BB148" i="24" s="1"/>
  <c r="AJ148" i="24"/>
  <c r="AH161" i="24"/>
  <c r="AI161" i="24" s="1"/>
  <c r="AF161" i="24" s="1"/>
  <c r="AG155" i="24"/>
  <c r="W161" i="24"/>
  <c r="BB161" i="24" s="1"/>
  <c r="T162" i="24"/>
  <c r="AE166" i="24"/>
  <c r="AC164" i="24"/>
  <c r="AR159" i="24"/>
  <c r="AS159" i="24" s="1"/>
  <c r="U163" i="24"/>
  <c r="AO163" i="24"/>
  <c r="AR162" i="24"/>
  <c r="AQ165" i="24"/>
  <c r="AP165" i="24" s="1"/>
  <c r="AM169" i="24"/>
  <c r="AR169" i="24" s="1"/>
  <c r="AS169" i="24" s="1"/>
  <c r="BH155" i="24"/>
  <c r="BH146" i="24"/>
  <c r="BD156" i="24"/>
  <c r="BE155" i="24"/>
  <c r="BF146" i="24"/>
  <c r="BG156" i="24"/>
  <c r="AK153" i="24"/>
  <c r="AQ153" i="24" s="1"/>
  <c r="AP153" i="24" s="1"/>
  <c r="AL152" i="24"/>
  <c r="AK149" i="24"/>
  <c r="AQ149" i="24" s="1"/>
  <c r="AN153" i="24"/>
  <c r="AR153" i="24" s="1"/>
  <c r="AS153" i="24" s="1"/>
  <c r="AC154" i="24"/>
  <c r="AA153" i="24"/>
  <c r="AD153" i="24"/>
  <c r="BM147" i="24"/>
  <c r="BM156" i="24"/>
  <c r="BE147" i="24"/>
  <c r="AY147" i="24"/>
  <c r="BE146" i="24"/>
  <c r="AN152" i="24"/>
  <c r="AO152" i="24"/>
  <c r="AA154" i="24"/>
  <c r="AD154" i="24"/>
  <c r="F146" i="24"/>
  <c r="AQ169" i="24"/>
  <c r="AI127" i="24"/>
  <c r="AF127" i="24" s="1"/>
  <c r="AQ122" i="24"/>
  <c r="AZ122" i="24"/>
  <c r="S132" i="24"/>
  <c r="U132" i="24"/>
  <c r="T132" i="24"/>
  <c r="Q132" i="24"/>
  <c r="R132" i="24"/>
  <c r="BK127" i="24"/>
  <c r="BK125" i="24"/>
  <c r="BK126" i="24"/>
  <c r="BK129" i="24"/>
  <c r="BK124" i="24"/>
  <c r="BK122" i="24"/>
  <c r="Q6" i="21"/>
  <c r="AB144" i="24"/>
  <c r="AE144" i="24"/>
  <c r="AD144" i="24"/>
  <c r="AC144" i="24"/>
  <c r="AA144" i="24"/>
  <c r="AA143" i="24"/>
  <c r="AY143" i="24"/>
  <c r="BD143" i="24"/>
  <c r="F143" i="24"/>
  <c r="BC143" i="24" s="1"/>
  <c r="BH143" i="24"/>
  <c r="BA143" i="24"/>
  <c r="BB143" i="24"/>
  <c r="BG143" i="24"/>
  <c r="AB141" i="24"/>
  <c r="AA141" i="24"/>
  <c r="AC141" i="24"/>
  <c r="AE141" i="24"/>
  <c r="AD141" i="24"/>
  <c r="F141" i="24"/>
  <c r="A141" i="24" s="1"/>
  <c r="BH141" i="24"/>
  <c r="BA141" i="24"/>
  <c r="BB141" i="24"/>
  <c r="BM141" i="24"/>
  <c r="BG141" i="24"/>
  <c r="BE140" i="24"/>
  <c r="F140" i="24"/>
  <c r="A140" i="24"/>
  <c r="BD140" i="24"/>
  <c r="BG140" i="24"/>
  <c r="BH140" i="24"/>
  <c r="BC140" i="24"/>
  <c r="BB140" i="24"/>
  <c r="BF140" i="24"/>
  <c r="AD135" i="24"/>
  <c r="AA135" i="24"/>
  <c r="AG135" i="24" s="1"/>
  <c r="AC135" i="24"/>
  <c r="AH135" i="24" s="1"/>
  <c r="S20" i="21"/>
  <c r="N25" i="13"/>
  <c r="AL144" i="24"/>
  <c r="AN144" i="24"/>
  <c r="AK144" i="24"/>
  <c r="AM144" i="24"/>
  <c r="AO144" i="24"/>
  <c r="BH142" i="24"/>
  <c r="A142" i="24"/>
  <c r="AL140" i="24"/>
  <c r="AN140" i="24"/>
  <c r="AK140" i="24"/>
  <c r="AM140" i="24"/>
  <c r="AO140" i="24"/>
  <c r="AY139" i="24"/>
  <c r="BF139" i="24"/>
  <c r="F139" i="24"/>
  <c r="BC139" i="24" s="1"/>
  <c r="A139" i="24"/>
  <c r="AZ139" i="24"/>
  <c r="AB136" i="24"/>
  <c r="AE136" i="24"/>
  <c r="AC134" i="24"/>
  <c r="AA134" i="24"/>
  <c r="AB134" i="24"/>
  <c r="AE134" i="24"/>
  <c r="AD134" i="24"/>
  <c r="T138" i="24"/>
  <c r="Q138" i="24"/>
  <c r="S138" i="24"/>
  <c r="U138" i="24"/>
  <c r="R138" i="24"/>
  <c r="BC134" i="24"/>
  <c r="A134" i="24"/>
  <c r="AQ127" i="24"/>
  <c r="F128" i="24"/>
  <c r="A128" i="24" s="1"/>
  <c r="BF128" i="24"/>
  <c r="BM128" i="24"/>
  <c r="BG128" i="24"/>
  <c r="BD128" i="24"/>
  <c r="BK128" i="24"/>
  <c r="BB128" i="24"/>
  <c r="BH128" i="24"/>
  <c r="AY128" i="24"/>
  <c r="BE128" i="24"/>
  <c r="BA128" i="24"/>
  <c r="U123" i="24"/>
  <c r="R123" i="24"/>
  <c r="Q123" i="24"/>
  <c r="S123" i="24"/>
  <c r="T123" i="24"/>
  <c r="BM123" i="24"/>
  <c r="BF123" i="24"/>
  <c r="AY123" i="24"/>
  <c r="BE123" i="24"/>
  <c r="BH123" i="24"/>
  <c r="BD123" i="24"/>
  <c r="F123" i="24"/>
  <c r="BC123" i="24" s="1"/>
  <c r="BG123" i="24"/>
  <c r="BK123" i="24"/>
  <c r="BC137" i="24"/>
  <c r="A137" i="24"/>
  <c r="P20" i="21"/>
  <c r="BK140" i="24" s="1"/>
  <c r="A25" i="13"/>
  <c r="P25" i="13" s="1"/>
  <c r="Z25" i="13"/>
  <c r="Y25" i="13"/>
  <c r="AK142" i="24"/>
  <c r="AO142" i="24"/>
  <c r="AM142" i="24"/>
  <c r="AN142" i="24"/>
  <c r="AL142" i="24"/>
  <c r="AB138" i="24"/>
  <c r="AE138" i="24"/>
  <c r="AD138" i="24"/>
  <c r="AC138" i="24"/>
  <c r="AA138" i="24"/>
  <c r="BA135" i="24"/>
  <c r="BB135" i="24"/>
  <c r="AN138" i="24"/>
  <c r="AL138" i="24"/>
  <c r="AK138" i="24"/>
  <c r="AO138" i="24"/>
  <c r="AM138" i="24"/>
  <c r="T137" i="24"/>
  <c r="Q137" i="24"/>
  <c r="S137" i="24"/>
  <c r="U137" i="24"/>
  <c r="R137" i="24"/>
  <c r="Z127" i="24"/>
  <c r="AJ127" i="24"/>
  <c r="BB129" i="24"/>
  <c r="BJ131" i="24"/>
  <c r="Z130" i="24"/>
  <c r="AG129" i="24"/>
  <c r="AF140" i="24"/>
  <c r="Y139" i="24"/>
  <c r="AP143" i="24"/>
  <c r="AA142" i="24"/>
  <c r="AG142" i="24" s="1"/>
  <c r="AA25" i="13"/>
  <c r="AA26" i="13" s="1"/>
  <c r="AQ124" i="24"/>
  <c r="AH124" i="24"/>
  <c r="AM129" i="24"/>
  <c r="AA130" i="24"/>
  <c r="AA124" i="24"/>
  <c r="AG124" i="24" s="1"/>
  <c r="AY137" i="24"/>
  <c r="AJ121" i="24"/>
  <c r="BB104" i="24"/>
  <c r="BB108" i="24"/>
  <c r="AA108" i="24"/>
  <c r="BG106" i="24"/>
  <c r="BA106" i="24"/>
  <c r="AY106" i="24"/>
  <c r="BK106" i="24"/>
  <c r="BE106" i="24"/>
  <c r="AK102" i="24"/>
  <c r="BD102" i="24"/>
  <c r="BM102" i="24"/>
  <c r="BE102" i="24"/>
  <c r="BK102" i="24"/>
  <c r="BG102" i="24"/>
  <c r="A108" i="24"/>
  <c r="AY108" i="24"/>
  <c r="U99" i="24"/>
  <c r="R99" i="24"/>
  <c r="T99" i="24"/>
  <c r="Q99" i="24"/>
  <c r="S99" i="24"/>
  <c r="AK110" i="24"/>
  <c r="AM110" i="24"/>
  <c r="AO110" i="24"/>
  <c r="AL110" i="24"/>
  <c r="AN110" i="24"/>
  <c r="BH111" i="24"/>
  <c r="A111" i="24"/>
  <c r="AY113" i="24"/>
  <c r="A113" i="24"/>
  <c r="A114" i="24"/>
  <c r="BC114" i="24"/>
  <c r="AM117" i="24"/>
  <c r="AO117" i="24"/>
  <c r="AL117" i="24"/>
  <c r="AN117" i="24"/>
  <c r="AK117" i="24"/>
  <c r="AY118" i="24"/>
  <c r="A118" i="24"/>
  <c r="S118" i="24"/>
  <c r="U118" i="24"/>
  <c r="T118" i="24"/>
  <c r="R118" i="24"/>
  <c r="Q118" i="24"/>
  <c r="AC117" i="24"/>
  <c r="AH117" i="24" s="1"/>
  <c r="AA117" i="24"/>
  <c r="AE117" i="24"/>
  <c r="AB21" i="13"/>
  <c r="AD21" i="13"/>
  <c r="AC21" i="13"/>
  <c r="AA21" i="13"/>
  <c r="AE21" i="13"/>
  <c r="AZ105" i="24"/>
  <c r="BA112" i="24"/>
  <c r="U113" i="24"/>
  <c r="T113" i="24"/>
  <c r="S113" i="24"/>
  <c r="R113" i="24"/>
  <c r="Q113" i="24"/>
  <c r="AO114" i="24"/>
  <c r="AL114" i="24"/>
  <c r="AN114" i="24"/>
  <c r="AK114" i="24"/>
  <c r="AZ114" i="24" s="1"/>
  <c r="AM114" i="24"/>
  <c r="A115" i="24"/>
  <c r="BH115" i="24"/>
  <c r="BH117" i="24"/>
  <c r="A117" i="24"/>
  <c r="AA111" i="24"/>
  <c r="AG111" i="24" s="1"/>
  <c r="AC111" i="24"/>
  <c r="AH111" i="24" s="1"/>
  <c r="AE111" i="24"/>
  <c r="A105" i="24"/>
  <c r="AY105" i="24"/>
  <c r="A104" i="24"/>
  <c r="W110" i="24"/>
  <c r="AR112" i="24"/>
  <c r="AT112" i="24" s="1"/>
  <c r="X115" i="24"/>
  <c r="X116" i="24"/>
  <c r="Y116" i="24" s="1"/>
  <c r="AR115" i="24"/>
  <c r="W114" i="24"/>
  <c r="BB114" i="24" s="1"/>
  <c r="AR113" i="24"/>
  <c r="AZ113" i="24" s="1"/>
  <c r="W120" i="24"/>
  <c r="AR120" i="24"/>
  <c r="AH116" i="24"/>
  <c r="AG112" i="24"/>
  <c r="BB105" i="24"/>
  <c r="W112" i="24"/>
  <c r="BB112" i="24" s="1"/>
  <c r="AR111" i="24"/>
  <c r="AS111" i="24" s="1"/>
  <c r="AP111" i="24" s="1"/>
  <c r="AI112" i="24"/>
  <c r="AH114" i="24"/>
  <c r="BA80" i="24"/>
  <c r="AK87" i="24"/>
  <c r="AM87" i="24"/>
  <c r="AO87" i="24"/>
  <c r="AL87" i="24"/>
  <c r="AN87" i="24"/>
  <c r="AY88" i="24"/>
  <c r="A88" i="24"/>
  <c r="BB76" i="24"/>
  <c r="Z76" i="24"/>
  <c r="AV77" i="24"/>
  <c r="AW77" i="24" s="1"/>
  <c r="AS77" i="24"/>
  <c r="AP77" i="24" s="1"/>
  <c r="Q87" i="24"/>
  <c r="T87" i="24"/>
  <c r="U87" i="24"/>
  <c r="S87" i="24"/>
  <c r="R87" i="24"/>
  <c r="BH87" i="24"/>
  <c r="A87" i="24"/>
  <c r="Q88" i="24"/>
  <c r="U88" i="24"/>
  <c r="T88" i="24"/>
  <c r="R88" i="24"/>
  <c r="S88" i="24"/>
  <c r="A86" i="24"/>
  <c r="X83" i="24"/>
  <c r="Y83" i="24" s="1"/>
  <c r="W83" i="24"/>
  <c r="AJ94" i="24"/>
  <c r="BA96" i="24"/>
  <c r="BB91" i="24"/>
  <c r="Z91" i="24"/>
  <c r="AP95" i="24"/>
  <c r="BA95" i="24"/>
  <c r="AT95" i="24"/>
  <c r="AZ97" i="24"/>
  <c r="AI94" i="24"/>
  <c r="AF94" i="24" s="1"/>
  <c r="AP92" i="24"/>
  <c r="AT92" i="24"/>
  <c r="BA82" i="24"/>
  <c r="BB78" i="24"/>
  <c r="BJ78" i="24" s="1"/>
  <c r="A80" i="24"/>
  <c r="BC80" i="24"/>
  <c r="AY76" i="24"/>
  <c r="A76" i="24"/>
  <c r="AN79" i="24"/>
  <c r="AK79" i="24"/>
  <c r="AQ79" i="24" s="1"/>
  <c r="AM79" i="24"/>
  <c r="AR79" i="24" s="1"/>
  <c r="AZ79" i="24" s="1"/>
  <c r="BG79" i="24"/>
  <c r="BF79" i="24"/>
  <c r="BH79" i="24"/>
  <c r="A79" i="24"/>
  <c r="BB79" i="24"/>
  <c r="BA79" i="24"/>
  <c r="BC79" i="24"/>
  <c r="AY79" i="24"/>
  <c r="BE79" i="24"/>
  <c r="BD79" i="24"/>
  <c r="BK79" i="24"/>
  <c r="AE17" i="13"/>
  <c r="AA17" i="13"/>
  <c r="AA18" i="13" s="1"/>
  <c r="AA91" i="24"/>
  <c r="AD91" i="24"/>
  <c r="AB91" i="24"/>
  <c r="AE91" i="24"/>
  <c r="AC91" i="24"/>
  <c r="AC89" i="24"/>
  <c r="AA89" i="24"/>
  <c r="AD89" i="24"/>
  <c r="AB89" i="24"/>
  <c r="AE89" i="24"/>
  <c r="BK88" i="24"/>
  <c r="AZ88" i="24"/>
  <c r="BA88" i="24"/>
  <c r="BF88" i="24"/>
  <c r="AD86" i="24"/>
  <c r="AC86" i="24"/>
  <c r="AG86" i="24" s="1"/>
  <c r="BK86" i="24"/>
  <c r="AY86" i="24"/>
  <c r="A97" i="24"/>
  <c r="AY97" i="24"/>
  <c r="AK94" i="24"/>
  <c r="AN94" i="24"/>
  <c r="AM94" i="24"/>
  <c r="AN93" i="24"/>
  <c r="AM93" i="24"/>
  <c r="AK93" i="24"/>
  <c r="T92" i="24"/>
  <c r="R92" i="24"/>
  <c r="Y76" i="24"/>
  <c r="V76" i="24" s="1"/>
  <c r="AZ77" i="24"/>
  <c r="AR80" i="24"/>
  <c r="AS80" i="24" s="1"/>
  <c r="AP80" i="24" s="1"/>
  <c r="Y91" i="24"/>
  <c r="V91" i="24" s="1"/>
  <c r="AF84" i="24"/>
  <c r="Q6" i="19"/>
  <c r="C16" i="1" s="1"/>
  <c r="BK77" i="24"/>
  <c r="BK74" i="24"/>
  <c r="BK84" i="24"/>
  <c r="BK83" i="24"/>
  <c r="BK82" i="24"/>
  <c r="BK75" i="24"/>
  <c r="BK78" i="24"/>
  <c r="BI78" i="24" s="1"/>
  <c r="BK76" i="24"/>
  <c r="BK80" i="24"/>
  <c r="AJ93" i="24"/>
  <c r="AJ88" i="24"/>
  <c r="AF88" i="24"/>
  <c r="BC89" i="24"/>
  <c r="A89" i="24"/>
  <c r="BC90" i="24"/>
  <c r="A90" i="24"/>
  <c r="AT83" i="24"/>
  <c r="BA83" i="24"/>
  <c r="AC74" i="24"/>
  <c r="AA74" i="24"/>
  <c r="AE74" i="24"/>
  <c r="AB74" i="24"/>
  <c r="AD74" i="24"/>
  <c r="AN85" i="24"/>
  <c r="AL85" i="24"/>
  <c r="AO85" i="24"/>
  <c r="AM85" i="24"/>
  <c r="AK85" i="24"/>
  <c r="A83" i="24"/>
  <c r="AY83" i="24"/>
  <c r="U17" i="13"/>
  <c r="S17" i="13"/>
  <c r="T17" i="13"/>
  <c r="F94" i="24"/>
  <c r="BD94" i="24"/>
  <c r="T97" i="24"/>
  <c r="Q97" i="24"/>
  <c r="S97" i="24"/>
  <c r="U97" i="24"/>
  <c r="R97" i="24"/>
  <c r="U94" i="24"/>
  <c r="S94" i="24"/>
  <c r="T94" i="24"/>
  <c r="R94" i="24"/>
  <c r="Q94" i="24"/>
  <c r="BA77" i="24"/>
  <c r="Z74" i="24"/>
  <c r="AU76" i="24"/>
  <c r="AT78" i="24"/>
  <c r="AU78" i="24"/>
  <c r="AW78" i="24" s="1"/>
  <c r="AJ78" i="24"/>
  <c r="AW76" i="24"/>
  <c r="AT77" i="24"/>
  <c r="AI78" i="24"/>
  <c r="AF78" i="24" s="1"/>
  <c r="AJ77" i="24"/>
  <c r="BK85" i="24"/>
  <c r="BK81" i="24"/>
  <c r="BI81" i="24" s="1"/>
  <c r="BX88" i="24"/>
  <c r="AZ92" i="24"/>
  <c r="AI77" i="24"/>
  <c r="AF77" i="24" s="1"/>
  <c r="BC76" i="24"/>
  <c r="F93" i="24"/>
  <c r="A92" i="24"/>
  <c r="AV82" i="24"/>
  <c r="AW82" i="24" s="1"/>
  <c r="AG85" i="24"/>
  <c r="BB89" i="24"/>
  <c r="X96" i="24"/>
  <c r="AJ83" i="24"/>
  <c r="Q96" i="24"/>
  <c r="AO89" i="24"/>
  <c r="AL89" i="24"/>
  <c r="AZ83" i="24"/>
  <c r="AZ76" i="24"/>
  <c r="AR82" i="24"/>
  <c r="V75" i="24"/>
  <c r="AF76" i="24"/>
  <c r="W17" i="13"/>
  <c r="V18" i="13" s="1"/>
  <c r="X85" i="24"/>
  <c r="BG75" i="24"/>
  <c r="AA80" i="24"/>
  <c r="AG80" i="24" s="1"/>
  <c r="AD80" i="24"/>
  <c r="AH80" i="24" s="1"/>
  <c r="F75" i="24"/>
  <c r="AA15" i="13"/>
  <c r="AA16" i="13" s="1"/>
  <c r="AC15" i="13"/>
  <c r="AC16" i="13" s="1"/>
  <c r="X18" i="13"/>
  <c r="AS72" i="24"/>
  <c r="AP72" i="24" s="1"/>
  <c r="AT72" i="24"/>
  <c r="Y70" i="24"/>
  <c r="V70" i="24" s="1"/>
  <c r="Z70" i="24"/>
  <c r="AJ64" i="24"/>
  <c r="AI64" i="24"/>
  <c r="AF64" i="24" s="1"/>
  <c r="AD11" i="13"/>
  <c r="AC11" i="13"/>
  <c r="AB11" i="13"/>
  <c r="AE11" i="13"/>
  <c r="AA11" i="13"/>
  <c r="R62" i="24"/>
  <c r="S62" i="24"/>
  <c r="T62" i="24"/>
  <c r="U62" i="24"/>
  <c r="Q62" i="24"/>
  <c r="AN63" i="24"/>
  <c r="AO63" i="24"/>
  <c r="AK63" i="24"/>
  <c r="AL63" i="24"/>
  <c r="AM63" i="24"/>
  <c r="BH64" i="24"/>
  <c r="A64" i="24"/>
  <c r="A66" i="24"/>
  <c r="AY66" i="24"/>
  <c r="A67" i="24"/>
  <c r="BC67" i="24"/>
  <c r="BH70" i="24"/>
  <c r="A70" i="24"/>
  <c r="A71" i="24"/>
  <c r="BH71" i="24"/>
  <c r="A73" i="24"/>
  <c r="AY73" i="24"/>
  <c r="BD65" i="24"/>
  <c r="F65" i="24"/>
  <c r="AA65" i="24"/>
  <c r="AC65" i="24"/>
  <c r="AB65" i="24"/>
  <c r="AD65" i="24"/>
  <c r="AE65" i="24"/>
  <c r="AA66" i="24"/>
  <c r="AB66" i="24"/>
  <c r="AC66" i="24"/>
  <c r="AD66" i="24"/>
  <c r="AE66" i="24"/>
  <c r="AA67" i="24"/>
  <c r="AB67" i="24"/>
  <c r="AC67" i="24"/>
  <c r="AD67" i="24"/>
  <c r="AE67" i="24"/>
  <c r="AD68" i="24"/>
  <c r="AE68" i="24"/>
  <c r="AA68" i="24"/>
  <c r="AB68" i="24"/>
  <c r="AH68" i="24" s="1"/>
  <c r="AC68" i="24"/>
  <c r="AE69" i="24"/>
  <c r="AA69" i="24"/>
  <c r="AB69" i="24"/>
  <c r="AC69" i="24"/>
  <c r="AD69" i="24"/>
  <c r="AC70" i="24"/>
  <c r="AD70" i="24"/>
  <c r="AE70" i="24"/>
  <c r="AA70" i="24"/>
  <c r="AB70" i="24"/>
  <c r="AE71" i="24"/>
  <c r="AA71" i="24"/>
  <c r="AB71" i="24"/>
  <c r="AC71" i="24"/>
  <c r="AD71" i="24"/>
  <c r="AC72" i="24"/>
  <c r="AD72" i="24"/>
  <c r="AE72" i="24"/>
  <c r="AA72" i="24"/>
  <c r="AB72" i="24"/>
  <c r="AB73" i="24"/>
  <c r="AD73" i="24"/>
  <c r="AE73" i="24"/>
  <c r="AA73" i="24"/>
  <c r="AC73" i="24"/>
  <c r="BB71" i="24"/>
  <c r="Z71" i="24"/>
  <c r="BA73" i="24"/>
  <c r="BA69" i="24"/>
  <c r="V67" i="24"/>
  <c r="BB67" i="24"/>
  <c r="Z67" i="24"/>
  <c r="A63" i="24"/>
  <c r="BC63" i="24"/>
  <c r="R66" i="24"/>
  <c r="S66" i="24"/>
  <c r="T66" i="24"/>
  <c r="U66" i="24"/>
  <c r="Q66" i="24"/>
  <c r="AN67" i="24"/>
  <c r="AK67" i="24"/>
  <c r="AM67" i="24"/>
  <c r="AO67" i="24"/>
  <c r="AL67" i="24"/>
  <c r="BH68" i="24"/>
  <c r="A68" i="24"/>
  <c r="T73" i="24"/>
  <c r="S73" i="24"/>
  <c r="U73" i="24"/>
  <c r="Q73" i="24"/>
  <c r="R73" i="24"/>
  <c r="BD62" i="24"/>
  <c r="BG62" i="24"/>
  <c r="F62" i="24"/>
  <c r="BM62" i="24"/>
  <c r="BF62" i="24"/>
  <c r="BC62" i="24"/>
  <c r="AZ62" i="24"/>
  <c r="BE62" i="24"/>
  <c r="BH62" i="24"/>
  <c r="A62" i="24"/>
  <c r="AY62" i="24"/>
  <c r="BA62" i="24"/>
  <c r="BK62" i="24"/>
  <c r="V71" i="24"/>
  <c r="Z69" i="24"/>
  <c r="BN59" i="24"/>
  <c r="BO59" i="24" s="1"/>
  <c r="Y14" i="13"/>
  <c r="V63" i="24"/>
  <c r="AD14" i="13"/>
  <c r="AP71" i="24"/>
  <c r="AT68" i="24"/>
  <c r="W64" i="24"/>
  <c r="AR66" i="24"/>
  <c r="AS66" i="24" s="1"/>
  <c r="AR65" i="24"/>
  <c r="AS65" i="24" s="1"/>
  <c r="AR68" i="24"/>
  <c r="AS68" i="24" s="1"/>
  <c r="BB26" i="24"/>
  <c r="Z26" i="24"/>
  <c r="AU26" i="24"/>
  <c r="AI30" i="24"/>
  <c r="AZ30" i="24"/>
  <c r="Y9" i="13"/>
  <c r="X9" i="13"/>
  <c r="Z9" i="13"/>
  <c r="AD42" i="24"/>
  <c r="AB42" i="24"/>
  <c r="AC42" i="24"/>
  <c r="AA42" i="24"/>
  <c r="AE42" i="24"/>
  <c r="S9" i="13"/>
  <c r="Q9" i="13"/>
  <c r="U9" i="13"/>
  <c r="T9" i="13"/>
  <c r="R9" i="13"/>
  <c r="BC43" i="24"/>
  <c r="A43" i="24"/>
  <c r="BH46" i="24"/>
  <c r="A46" i="24"/>
  <c r="BA46" i="24"/>
  <c r="BD46" i="24"/>
  <c r="AZ46" i="24"/>
  <c r="F46" i="24"/>
  <c r="BF46" i="24"/>
  <c r="BG46" i="24"/>
  <c r="AL38" i="24"/>
  <c r="AO38" i="24"/>
  <c r="AM38" i="24"/>
  <c r="AK42" i="24"/>
  <c r="AO42" i="24"/>
  <c r="AM42" i="24"/>
  <c r="AN42" i="24"/>
  <c r="AL42" i="24"/>
  <c r="BB27" i="24"/>
  <c r="V27" i="24"/>
  <c r="AR33" i="24"/>
  <c r="BC30" i="24"/>
  <c r="A30" i="24"/>
  <c r="BH32" i="24"/>
  <c r="A32" i="24"/>
  <c r="BM34" i="24"/>
  <c r="BG34" i="24"/>
  <c r="BH34" i="24"/>
  <c r="A34" i="24"/>
  <c r="BA34" i="24"/>
  <c r="BK34" i="24"/>
  <c r="BB34" i="24"/>
  <c r="AY34" i="24"/>
  <c r="BF34" i="24"/>
  <c r="BE34" i="24"/>
  <c r="AZ34" i="24"/>
  <c r="F34" i="24"/>
  <c r="BC34" i="24" s="1"/>
  <c r="BD34" i="24"/>
  <c r="BM44" i="24"/>
  <c r="BD44" i="24"/>
  <c r="AY44" i="24"/>
  <c r="BF44" i="24"/>
  <c r="BE44" i="24"/>
  <c r="BG44" i="24"/>
  <c r="F44" i="24"/>
  <c r="BC44" i="24" s="1"/>
  <c r="BH44" i="24"/>
  <c r="BF41" i="24"/>
  <c r="BB41" i="24"/>
  <c r="BM41" i="24"/>
  <c r="BE41" i="24"/>
  <c r="BH41" i="24"/>
  <c r="F41" i="24"/>
  <c r="BX34" i="24"/>
  <c r="BB39" i="24"/>
  <c r="AJ41" i="24"/>
  <c r="AI41" i="24"/>
  <c r="AF41" i="24" s="1"/>
  <c r="BB40" i="24"/>
  <c r="BB32" i="24"/>
  <c r="Z32" i="24"/>
  <c r="BB33" i="24"/>
  <c r="AS29" i="24"/>
  <c r="AP29" i="24" s="1"/>
  <c r="AT29" i="24"/>
  <c r="AO40" i="24"/>
  <c r="AL40" i="24"/>
  <c r="AK40" i="24"/>
  <c r="AN40" i="24"/>
  <c r="AM40" i="24"/>
  <c r="AT46" i="24"/>
  <c r="U42" i="24"/>
  <c r="Q42" i="24"/>
  <c r="T42" i="24"/>
  <c r="R42" i="24"/>
  <c r="S42" i="24"/>
  <c r="AA38" i="24"/>
  <c r="AC38" i="24"/>
  <c r="AB38" i="24"/>
  <c r="AD38" i="24"/>
  <c r="AE38" i="24"/>
  <c r="F42" i="24"/>
  <c r="A42" i="24" s="1"/>
  <c r="BD42" i="24"/>
  <c r="AE44" i="24"/>
  <c r="AB44" i="24"/>
  <c r="F45" i="24"/>
  <c r="BG45" i="24"/>
  <c r="BE45" i="24"/>
  <c r="BF45" i="24"/>
  <c r="BH45" i="24"/>
  <c r="BA45" i="24"/>
  <c r="AY45" i="24"/>
  <c r="BD45" i="24"/>
  <c r="BC45" i="24"/>
  <c r="A9" i="13"/>
  <c r="P9" i="13" s="1"/>
  <c r="P20" i="17"/>
  <c r="AY40" i="24"/>
  <c r="A40" i="24"/>
  <c r="AU31" i="24"/>
  <c r="AQ31" i="24"/>
  <c r="AR31" i="24"/>
  <c r="BD27" i="24"/>
  <c r="F27" i="24"/>
  <c r="F31" i="24"/>
  <c r="BD31" i="24"/>
  <c r="AL32" i="24"/>
  <c r="AN32" i="24"/>
  <c r="AM32" i="24"/>
  <c r="AK32" i="24"/>
  <c r="AO32" i="24"/>
  <c r="F26" i="24"/>
  <c r="BD26" i="24"/>
  <c r="A35" i="24"/>
  <c r="BD35" i="24"/>
  <c r="BC35" i="24"/>
  <c r="F35" i="24"/>
  <c r="BM35" i="24"/>
  <c r="BB35" i="24"/>
  <c r="BF35" i="24"/>
  <c r="BG35" i="24"/>
  <c r="AZ35" i="24"/>
  <c r="BA35" i="24"/>
  <c r="BK35" i="24"/>
  <c r="BI35" i="24" s="1"/>
  <c r="BH35" i="24"/>
  <c r="AY35" i="24"/>
  <c r="BE35" i="24"/>
  <c r="BB48" i="24"/>
  <c r="BG48" i="24"/>
  <c r="BK48" i="24"/>
  <c r="A48" i="24"/>
  <c r="AZ48" i="24"/>
  <c r="BE48" i="24"/>
  <c r="AY48" i="24"/>
  <c r="F48" i="24"/>
  <c r="BD48" i="24"/>
  <c r="BC48" i="24"/>
  <c r="BA48" i="24"/>
  <c r="BM48" i="24"/>
  <c r="BH48" i="24"/>
  <c r="BF48" i="24"/>
  <c r="AA48" i="24"/>
  <c r="AJ35" i="24"/>
  <c r="AP34" i="24"/>
  <c r="AU34" i="24"/>
  <c r="AW34" i="24" s="1"/>
  <c r="AZ39" i="24"/>
  <c r="AZ28" i="24"/>
  <c r="AZ27" i="24"/>
  <c r="Y26" i="24"/>
  <c r="V26" i="24" s="1"/>
  <c r="AM44" i="24"/>
  <c r="AR44" i="24" s="1"/>
  <c r="AS44" i="24" s="1"/>
  <c r="AK44" i="24"/>
  <c r="AH26" i="24"/>
  <c r="AH32" i="24"/>
  <c r="AJ32" i="24" s="1"/>
  <c r="T38" i="24"/>
  <c r="X38" i="24" s="1"/>
  <c r="AR45" i="24"/>
  <c r="BG30" i="24"/>
  <c r="AF30" i="24"/>
  <c r="AR28" i="24"/>
  <c r="AA7" i="13"/>
  <c r="AA8" i="13" s="1"/>
  <c r="BE30" i="24"/>
  <c r="G36" i="17"/>
  <c r="G21" i="17" s="1"/>
  <c r="I38" i="24" s="1"/>
  <c r="BF38" i="24" s="1"/>
  <c r="L35" i="17"/>
  <c r="L20" i="17" s="1"/>
  <c r="M9" i="13" s="1"/>
  <c r="B35" i="17"/>
  <c r="B20" i="17" s="1"/>
  <c r="E41" i="17"/>
  <c r="E26" i="17" s="1"/>
  <c r="G43" i="24" s="1"/>
  <c r="AA25" i="24"/>
  <c r="BK8" i="24"/>
  <c r="BK6" i="24"/>
  <c r="BK12" i="24"/>
  <c r="AK13" i="24"/>
  <c r="AO13" i="24"/>
  <c r="AD12" i="24"/>
  <c r="AC12" i="24"/>
  <c r="S13" i="24"/>
  <c r="T13" i="24"/>
  <c r="R13" i="24"/>
  <c r="U13" i="24"/>
  <c r="Q13" i="24"/>
  <c r="AH18" i="24"/>
  <c r="AI18" i="24" s="1"/>
  <c r="B5" i="16"/>
  <c r="C5" i="16" s="1"/>
  <c r="D5" i="16" s="1"/>
  <c r="E5" i="16" s="1"/>
  <c r="F5" i="16" s="1"/>
  <c r="G5" i="16" s="1"/>
  <c r="H5" i="16" s="1"/>
  <c r="I5" i="16" s="1"/>
  <c r="J5" i="16" s="1"/>
  <c r="K5" i="16" s="1"/>
  <c r="L5" i="16" s="1"/>
  <c r="M5" i="16" s="1"/>
  <c r="N5" i="16" s="1"/>
  <c r="B7" i="16"/>
  <c r="C2" i="24" s="1"/>
  <c r="E12" i="16"/>
  <c r="G7" i="24" s="1"/>
  <c r="A12" i="16"/>
  <c r="B7" i="24" s="1"/>
  <c r="K11" i="16"/>
  <c r="M6" i="24" s="1"/>
  <c r="E8" i="16"/>
  <c r="G3" i="24" s="1"/>
  <c r="A8" i="16"/>
  <c r="B3" i="24" s="1"/>
  <c r="L13" i="16"/>
  <c r="N8" i="24" s="1"/>
  <c r="H13" i="16"/>
  <c r="J8" i="24" s="1"/>
  <c r="BG8" i="24" s="1"/>
  <c r="D13" i="16"/>
  <c r="E8" i="24" s="1"/>
  <c r="C15" i="16"/>
  <c r="D10" i="24" s="1"/>
  <c r="M6" i="16"/>
  <c r="N3" i="13" s="1"/>
  <c r="K6" i="16"/>
  <c r="L3" i="13" s="1"/>
  <c r="I6" i="16"/>
  <c r="J3" i="13" s="1"/>
  <c r="G6" i="16"/>
  <c r="H3" i="13" s="1"/>
  <c r="E6" i="16"/>
  <c r="F3" i="13" s="1"/>
  <c r="C6" i="16"/>
  <c r="C3" i="13" s="1"/>
  <c r="A7" i="16"/>
  <c r="B2" i="24" s="1"/>
  <c r="M7" i="16"/>
  <c r="O2" i="24" s="1"/>
  <c r="K7" i="16"/>
  <c r="M2" i="24" s="1"/>
  <c r="I7" i="16"/>
  <c r="K2" i="24" s="1"/>
  <c r="G7" i="16"/>
  <c r="I2" i="24" s="1"/>
  <c r="C7" i="16"/>
  <c r="D2" i="24" s="1"/>
  <c r="L12" i="16"/>
  <c r="N7" i="24" s="1"/>
  <c r="L14" i="16"/>
  <c r="N9" i="24" s="1"/>
  <c r="AN9" i="24" s="1"/>
  <c r="H14" i="16"/>
  <c r="J9" i="24" s="1"/>
  <c r="D14" i="16"/>
  <c r="E9" i="24" s="1"/>
  <c r="M18" i="16"/>
  <c r="O13" i="24" s="1"/>
  <c r="I18" i="16"/>
  <c r="K13" i="24" s="1"/>
  <c r="BX13" i="24" s="1"/>
  <c r="Q4" i="13"/>
  <c r="BF8" i="24"/>
  <c r="C45" i="16"/>
  <c r="C30" i="16" s="1"/>
  <c r="D23" i="24" s="1"/>
  <c r="K45" i="16"/>
  <c r="K30" i="16" s="1"/>
  <c r="M23" i="24" s="1"/>
  <c r="M45" i="16"/>
  <c r="M30" i="16" s="1"/>
  <c r="O23" i="24" s="1"/>
  <c r="E46" i="16"/>
  <c r="E31" i="16" s="1"/>
  <c r="G24" i="24" s="1"/>
  <c r="G46" i="16"/>
  <c r="G31" i="16" s="1"/>
  <c r="I24" i="24" s="1"/>
  <c r="I46" i="16"/>
  <c r="I31" i="16" s="1"/>
  <c r="K24" i="24" s="1"/>
  <c r="BX24" i="24" s="1"/>
  <c r="A47" i="16"/>
  <c r="C47" i="16"/>
  <c r="C32" i="16" s="1"/>
  <c r="D25" i="24" s="1"/>
  <c r="G47" i="16"/>
  <c r="G32" i="16" s="1"/>
  <c r="I25" i="24" s="1"/>
  <c r="I47" i="16"/>
  <c r="I32" i="16" s="1"/>
  <c r="K25" i="24" s="1"/>
  <c r="BX25" i="24" s="1"/>
  <c r="M47" i="16"/>
  <c r="M32" i="16" s="1"/>
  <c r="O25" i="24" s="1"/>
  <c r="E36" i="16"/>
  <c r="E21" i="16" s="1"/>
  <c r="G14" i="24" s="1"/>
  <c r="G36" i="16"/>
  <c r="G21" i="16" s="1"/>
  <c r="I14" i="24" s="1"/>
  <c r="I36" i="16"/>
  <c r="I21" i="16" s="1"/>
  <c r="K14" i="24" s="1"/>
  <c r="BX14" i="24" s="1"/>
  <c r="A37" i="16"/>
  <c r="A22" i="16" s="1"/>
  <c r="B15" i="24" s="1"/>
  <c r="C37" i="16"/>
  <c r="C22" i="16" s="1"/>
  <c r="D15" i="24" s="1"/>
  <c r="K37" i="16"/>
  <c r="K22" i="16" s="1"/>
  <c r="M15" i="24" s="1"/>
  <c r="M37" i="16"/>
  <c r="M22" i="16" s="1"/>
  <c r="O15" i="24" s="1"/>
  <c r="E38" i="16"/>
  <c r="E23" i="16" s="1"/>
  <c r="G16" i="24" s="1"/>
  <c r="G38" i="16"/>
  <c r="G23" i="16" s="1"/>
  <c r="I16" i="24" s="1"/>
  <c r="I38" i="16"/>
  <c r="I23" i="16" s="1"/>
  <c r="K16" i="24" s="1"/>
  <c r="BX16" i="24" s="1"/>
  <c r="A39" i="16"/>
  <c r="A24" i="16" s="1"/>
  <c r="B17" i="24" s="1"/>
  <c r="C39" i="16"/>
  <c r="C24" i="16" s="1"/>
  <c r="D17" i="24" s="1"/>
  <c r="K39" i="16"/>
  <c r="K24" i="16" s="1"/>
  <c r="M17" i="24" s="1"/>
  <c r="M39" i="16"/>
  <c r="M24" i="16" s="1"/>
  <c r="O17" i="24" s="1"/>
  <c r="E40" i="16"/>
  <c r="E25" i="16" s="1"/>
  <c r="G18" i="24" s="1"/>
  <c r="G40" i="16"/>
  <c r="G25" i="16" s="1"/>
  <c r="I18" i="24" s="1"/>
  <c r="I40" i="16"/>
  <c r="I25" i="16" s="1"/>
  <c r="K18" i="24" s="1"/>
  <c r="BX18" i="24" s="1"/>
  <c r="A41" i="16"/>
  <c r="A26" i="16" s="1"/>
  <c r="B19" i="24" s="1"/>
  <c r="C41" i="16"/>
  <c r="C26" i="16" s="1"/>
  <c r="D19" i="24" s="1"/>
  <c r="K41" i="16"/>
  <c r="K26" i="16" s="1"/>
  <c r="M19" i="24" s="1"/>
  <c r="M41" i="16"/>
  <c r="M26" i="16" s="1"/>
  <c r="O19" i="24" s="1"/>
  <c r="E42" i="16"/>
  <c r="E27" i="16" s="1"/>
  <c r="G20" i="24" s="1"/>
  <c r="G42" i="16"/>
  <c r="G27" i="16" s="1"/>
  <c r="I20" i="24" s="1"/>
  <c r="I42" i="16"/>
  <c r="I27" i="16" s="1"/>
  <c r="K20" i="24" s="1"/>
  <c r="BX20" i="24" s="1"/>
  <c r="A43" i="16"/>
  <c r="A28" i="16" s="1"/>
  <c r="B21" i="24" s="1"/>
  <c r="C43" i="16"/>
  <c r="C28" i="16" s="1"/>
  <c r="D21" i="24" s="1"/>
  <c r="K43" i="16"/>
  <c r="K28" i="16" s="1"/>
  <c r="M21" i="24" s="1"/>
  <c r="M43" i="16"/>
  <c r="M28" i="16" s="1"/>
  <c r="O21" i="24" s="1"/>
  <c r="E44" i="16"/>
  <c r="E29" i="16" s="1"/>
  <c r="G22" i="24" s="1"/>
  <c r="G44" i="16"/>
  <c r="G29" i="16" s="1"/>
  <c r="I22" i="24" s="1"/>
  <c r="I44" i="16"/>
  <c r="I29" i="16" s="1"/>
  <c r="K22" i="24" s="1"/>
  <c r="BX22" i="24" s="1"/>
  <c r="D35" i="16"/>
  <c r="D20" i="16" s="1"/>
  <c r="D5" i="13" s="1"/>
  <c r="F35" i="16"/>
  <c r="F20" i="16" s="1"/>
  <c r="G5" i="13" s="1"/>
  <c r="L35" i="16"/>
  <c r="L20" i="16" s="1"/>
  <c r="M5" i="13" s="1"/>
  <c r="N35" i="16"/>
  <c r="N20" i="16" s="1"/>
  <c r="O5" i="13" s="1"/>
  <c r="F45" i="16"/>
  <c r="F30" i="16" s="1"/>
  <c r="H23" i="24" s="1"/>
  <c r="BE23" i="24" s="1"/>
  <c r="H45" i="16"/>
  <c r="H30" i="16" s="1"/>
  <c r="J23" i="24" s="1"/>
  <c r="BG23" i="24" s="1"/>
  <c r="N45" i="16"/>
  <c r="N30" i="16" s="1"/>
  <c r="P23" i="24" s="1"/>
  <c r="B46" i="16"/>
  <c r="B31" i="16" s="1"/>
  <c r="C24" i="24" s="1"/>
  <c r="H46" i="16"/>
  <c r="H31" i="16" s="1"/>
  <c r="J24" i="24" s="1"/>
  <c r="J46" i="16"/>
  <c r="J31" i="16" s="1"/>
  <c r="L24" i="24" s="1"/>
  <c r="B47" i="16"/>
  <c r="B32" i="16" s="1"/>
  <c r="C25" i="24" s="1"/>
  <c r="D47" i="16"/>
  <c r="D32" i="16" s="1"/>
  <c r="E25" i="24" s="1"/>
  <c r="H47" i="16"/>
  <c r="H32" i="16" s="1"/>
  <c r="J25" i="24" s="1"/>
  <c r="L47" i="16"/>
  <c r="L32" i="16" s="1"/>
  <c r="N25" i="24" s="1"/>
  <c r="B36" i="16"/>
  <c r="B21" i="16" s="1"/>
  <c r="C14" i="24" s="1"/>
  <c r="D36" i="16"/>
  <c r="D21" i="16" s="1"/>
  <c r="E14" i="24" s="1"/>
  <c r="J36" i="16"/>
  <c r="J21" i="16" s="1"/>
  <c r="L14" i="24" s="1"/>
  <c r="L36" i="16"/>
  <c r="L21" i="16" s="1"/>
  <c r="N14" i="24" s="1"/>
  <c r="D37" i="16"/>
  <c r="D22" i="16" s="1"/>
  <c r="E15" i="24" s="1"/>
  <c r="F37" i="16"/>
  <c r="F22" i="16" s="1"/>
  <c r="H15" i="24" s="1"/>
  <c r="L37" i="16"/>
  <c r="L22" i="16" s="1"/>
  <c r="N15" i="24" s="1"/>
  <c r="N37" i="16"/>
  <c r="N22" i="16" s="1"/>
  <c r="P15" i="24" s="1"/>
  <c r="F38" i="16"/>
  <c r="F23" i="16" s="1"/>
  <c r="H16" i="24" s="1"/>
  <c r="H38" i="16"/>
  <c r="H23" i="16" s="1"/>
  <c r="J16" i="24" s="1"/>
  <c r="N38" i="16"/>
  <c r="N23" i="16" s="1"/>
  <c r="P16" i="24" s="1"/>
  <c r="B39" i="16"/>
  <c r="B24" i="16" s="1"/>
  <c r="C17" i="24" s="1"/>
  <c r="H39" i="16"/>
  <c r="H24" i="16" s="1"/>
  <c r="J17" i="24" s="1"/>
  <c r="J39" i="16"/>
  <c r="J24" i="16" s="1"/>
  <c r="L17" i="24" s="1"/>
  <c r="B40" i="16"/>
  <c r="B25" i="16" s="1"/>
  <c r="C18" i="24" s="1"/>
  <c r="D40" i="16"/>
  <c r="D25" i="16" s="1"/>
  <c r="E18" i="24" s="1"/>
  <c r="J40" i="16"/>
  <c r="J25" i="16" s="1"/>
  <c r="L18" i="24" s="1"/>
  <c r="L40" i="16"/>
  <c r="L25" i="16" s="1"/>
  <c r="N18" i="24" s="1"/>
  <c r="D41" i="16"/>
  <c r="D26" i="16" s="1"/>
  <c r="E19" i="24" s="1"/>
  <c r="F41" i="16"/>
  <c r="F26" i="16" s="1"/>
  <c r="H19" i="24" s="1"/>
  <c r="L41" i="16"/>
  <c r="L26" i="16" s="1"/>
  <c r="N19" i="24" s="1"/>
  <c r="N41" i="16"/>
  <c r="N26" i="16" s="1"/>
  <c r="P19" i="24" s="1"/>
  <c r="F42" i="16"/>
  <c r="F27" i="16" s="1"/>
  <c r="H20" i="24" s="1"/>
  <c r="BE20" i="24" s="1"/>
  <c r="H42" i="16"/>
  <c r="H27" i="16" s="1"/>
  <c r="J20" i="24" s="1"/>
  <c r="N42" i="16"/>
  <c r="N27" i="16" s="1"/>
  <c r="P20" i="24" s="1"/>
  <c r="B43" i="16"/>
  <c r="B28" i="16" s="1"/>
  <c r="C21" i="24" s="1"/>
  <c r="H43" i="16"/>
  <c r="H28" i="16" s="1"/>
  <c r="J21" i="24" s="1"/>
  <c r="J43" i="16"/>
  <c r="J28" i="16" s="1"/>
  <c r="L21" i="24" s="1"/>
  <c r="B44" i="16"/>
  <c r="B29" i="16" s="1"/>
  <c r="C22" i="24" s="1"/>
  <c r="D44" i="16"/>
  <c r="D29" i="16" s="1"/>
  <c r="E22" i="24" s="1"/>
  <c r="J44" i="16"/>
  <c r="J29" i="16" s="1"/>
  <c r="L22" i="24" s="1"/>
  <c r="L44" i="16"/>
  <c r="L29" i="16" s="1"/>
  <c r="N22" i="24" s="1"/>
  <c r="E35" i="16"/>
  <c r="E20" i="16" s="1"/>
  <c r="F5" i="13" s="1"/>
  <c r="G35" i="16"/>
  <c r="G20" i="16" s="1"/>
  <c r="H5" i="13" s="1"/>
  <c r="Y68" i="24"/>
  <c r="V68" i="24" s="1"/>
  <c r="Z68" i="24"/>
  <c r="Y34" i="13"/>
  <c r="Y128" i="24"/>
  <c r="V128" i="24" s="1"/>
  <c r="Z128" i="24"/>
  <c r="X125" i="24"/>
  <c r="Y125" i="24" s="1"/>
  <c r="W125" i="24"/>
  <c r="AP65" i="24"/>
  <c r="AK41" i="24"/>
  <c r="AQ41" i="24" s="1"/>
  <c r="AO41" i="24"/>
  <c r="AA44" i="24"/>
  <c r="AC44" i="24"/>
  <c r="AD44" i="24"/>
  <c r="BM45" i="24"/>
  <c r="A45" i="24"/>
  <c r="A49" i="24"/>
  <c r="BH49" i="24"/>
  <c r="BF49" i="24"/>
  <c r="F49" i="24"/>
  <c r="AY49" i="24"/>
  <c r="V114" i="24"/>
  <c r="Z114" i="24"/>
  <c r="S44" i="24"/>
  <c r="R44" i="24"/>
  <c r="AN11" i="24"/>
  <c r="AE9" i="24"/>
  <c r="F13" i="24"/>
  <c r="BC13" i="24" s="1"/>
  <c r="AO10" i="24"/>
  <c r="AB13" i="24"/>
  <c r="AC13" i="24"/>
  <c r="Z65" i="24"/>
  <c r="AP30" i="24"/>
  <c r="AP133" i="24"/>
  <c r="AT169" i="24"/>
  <c r="AA24" i="13"/>
  <c r="AC24" i="13"/>
  <c r="AT149" i="24"/>
  <c r="X26" i="13"/>
  <c r="V26" i="13"/>
  <c r="V133" i="24"/>
  <c r="Z133" i="24"/>
  <c r="BG42" i="24"/>
  <c r="BC42" i="24"/>
  <c r="W9" i="13"/>
  <c r="V9" i="13"/>
  <c r="AC49" i="24"/>
  <c r="AG49" i="24" s="1"/>
  <c r="AD49" i="24"/>
  <c r="U45" i="24"/>
  <c r="S45" i="24"/>
  <c r="T45" i="24"/>
  <c r="AL47" i="24"/>
  <c r="AM47" i="24"/>
  <c r="AO47" i="24"/>
  <c r="AN47" i="24"/>
  <c r="BC39" i="24"/>
  <c r="AY39" i="24"/>
  <c r="BH39" i="24"/>
  <c r="BM39" i="24"/>
  <c r="BD39" i="24"/>
  <c r="AS154" i="24"/>
  <c r="AP154" i="24" s="1"/>
  <c r="AJ155" i="24"/>
  <c r="AI155" i="24"/>
  <c r="AF155" i="24" s="1"/>
  <c r="AI191" i="24"/>
  <c r="AF191" i="24" s="1"/>
  <c r="T46" i="24"/>
  <c r="Q46" i="24"/>
  <c r="S46" i="24"/>
  <c r="R46" i="24"/>
  <c r="AE45" i="24"/>
  <c r="AA45" i="24"/>
  <c r="AG45" i="24" s="1"/>
  <c r="BB46" i="24"/>
  <c r="BM46" i="24"/>
  <c r="BK46" i="24"/>
  <c r="BE46" i="24"/>
  <c r="BC46" i="24"/>
  <c r="AY46" i="24"/>
  <c r="F38" i="24"/>
  <c r="A38" i="24" s="1"/>
  <c r="BM38" i="24"/>
  <c r="BB38" i="24"/>
  <c r="BH38" i="24"/>
  <c r="BC38" i="24"/>
  <c r="AK38" i="24"/>
  <c r="AN38" i="24"/>
  <c r="AI37" i="24"/>
  <c r="AF37" i="24" s="1"/>
  <c r="S11" i="24"/>
  <c r="T11" i="24"/>
  <c r="BK10" i="24"/>
  <c r="AK9" i="24"/>
  <c r="V193" i="24"/>
  <c r="BI131" i="24"/>
  <c r="W150" i="24"/>
  <c r="BB150" i="24" s="1"/>
  <c r="Z153" i="24"/>
  <c r="Y22" i="13"/>
  <c r="Z22" i="13" s="1"/>
  <c r="Z30" i="24"/>
  <c r="Z63" i="24"/>
  <c r="AP36" i="24"/>
  <c r="AF96" i="24"/>
  <c r="V139" i="24"/>
  <c r="AP68" i="24"/>
  <c r="AU30" i="24"/>
  <c r="AV30" i="24"/>
  <c r="AT36" i="24"/>
  <c r="AH86" i="24"/>
  <c r="AZ86" i="24" s="1"/>
  <c r="X112" i="24"/>
  <c r="W116" i="24"/>
  <c r="BB116" i="24" s="1"/>
  <c r="AH163" i="24"/>
  <c r="AR158" i="24"/>
  <c r="AG183" i="24"/>
  <c r="AQ66" i="24"/>
  <c r="BA66" i="24" s="1"/>
  <c r="AQ28" i="24"/>
  <c r="BA28" i="24" s="1"/>
  <c r="AJ140" i="24"/>
  <c r="AT183" i="24"/>
  <c r="AD17" i="13"/>
  <c r="AC18" i="13" s="1"/>
  <c r="AC25" i="13"/>
  <c r="AC26" i="13" s="1"/>
  <c r="AQ132" i="24"/>
  <c r="AE75" i="24"/>
  <c r="AC75" i="24"/>
  <c r="AG132" i="24"/>
  <c r="AH128" i="24"/>
  <c r="AZ128" i="24" s="1"/>
  <c r="AH153" i="24"/>
  <c r="BD30" i="24"/>
  <c r="F84" i="24"/>
  <c r="AJ193" i="24"/>
  <c r="BB77" i="24" l="1"/>
  <c r="AH48" i="24"/>
  <c r="AI48" i="24" s="1"/>
  <c r="AF48" i="24" s="1"/>
  <c r="T24" i="13"/>
  <c r="AF24" i="13"/>
  <c r="U24" i="13"/>
  <c r="AU37" i="24"/>
  <c r="AG30" i="13"/>
  <c r="Z30" i="13"/>
  <c r="X4" i="24"/>
  <c r="Y4" i="24" s="1"/>
  <c r="V4" i="24" s="1"/>
  <c r="AB107" i="24"/>
  <c r="AA107" i="24"/>
  <c r="AC107" i="24"/>
  <c r="AE107" i="24"/>
  <c r="AD107" i="24"/>
  <c r="T179" i="24"/>
  <c r="Q179" i="24"/>
  <c r="U179" i="24"/>
  <c r="R179" i="24"/>
  <c r="S179" i="24"/>
  <c r="U176" i="24"/>
  <c r="T176" i="24"/>
  <c r="Q176" i="24"/>
  <c r="R176" i="24"/>
  <c r="S176" i="24"/>
  <c r="AK173" i="24"/>
  <c r="AM173" i="24"/>
  <c r="AL173" i="24"/>
  <c r="AN173" i="24"/>
  <c r="AO173" i="24"/>
  <c r="U31" i="13"/>
  <c r="Q31" i="13"/>
  <c r="R31" i="13"/>
  <c r="Q32" i="13" s="1"/>
  <c r="S31" i="13"/>
  <c r="T31" i="13"/>
  <c r="AC174" i="24"/>
  <c r="AD174" i="24"/>
  <c r="AE174" i="24"/>
  <c r="BH179" i="24"/>
  <c r="AY179" i="24"/>
  <c r="BC179" i="24"/>
  <c r="BA179" i="24"/>
  <c r="BD179" i="24"/>
  <c r="BG179" i="24"/>
  <c r="BB179" i="24"/>
  <c r="AZ179" i="24"/>
  <c r="BJ179" i="24" s="1"/>
  <c r="BE179" i="24"/>
  <c r="F179" i="24"/>
  <c r="BK179" i="24"/>
  <c r="BI179" i="24"/>
  <c r="BF179" i="24"/>
  <c r="A179" i="24"/>
  <c r="BM179" i="24"/>
  <c r="BD174" i="24"/>
  <c r="BK174" i="24"/>
  <c r="BF174" i="24"/>
  <c r="BA174" i="24"/>
  <c r="A174" i="24"/>
  <c r="BN174" i="24" s="1"/>
  <c r="BO174" i="24" s="1"/>
  <c r="AZ174" i="24"/>
  <c r="BE174" i="24"/>
  <c r="BM174" i="24"/>
  <c r="AY174" i="24"/>
  <c r="BJ174" i="24" s="1"/>
  <c r="F174" i="24"/>
  <c r="BB174" i="24"/>
  <c r="BH174" i="24"/>
  <c r="BI174" i="24"/>
  <c r="BC174" i="24"/>
  <c r="BG174" i="24"/>
  <c r="AD181" i="24"/>
  <c r="AA181" i="24"/>
  <c r="AC181" i="24"/>
  <c r="AB181" i="24"/>
  <c r="AE181" i="24"/>
  <c r="T100" i="24"/>
  <c r="S100" i="24"/>
  <c r="U100" i="24"/>
  <c r="R100" i="24"/>
  <c r="AL107" i="24"/>
  <c r="AN107" i="24"/>
  <c r="AO107" i="24"/>
  <c r="AK107" i="24"/>
  <c r="AM107" i="24"/>
  <c r="BM107" i="24"/>
  <c r="BF107" i="24"/>
  <c r="BC107" i="24"/>
  <c r="BD107" i="24"/>
  <c r="AY107" i="24"/>
  <c r="BH107" i="24"/>
  <c r="A107" i="24"/>
  <c r="BG107" i="24"/>
  <c r="BK107" i="24"/>
  <c r="AS97" i="24"/>
  <c r="AV97" i="24"/>
  <c r="AR157" i="24"/>
  <c r="AQ157" i="24"/>
  <c r="AI62" i="24"/>
  <c r="AF62" i="24" s="1"/>
  <c r="AV62" i="24"/>
  <c r="AW62" i="24" s="1"/>
  <c r="AH24" i="13"/>
  <c r="AD48" i="24"/>
  <c r="AP62" i="24"/>
  <c r="BJ50" i="24"/>
  <c r="AI92" i="24"/>
  <c r="AF92" i="24" s="1"/>
  <c r="AJ92" i="24"/>
  <c r="AU97" i="24"/>
  <c r="AW97" i="24" s="1"/>
  <c r="AB174" i="24"/>
  <c r="AV132" i="24"/>
  <c r="AW132" i="24" s="1"/>
  <c r="Q100" i="24"/>
  <c r="AT121" i="24"/>
  <c r="T104" i="24"/>
  <c r="Z16" i="13"/>
  <c r="AG16" i="13"/>
  <c r="X86" i="24"/>
  <c r="Y86" i="24" s="1"/>
  <c r="V86" i="24" s="1"/>
  <c r="AP61" i="24"/>
  <c r="AT62" i="24"/>
  <c r="AA3" i="13"/>
  <c r="T144" i="24"/>
  <c r="S144" i="24"/>
  <c r="R144" i="24"/>
  <c r="Q144" i="24"/>
  <c r="U144" i="24"/>
  <c r="AJ126" i="24"/>
  <c r="AV126" i="24"/>
  <c r="AW126" i="24" s="1"/>
  <c r="AI126" i="24"/>
  <c r="AF126" i="24" s="1"/>
  <c r="AV133" i="24"/>
  <c r="AW133" i="24" s="1"/>
  <c r="AI133" i="24"/>
  <c r="Z8" i="13"/>
  <c r="AG8" i="13"/>
  <c r="AQ37" i="24"/>
  <c r="AR37" i="24"/>
  <c r="AG87" i="24"/>
  <c r="AJ87" i="24" s="1"/>
  <c r="AH87" i="24"/>
  <c r="AI87" i="24" s="1"/>
  <c r="AT128" i="24"/>
  <c r="AS128" i="24"/>
  <c r="AP128" i="24" s="1"/>
  <c r="W117" i="24"/>
  <c r="S173" i="24"/>
  <c r="U173" i="24"/>
  <c r="R173" i="24"/>
  <c r="T173" i="24"/>
  <c r="Q173" i="24"/>
  <c r="AL178" i="24"/>
  <c r="AK178" i="24"/>
  <c r="AN178" i="24"/>
  <c r="AM178" i="24"/>
  <c r="AO178" i="24"/>
  <c r="BK177" i="24"/>
  <c r="BI177" i="24" s="1"/>
  <c r="BM177" i="24"/>
  <c r="AY177" i="24"/>
  <c r="BC177" i="24"/>
  <c r="BH177" i="24"/>
  <c r="BG177" i="24"/>
  <c r="BF177" i="24"/>
  <c r="A177" i="24"/>
  <c r="BB177" i="24"/>
  <c r="BE177" i="24"/>
  <c r="BA177" i="24"/>
  <c r="BD177" i="24"/>
  <c r="AZ177" i="24"/>
  <c r="BJ177" i="24" s="1"/>
  <c r="F177" i="24"/>
  <c r="R98" i="24"/>
  <c r="S98" i="24"/>
  <c r="X98" i="24" s="1"/>
  <c r="Y98" i="24" s="1"/>
  <c r="T98" i="24"/>
  <c r="Q98" i="24"/>
  <c r="U98" i="24"/>
  <c r="AD104" i="24"/>
  <c r="AC104" i="24"/>
  <c r="AE104" i="24"/>
  <c r="AB104" i="24"/>
  <c r="AA104" i="24"/>
  <c r="BM105" i="24"/>
  <c r="BK105" i="24"/>
  <c r="BC105" i="24"/>
  <c r="BF105" i="24"/>
  <c r="BD105" i="24"/>
  <c r="F105" i="24"/>
  <c r="BA105" i="24"/>
  <c r="BI105" i="24" s="1"/>
  <c r="BE105" i="24"/>
  <c r="AZ106" i="24"/>
  <c r="F106" i="24"/>
  <c r="BC106" i="24" s="1"/>
  <c r="BF106" i="24"/>
  <c r="AM103" i="24"/>
  <c r="AL103" i="24"/>
  <c r="AO103" i="24"/>
  <c r="AN103" i="24"/>
  <c r="AK103" i="24"/>
  <c r="AQ103" i="24" s="1"/>
  <c r="AP27" i="24"/>
  <c r="X41" i="24"/>
  <c r="Y41" i="24" s="1"/>
  <c r="W41" i="24"/>
  <c r="Z41" i="24" s="1"/>
  <c r="AE28" i="13"/>
  <c r="AV36" i="24"/>
  <c r="AW36" i="24" s="1"/>
  <c r="AI36" i="24"/>
  <c r="AF36" i="24" s="1"/>
  <c r="X77" i="24"/>
  <c r="Y77" i="24" s="1"/>
  <c r="V77" i="24" s="1"/>
  <c r="AR193" i="24"/>
  <c r="T10" i="24"/>
  <c r="AJ37" i="24"/>
  <c r="AI190" i="24"/>
  <c r="AF190" i="24" s="1"/>
  <c r="J101" i="13"/>
  <c r="AD8" i="13"/>
  <c r="AH8" i="13"/>
  <c r="AE8" i="13"/>
  <c r="AC48" i="24"/>
  <c r="BJ35" i="24"/>
  <c r="Z47" i="24"/>
  <c r="BD41" i="24"/>
  <c r="A41" i="24"/>
  <c r="BG41" i="24"/>
  <c r="AP70" i="24"/>
  <c r="BN60" i="24"/>
  <c r="BO60" i="24" s="1"/>
  <c r="AP73" i="24"/>
  <c r="AT97" i="24"/>
  <c r="S18" i="13"/>
  <c r="Q92" i="24"/>
  <c r="AO93" i="24"/>
  <c r="AO94" i="24"/>
  <c r="AU86" i="24"/>
  <c r="AH18" i="13"/>
  <c r="AF97" i="24"/>
  <c r="Z93" i="24"/>
  <c r="AG117" i="24"/>
  <c r="BC102" i="24"/>
  <c r="AN102" i="24"/>
  <c r="BH106" i="24"/>
  <c r="BD106" i="24"/>
  <c r="BM106" i="24"/>
  <c r="AC108" i="24"/>
  <c r="AA136" i="24"/>
  <c r="AE143" i="24"/>
  <c r="AC28" i="13"/>
  <c r="AD28" i="13" s="1"/>
  <c r="X163" i="24"/>
  <c r="Y163" i="24" s="1"/>
  <c r="V163" i="24" s="1"/>
  <c r="AI169" i="24"/>
  <c r="AF169" i="24" s="1"/>
  <c r="AT146" i="24"/>
  <c r="AG163" i="24"/>
  <c r="X169" i="24"/>
  <c r="Y169" i="24" s="1"/>
  <c r="V169" i="24" s="1"/>
  <c r="AN174" i="24"/>
  <c r="AK174" i="24"/>
  <c r="T172" i="24"/>
  <c r="AA176" i="24"/>
  <c r="AT186" i="24"/>
  <c r="AF26" i="13"/>
  <c r="U26" i="13"/>
  <c r="BJ145" i="24"/>
  <c r="BI145" i="24"/>
  <c r="BE107" i="24"/>
  <c r="AH120" i="24"/>
  <c r="AI120" i="24" s="1"/>
  <c r="AP118" i="24"/>
  <c r="BI121" i="24"/>
  <c r="R104" i="24"/>
  <c r="AS75" i="24"/>
  <c r="AP75" i="24" s="1"/>
  <c r="BN57" i="24"/>
  <c r="BO57" i="24" s="1"/>
  <c r="BI60" i="24"/>
  <c r="BJ51" i="24"/>
  <c r="Z54" i="24"/>
  <c r="BJ47" i="24"/>
  <c r="BE12" i="24"/>
  <c r="F12" i="24"/>
  <c r="S10" i="24"/>
  <c r="W10" i="24" s="1"/>
  <c r="Q10" i="24"/>
  <c r="AD3" i="13"/>
  <c r="BF12" i="24"/>
  <c r="U135" i="24"/>
  <c r="R135" i="24"/>
  <c r="T135" i="24"/>
  <c r="S135" i="24"/>
  <c r="Q135" i="24"/>
  <c r="AK135" i="24"/>
  <c r="AM135" i="24"/>
  <c r="AN135" i="24"/>
  <c r="AL135" i="24"/>
  <c r="AO135" i="24"/>
  <c r="AU53" i="24"/>
  <c r="AJ53" i="24"/>
  <c r="AG122" i="24"/>
  <c r="AR56" i="24"/>
  <c r="AS56" i="24" s="1"/>
  <c r="AP56" i="24" s="1"/>
  <c r="AQ56" i="24"/>
  <c r="AI90" i="24"/>
  <c r="AF90" i="24" s="1"/>
  <c r="AJ90" i="24"/>
  <c r="AG116" i="24"/>
  <c r="AU116" i="24" s="1"/>
  <c r="AR139" i="24"/>
  <c r="AQ139" i="24"/>
  <c r="AH187" i="24"/>
  <c r="AI187" i="24" s="1"/>
  <c r="AG187" i="24"/>
  <c r="AJ187" i="24" s="1"/>
  <c r="AT143" i="24"/>
  <c r="AC178" i="24"/>
  <c r="AB178" i="24"/>
  <c r="AE178" i="24"/>
  <c r="AA178" i="24"/>
  <c r="AD178" i="24"/>
  <c r="U171" i="24"/>
  <c r="R171" i="24"/>
  <c r="T171" i="24"/>
  <c r="S171" i="24"/>
  <c r="Q171" i="24"/>
  <c r="AN176" i="24"/>
  <c r="AM176" i="24"/>
  <c r="AL176" i="24"/>
  <c r="AR176" i="24" s="1"/>
  <c r="AS176" i="24" s="1"/>
  <c r="AY180" i="24"/>
  <c r="BK180" i="24"/>
  <c r="BG180" i="24"/>
  <c r="BD180" i="24"/>
  <c r="BE180" i="24"/>
  <c r="BC180" i="24"/>
  <c r="BH180" i="24"/>
  <c r="BF180" i="24"/>
  <c r="F180" i="24"/>
  <c r="BB180" i="24"/>
  <c r="BM180" i="24"/>
  <c r="A180" i="24"/>
  <c r="BA180" i="24"/>
  <c r="AZ180" i="24"/>
  <c r="BJ180" i="24" s="1"/>
  <c r="T175" i="24"/>
  <c r="S175" i="24"/>
  <c r="R175" i="24"/>
  <c r="U175" i="24"/>
  <c r="Q175" i="24"/>
  <c r="AK180" i="24"/>
  <c r="AN180" i="24"/>
  <c r="AM180" i="24"/>
  <c r="AO180" i="24"/>
  <c r="AL180" i="24"/>
  <c r="BF172" i="24"/>
  <c r="A172" i="24"/>
  <c r="BN173" i="24" s="1"/>
  <c r="BO173" i="24" s="1"/>
  <c r="BA172" i="24"/>
  <c r="BH172" i="24"/>
  <c r="BE172" i="24"/>
  <c r="BK172" i="24"/>
  <c r="BI172" i="24" s="1"/>
  <c r="BM172" i="24"/>
  <c r="BD172" i="24"/>
  <c r="AY172" i="24"/>
  <c r="F172" i="24"/>
  <c r="BC172" i="24"/>
  <c r="BB172" i="24"/>
  <c r="BG172" i="24"/>
  <c r="AZ172" i="24"/>
  <c r="BJ172" i="24" s="1"/>
  <c r="AA172" i="24"/>
  <c r="AC172" i="24"/>
  <c r="AB172" i="24"/>
  <c r="AD172" i="24"/>
  <c r="AE172" i="24"/>
  <c r="BM171" i="24"/>
  <c r="BH171" i="24"/>
  <c r="AY171" i="24"/>
  <c r="F171" i="24"/>
  <c r="BD171" i="24"/>
  <c r="BG171" i="24"/>
  <c r="A171" i="24"/>
  <c r="AZ171" i="24"/>
  <c r="BJ171" i="24" s="1"/>
  <c r="BC171" i="24"/>
  <c r="BB171" i="24"/>
  <c r="BE171" i="24"/>
  <c r="BF171" i="24"/>
  <c r="BA171" i="24"/>
  <c r="BK171" i="24"/>
  <c r="BI171" i="24" s="1"/>
  <c r="U180" i="24"/>
  <c r="R180" i="24"/>
  <c r="S180" i="24"/>
  <c r="T180" i="24"/>
  <c r="Q180" i="24"/>
  <c r="AK177" i="24"/>
  <c r="AM177" i="24"/>
  <c r="AO177" i="24"/>
  <c r="AN177" i="24"/>
  <c r="AL177" i="24"/>
  <c r="P6" i="23"/>
  <c r="A31" i="13"/>
  <c r="P31" i="13" s="1"/>
  <c r="BM100" i="24"/>
  <c r="BH100" i="24"/>
  <c r="BA100" i="24"/>
  <c r="AY100" i="24"/>
  <c r="F100" i="24"/>
  <c r="A100" i="24"/>
  <c r="BN100" i="24" s="1"/>
  <c r="BO100" i="24" s="1"/>
  <c r="BK100" i="24"/>
  <c r="BD100" i="24"/>
  <c r="BF100" i="24"/>
  <c r="BG100" i="24"/>
  <c r="BC100" i="24"/>
  <c r="BB100" i="24"/>
  <c r="BE100" i="24"/>
  <c r="BM98" i="24"/>
  <c r="A98" i="24"/>
  <c r="BK98" i="24"/>
  <c r="BD98" i="24"/>
  <c r="F98" i="24"/>
  <c r="AY98" i="24"/>
  <c r="BE98" i="24"/>
  <c r="AA103" i="24"/>
  <c r="AE103" i="24"/>
  <c r="AD103" i="24"/>
  <c r="AB103" i="24"/>
  <c r="AC103" i="24"/>
  <c r="AG103" i="24" s="1"/>
  <c r="BD109" i="24"/>
  <c r="A109" i="24"/>
  <c r="BK109" i="24"/>
  <c r="BC109" i="24"/>
  <c r="BM109" i="24"/>
  <c r="BG109" i="24"/>
  <c r="BE109" i="24"/>
  <c r="BB109" i="24"/>
  <c r="AZ109" i="24"/>
  <c r="BH109" i="24"/>
  <c r="F109" i="24"/>
  <c r="BA109" i="24"/>
  <c r="BF109" i="24"/>
  <c r="AY109" i="24"/>
  <c r="AE19" i="13"/>
  <c r="AC19" i="13"/>
  <c r="AB19" i="13"/>
  <c r="AA19" i="13"/>
  <c r="AD19" i="13"/>
  <c r="AA98" i="24"/>
  <c r="AD98" i="24"/>
  <c r="AB98" i="24"/>
  <c r="AE98" i="24"/>
  <c r="AC98" i="24"/>
  <c r="AG98" i="24" s="1"/>
  <c r="AL101" i="24"/>
  <c r="AO101" i="24"/>
  <c r="AN101" i="24"/>
  <c r="AK101" i="24"/>
  <c r="AM101" i="24"/>
  <c r="BG101" i="24"/>
  <c r="AY101" i="24"/>
  <c r="A101" i="24"/>
  <c r="BN101" i="24" s="1"/>
  <c r="BO101" i="24" s="1"/>
  <c r="BK101" i="24"/>
  <c r="BM101" i="24"/>
  <c r="BE101" i="24"/>
  <c r="F101" i="24"/>
  <c r="BD101" i="24"/>
  <c r="AC106" i="24"/>
  <c r="AD106" i="24"/>
  <c r="AE106" i="24"/>
  <c r="AA106" i="24"/>
  <c r="Q102" i="24"/>
  <c r="S102" i="24"/>
  <c r="R102" i="24"/>
  <c r="U102" i="24"/>
  <c r="T102" i="24"/>
  <c r="BM103" i="24"/>
  <c r="BH103" i="24"/>
  <c r="BC103" i="24"/>
  <c r="BD103" i="24"/>
  <c r="BG103" i="24"/>
  <c r="BE103" i="24"/>
  <c r="AY103" i="24"/>
  <c r="A103" i="24"/>
  <c r="BB103" i="24"/>
  <c r="BF103" i="24"/>
  <c r="F103" i="24"/>
  <c r="BK103" i="24"/>
  <c r="P6" i="20"/>
  <c r="A19" i="13"/>
  <c r="P19" i="13" s="1"/>
  <c r="AL5" i="24"/>
  <c r="AR5" i="24" s="1"/>
  <c r="AS5" i="24" s="1"/>
  <c r="AM5" i="24"/>
  <c r="R4" i="24"/>
  <c r="W4" i="24" s="1"/>
  <c r="BB4" i="24" s="1"/>
  <c r="Q4" i="24"/>
  <c r="AG130" i="24"/>
  <c r="AH130" i="24"/>
  <c r="AI130" i="24" s="1"/>
  <c r="AU123" i="24"/>
  <c r="AJ62" i="24"/>
  <c r="AF121" i="24"/>
  <c r="BJ133" i="24"/>
  <c r="AU189" i="24"/>
  <c r="AT189" i="24"/>
  <c r="X40" i="24"/>
  <c r="Y40" i="24" s="1"/>
  <c r="W40" i="24"/>
  <c r="AG24" i="13"/>
  <c r="X43" i="24"/>
  <c r="Y43" i="24" s="1"/>
  <c r="V43" i="24" s="1"/>
  <c r="AG14" i="13"/>
  <c r="Z14" i="13"/>
  <c r="AJ63" i="24"/>
  <c r="X155" i="24"/>
  <c r="Y155" i="24" s="1"/>
  <c r="V155" i="24" s="1"/>
  <c r="AG12" i="13"/>
  <c r="Z131" i="24"/>
  <c r="AT64" i="24"/>
  <c r="AH39" i="24"/>
  <c r="AJ39" i="24" s="1"/>
  <c r="AH26" i="13"/>
  <c r="T30" i="13"/>
  <c r="U30" i="13"/>
  <c r="AF30" i="13"/>
  <c r="S49" i="24"/>
  <c r="Q49" i="24"/>
  <c r="U49" i="24"/>
  <c r="R49" i="24"/>
  <c r="T49" i="24"/>
  <c r="AV122" i="24"/>
  <c r="AI122" i="24"/>
  <c r="Z78" i="24"/>
  <c r="S170" i="24"/>
  <c r="U170" i="24"/>
  <c r="T170" i="24"/>
  <c r="Q170" i="24"/>
  <c r="R170" i="24"/>
  <c r="AB31" i="13"/>
  <c r="AD31" i="13"/>
  <c r="AA31" i="13"/>
  <c r="AC31" i="13"/>
  <c r="AE31" i="13"/>
  <c r="R6" i="23"/>
  <c r="Q6" i="23"/>
  <c r="Q20" i="23"/>
  <c r="B31" i="13"/>
  <c r="R20" i="23"/>
  <c r="BG170" i="24"/>
  <c r="BE170" i="24"/>
  <c r="F170" i="24"/>
  <c r="BH170" i="24"/>
  <c r="BF170" i="24"/>
  <c r="BD170" i="24"/>
  <c r="A170" i="24"/>
  <c r="BN177" i="24" s="1"/>
  <c r="BO177" i="24" s="1"/>
  <c r="AZ170" i="24"/>
  <c r="BJ170" i="24" s="1"/>
  <c r="BB170" i="24"/>
  <c r="BA170" i="24"/>
  <c r="BM170" i="24"/>
  <c r="BK170" i="24"/>
  <c r="BI170" i="24" s="1"/>
  <c r="AY170" i="24"/>
  <c r="T19" i="13"/>
  <c r="Q19" i="13"/>
  <c r="S19" i="13"/>
  <c r="R19" i="13"/>
  <c r="U19" i="13"/>
  <c r="AK104" i="24"/>
  <c r="AO104" i="24"/>
  <c r="AM104" i="24"/>
  <c r="AB109" i="24"/>
  <c r="AD109" i="24"/>
  <c r="AC109" i="24"/>
  <c r="AH109" i="24" s="1"/>
  <c r="AE109" i="24"/>
  <c r="AA109" i="24"/>
  <c r="U103" i="24"/>
  <c r="Q103" i="24"/>
  <c r="R103" i="24"/>
  <c r="T103" i="24"/>
  <c r="S103" i="24"/>
  <c r="X103" i="24" s="1"/>
  <c r="Y103" i="24" s="1"/>
  <c r="AB100" i="24"/>
  <c r="AD100" i="24"/>
  <c r="AA100" i="24"/>
  <c r="AC100" i="24"/>
  <c r="AK11" i="24"/>
  <c r="AM11" i="24"/>
  <c r="X101" i="24"/>
  <c r="Y101" i="24" s="1"/>
  <c r="W101" i="24"/>
  <c r="AR39" i="24"/>
  <c r="AS39" i="24" s="1"/>
  <c r="AP39" i="24" s="1"/>
  <c r="AQ39" i="24"/>
  <c r="AU39" i="24" s="1"/>
  <c r="Z151" i="24"/>
  <c r="U10" i="24"/>
  <c r="AJ156" i="24"/>
  <c r="AL11" i="24"/>
  <c r="V36" i="24"/>
  <c r="AE48" i="24"/>
  <c r="AH16" i="13"/>
  <c r="AM102" i="24"/>
  <c r="AR102" i="24" s="1"/>
  <c r="AB108" i="24"/>
  <c r="AH108" i="24" s="1"/>
  <c r="AV121" i="24"/>
  <c r="AW121" i="24" s="1"/>
  <c r="AD143" i="24"/>
  <c r="AB143" i="24"/>
  <c r="AG143" i="24" s="1"/>
  <c r="W159" i="24"/>
  <c r="Z159" i="24" s="1"/>
  <c r="AJ165" i="24"/>
  <c r="Z146" i="24"/>
  <c r="U172" i="24"/>
  <c r="BI144" i="24"/>
  <c r="AQ96" i="24"/>
  <c r="AH57" i="24"/>
  <c r="AT70" i="24"/>
  <c r="Z35" i="24"/>
  <c r="X29" i="24"/>
  <c r="Y29" i="24" s="1"/>
  <c r="AO11" i="24"/>
  <c r="AD137" i="24"/>
  <c r="AC137" i="24"/>
  <c r="AA137" i="24"/>
  <c r="AB137" i="24"/>
  <c r="AE137" i="24"/>
  <c r="AK137" i="24"/>
  <c r="AM137" i="24"/>
  <c r="AN137" i="24"/>
  <c r="AO137" i="24"/>
  <c r="AL137" i="24"/>
  <c r="S134" i="24"/>
  <c r="R134" i="24"/>
  <c r="Q134" i="24"/>
  <c r="T134" i="24"/>
  <c r="U134" i="24"/>
  <c r="AP125" i="24"/>
  <c r="BA134" i="24"/>
  <c r="X90" i="24"/>
  <c r="Y90" i="24" s="1"/>
  <c r="V90" i="24" s="1"/>
  <c r="W190" i="24"/>
  <c r="X190" i="24"/>
  <c r="Y190" i="24" s="1"/>
  <c r="AN175" i="24"/>
  <c r="AO175" i="24"/>
  <c r="AM175" i="24"/>
  <c r="AK175" i="24"/>
  <c r="AL175" i="24"/>
  <c r="AK170" i="24"/>
  <c r="AM170" i="24"/>
  <c r="AO170" i="24"/>
  <c r="AL170" i="24"/>
  <c r="AN170" i="24"/>
  <c r="AE175" i="24"/>
  <c r="AB175" i="24"/>
  <c r="AD175" i="24"/>
  <c r="AA175" i="24"/>
  <c r="AC175" i="24"/>
  <c r="AH175" i="24" s="1"/>
  <c r="BD181" i="24"/>
  <c r="AY181" i="24"/>
  <c r="BG181" i="24"/>
  <c r="BM181" i="24"/>
  <c r="BH181" i="24"/>
  <c r="F181" i="24"/>
  <c r="BK181" i="24"/>
  <c r="BA181" i="24"/>
  <c r="BJ181" i="24" s="1"/>
  <c r="AZ181" i="24"/>
  <c r="BE181" i="24"/>
  <c r="BB181" i="24"/>
  <c r="A181" i="24"/>
  <c r="BN181" i="24" s="1"/>
  <c r="BO181" i="24" s="1"/>
  <c r="BF181" i="24"/>
  <c r="BC181" i="24"/>
  <c r="BD176" i="24"/>
  <c r="BE176" i="24"/>
  <c r="BC176" i="24"/>
  <c r="AY176" i="24"/>
  <c r="BJ176" i="24" s="1"/>
  <c r="BH176" i="24"/>
  <c r="BG176" i="24"/>
  <c r="F176" i="24"/>
  <c r="A176" i="24"/>
  <c r="BA176" i="24"/>
  <c r="AZ176" i="24"/>
  <c r="BI176" i="24" s="1"/>
  <c r="BK176" i="24"/>
  <c r="BM176" i="24"/>
  <c r="BF176" i="24"/>
  <c r="BB176" i="24"/>
  <c r="AC179" i="24"/>
  <c r="AB179" i="24"/>
  <c r="AE179" i="24"/>
  <c r="AA179" i="24"/>
  <c r="AD179" i="24"/>
  <c r="T107" i="24"/>
  <c r="Q107" i="24"/>
  <c r="S107" i="24"/>
  <c r="U107" i="24"/>
  <c r="R107" i="24"/>
  <c r="R20" i="20"/>
  <c r="Q6" i="20"/>
  <c r="R6" i="20"/>
  <c r="B19" i="13"/>
  <c r="AM98" i="24"/>
  <c r="AK98" i="24"/>
  <c r="AL98" i="24"/>
  <c r="AN98" i="24"/>
  <c r="AO98" i="24"/>
  <c r="BH102" i="24"/>
  <c r="BF102" i="24"/>
  <c r="X19" i="13"/>
  <c r="V19" i="13"/>
  <c r="W19" i="13"/>
  <c r="Z19" i="13"/>
  <c r="Y19" i="13"/>
  <c r="AZ182" i="24"/>
  <c r="AU182" i="24"/>
  <c r="AJ182" i="24"/>
  <c r="AF182" i="24"/>
  <c r="AF28" i="24"/>
  <c r="AJ185" i="24"/>
  <c r="AF185" i="24"/>
  <c r="AF22" i="13"/>
  <c r="AQ185" i="24"/>
  <c r="BA185" i="24" s="1"/>
  <c r="AA10" i="24"/>
  <c r="BJ46" i="24"/>
  <c r="AB9" i="24"/>
  <c r="AH9" i="24" s="1"/>
  <c r="AQ187" i="24"/>
  <c r="BA187" i="24" s="1"/>
  <c r="AD10" i="24"/>
  <c r="Z26" i="13"/>
  <c r="AG26" i="13"/>
  <c r="Y8" i="13"/>
  <c r="BG9" i="24"/>
  <c r="AQ44" i="24"/>
  <c r="AT44" i="24" s="1"/>
  <c r="AY41" i="24"/>
  <c r="AS69" i="24"/>
  <c r="AP69" i="24" s="1"/>
  <c r="AV64" i="24"/>
  <c r="AW64" i="24" s="1"/>
  <c r="AP97" i="24"/>
  <c r="AG18" i="13"/>
  <c r="BJ76" i="24"/>
  <c r="W96" i="24"/>
  <c r="Y16" i="13"/>
  <c r="S92" i="24"/>
  <c r="Y82" i="24"/>
  <c r="V82" i="24" s="1"/>
  <c r="F102" i="24"/>
  <c r="A102" i="24" s="1"/>
  <c r="AY102" i="24"/>
  <c r="AL102" i="24"/>
  <c r="A106" i="24"/>
  <c r="BB106" i="24"/>
  <c r="BJ106" i="24" s="1"/>
  <c r="AD108" i="24"/>
  <c r="AD136" i="24"/>
  <c r="BI126" i="24"/>
  <c r="AG153" i="24"/>
  <c r="Y28" i="13"/>
  <c r="AG28" i="13"/>
  <c r="Z28" i="13"/>
  <c r="AI151" i="24"/>
  <c r="AF151" i="24" s="1"/>
  <c r="Z167" i="24"/>
  <c r="V151" i="24"/>
  <c r="AI165" i="24"/>
  <c r="AF165" i="24" s="1"/>
  <c r="V185" i="24"/>
  <c r="R172" i="24"/>
  <c r="BI132" i="24"/>
  <c r="F107" i="24"/>
  <c r="AL104" i="24"/>
  <c r="S104" i="24"/>
  <c r="S4" i="13"/>
  <c r="AF4" i="13" s="1"/>
  <c r="BD12" i="24"/>
  <c r="AB3" i="13"/>
  <c r="AL145" i="24"/>
  <c r="AN145" i="24"/>
  <c r="AM145" i="24"/>
  <c r="AK145" i="24"/>
  <c r="AO145" i="24"/>
  <c r="U143" i="24"/>
  <c r="S143" i="24"/>
  <c r="T143" i="24"/>
  <c r="Q143" i="24"/>
  <c r="R143" i="24"/>
  <c r="BB139" i="24"/>
  <c r="BJ139" i="24" s="1"/>
  <c r="BH139" i="24"/>
  <c r="BA139" i="24"/>
  <c r="BM139" i="24"/>
  <c r="BD139" i="24"/>
  <c r="BG139" i="24"/>
  <c r="BE139" i="24"/>
  <c r="AM136" i="24"/>
  <c r="AN136" i="24"/>
  <c r="AL136" i="24"/>
  <c r="AK136" i="24"/>
  <c r="AO136" i="24"/>
  <c r="AQ131" i="24"/>
  <c r="AU131" i="24" s="1"/>
  <c r="AR131" i="24"/>
  <c r="AR134" i="24"/>
  <c r="AS134" i="24" s="1"/>
  <c r="AP134" i="24" s="1"/>
  <c r="X122" i="24"/>
  <c r="AA177" i="24"/>
  <c r="AC177" i="24"/>
  <c r="AB177" i="24"/>
  <c r="AD177" i="24"/>
  <c r="AE177" i="24"/>
  <c r="AT126" i="24"/>
  <c r="AI123" i="24"/>
  <c r="AF123" i="24" s="1"/>
  <c r="AV123" i="24"/>
  <c r="AW123" i="24" s="1"/>
  <c r="AG81" i="24"/>
  <c r="AH81" i="24"/>
  <c r="AG133" i="24"/>
  <c r="BD173" i="24"/>
  <c r="AY173" i="24"/>
  <c r="BJ173" i="24" s="1"/>
  <c r="BM173" i="24"/>
  <c r="BG173" i="24"/>
  <c r="BB173" i="24"/>
  <c r="BE173" i="24"/>
  <c r="F173" i="24"/>
  <c r="BK173" i="24"/>
  <c r="BA173" i="24"/>
  <c r="AZ173" i="24"/>
  <c r="A173" i="24"/>
  <c r="BF173" i="24"/>
  <c r="BC173" i="24"/>
  <c r="BI173" i="24"/>
  <c r="BH173" i="24"/>
  <c r="Y31" i="13"/>
  <c r="X31" i="13"/>
  <c r="V31" i="13"/>
  <c r="Z31" i="13"/>
  <c r="W31" i="13"/>
  <c r="AC170" i="24"/>
  <c r="AB170" i="24"/>
  <c r="AE170" i="24"/>
  <c r="AA170" i="24"/>
  <c r="AD170" i="24"/>
  <c r="AY175" i="24"/>
  <c r="A175" i="24"/>
  <c r="BM175" i="24"/>
  <c r="BG175" i="24"/>
  <c r="BE175" i="24"/>
  <c r="BC175" i="24"/>
  <c r="BB175" i="24"/>
  <c r="AZ175" i="24"/>
  <c r="BF175" i="24"/>
  <c r="BD175" i="24"/>
  <c r="F175" i="24"/>
  <c r="BA175" i="24"/>
  <c r="BH175" i="24"/>
  <c r="BK175" i="24"/>
  <c r="BI175" i="24" s="1"/>
  <c r="AL171" i="24"/>
  <c r="AO171" i="24"/>
  <c r="AN171" i="24"/>
  <c r="AK171" i="24"/>
  <c r="AM171" i="24"/>
  <c r="S177" i="24"/>
  <c r="R177" i="24"/>
  <c r="T177" i="24"/>
  <c r="U177" i="24"/>
  <c r="Q177" i="24"/>
  <c r="AB180" i="24"/>
  <c r="AA180" i="24"/>
  <c r="AD180" i="24"/>
  <c r="AE180" i="24"/>
  <c r="AC180" i="24"/>
  <c r="AN181" i="24"/>
  <c r="AK181" i="24"/>
  <c r="AO181" i="24"/>
  <c r="AM181" i="24"/>
  <c r="AL181" i="24"/>
  <c r="AQ181" i="24" s="1"/>
  <c r="U178" i="24"/>
  <c r="R178" i="24"/>
  <c r="S178" i="24"/>
  <c r="Q178" i="24"/>
  <c r="T178" i="24"/>
  <c r="AM179" i="24"/>
  <c r="AL179" i="24"/>
  <c r="AO179" i="24"/>
  <c r="AK179" i="24"/>
  <c r="AN179" i="24"/>
  <c r="BB178" i="24"/>
  <c r="AZ178" i="24"/>
  <c r="AA99" i="24"/>
  <c r="AE99" i="24"/>
  <c r="AC99" i="24"/>
  <c r="AL105" i="24"/>
  <c r="AN105" i="24"/>
  <c r="AK105" i="24"/>
  <c r="AM105" i="24"/>
  <c r="AL106" i="24"/>
  <c r="AM106" i="24"/>
  <c r="AK106" i="24"/>
  <c r="AO106" i="24"/>
  <c r="BM108" i="24"/>
  <c r="F108" i="24"/>
  <c r="BK108" i="24"/>
  <c r="BC108" i="24"/>
  <c r="BG108" i="24"/>
  <c r="BE108" i="24"/>
  <c r="BF108" i="24"/>
  <c r="BH104" i="24"/>
  <c r="BD104" i="24"/>
  <c r="BM104" i="24"/>
  <c r="F104" i="24"/>
  <c r="BC104" i="24" s="1"/>
  <c r="BG104" i="24"/>
  <c r="BK104" i="24"/>
  <c r="BA104" i="24"/>
  <c r="AY104" i="24"/>
  <c r="U108" i="24"/>
  <c r="R108" i="24"/>
  <c r="T108" i="24"/>
  <c r="X108" i="24" s="1"/>
  <c r="Y108" i="24" s="1"/>
  <c r="Q108" i="24"/>
  <c r="S108" i="24"/>
  <c r="AA102" i="24"/>
  <c r="AE102" i="24"/>
  <c r="AC102" i="24"/>
  <c r="AD102" i="24"/>
  <c r="AB102" i="24"/>
  <c r="AM109" i="24"/>
  <c r="AL109" i="24"/>
  <c r="AN109" i="24"/>
  <c r="AK109" i="24"/>
  <c r="AN108" i="24"/>
  <c r="AM108" i="24"/>
  <c r="AL108" i="24"/>
  <c r="AM99" i="24"/>
  <c r="AK99" i="24"/>
  <c r="AN99" i="24"/>
  <c r="AO99" i="24"/>
  <c r="AL99" i="24"/>
  <c r="AA101" i="24"/>
  <c r="AC101" i="24"/>
  <c r="AE101" i="24"/>
  <c r="BM99" i="24"/>
  <c r="BG99" i="24"/>
  <c r="BD99" i="24"/>
  <c r="BE99" i="24"/>
  <c r="AY99" i="24"/>
  <c r="BC99" i="24"/>
  <c r="BH99" i="24"/>
  <c r="BF99" i="24"/>
  <c r="BK99" i="24"/>
  <c r="F99" i="24"/>
  <c r="A99" i="24" s="1"/>
  <c r="BN103" i="24" s="1"/>
  <c r="BO103" i="24" s="1"/>
  <c r="S3" i="13"/>
  <c r="U3" i="13"/>
  <c r="W81" i="24"/>
  <c r="X81" i="24"/>
  <c r="Y81" i="24" s="1"/>
  <c r="AR123" i="24"/>
  <c r="AS123" i="24" s="1"/>
  <c r="AP123" i="24" s="1"/>
  <c r="AG27" i="24"/>
  <c r="AH27" i="24"/>
  <c r="AF34" i="24"/>
  <c r="Z20" i="24"/>
  <c r="V20" i="24"/>
  <c r="AF24" i="24"/>
  <c r="AJ24" i="24"/>
  <c r="AY11" i="24"/>
  <c r="BG20" i="24"/>
  <c r="AB11" i="24"/>
  <c r="AG11" i="24" s="1"/>
  <c r="AL13" i="24"/>
  <c r="AQ13" i="24" s="1"/>
  <c r="BA13" i="24" s="1"/>
  <c r="BF11" i="24"/>
  <c r="I101" i="13"/>
  <c r="AC4" i="13"/>
  <c r="BG11" i="24"/>
  <c r="H36" i="13"/>
  <c r="AB12" i="24"/>
  <c r="AM13" i="24"/>
  <c r="BK11" i="24"/>
  <c r="W25" i="24"/>
  <c r="A12" i="24"/>
  <c r="BC12" i="24"/>
  <c r="A6" i="24"/>
  <c r="BC6" i="24"/>
  <c r="AB16" i="24"/>
  <c r="AE16" i="24"/>
  <c r="AD16" i="24"/>
  <c r="AC16" i="24"/>
  <c r="AA16" i="24"/>
  <c r="AD7" i="24"/>
  <c r="AB7" i="24"/>
  <c r="AA7" i="24"/>
  <c r="AE7" i="24"/>
  <c r="AC7" i="24"/>
  <c r="R3" i="24"/>
  <c r="Q3" i="24"/>
  <c r="T3" i="24"/>
  <c r="U3" i="24"/>
  <c r="S3" i="24"/>
  <c r="AM3" i="24"/>
  <c r="AL3" i="24"/>
  <c r="AO3" i="24"/>
  <c r="AN3" i="24"/>
  <c r="AK3" i="24"/>
  <c r="BD16" i="24"/>
  <c r="BC16" i="24"/>
  <c r="F16" i="24"/>
  <c r="BM16" i="24"/>
  <c r="AY16" i="24"/>
  <c r="BE13" i="24"/>
  <c r="BH13" i="24"/>
  <c r="BD13" i="24"/>
  <c r="BF13" i="24"/>
  <c r="AE5" i="24"/>
  <c r="AB5" i="24"/>
  <c r="AD5" i="24"/>
  <c r="AA5" i="24"/>
  <c r="AC5" i="24"/>
  <c r="BG10" i="24"/>
  <c r="BH10" i="24"/>
  <c r="BB10" i="24"/>
  <c r="BE10" i="24"/>
  <c r="P20" i="16"/>
  <c r="A5" i="13"/>
  <c r="P5" i="13" s="1"/>
  <c r="Q19" i="24"/>
  <c r="R19" i="24"/>
  <c r="U19" i="24"/>
  <c r="T19" i="24"/>
  <c r="S19" i="24"/>
  <c r="AM4" i="24"/>
  <c r="AL4" i="24"/>
  <c r="AO4" i="24"/>
  <c r="AN4" i="24"/>
  <c r="AK4" i="24"/>
  <c r="Q12" i="24"/>
  <c r="T12" i="24"/>
  <c r="S12" i="24"/>
  <c r="U12" i="24"/>
  <c r="R12" i="24"/>
  <c r="AB10" i="24"/>
  <c r="AG10" i="24" s="1"/>
  <c r="AE10" i="24"/>
  <c r="AA4" i="24"/>
  <c r="AE4" i="24"/>
  <c r="AC4" i="24"/>
  <c r="AD4" i="24"/>
  <c r="AB4" i="24"/>
  <c r="U5" i="24"/>
  <c r="T5" i="24"/>
  <c r="R5" i="24"/>
  <c r="S5" i="24"/>
  <c r="Q5" i="24"/>
  <c r="AA13" i="24"/>
  <c r="AE13" i="24"/>
  <c r="AA9" i="24"/>
  <c r="AD9" i="24"/>
  <c r="T5" i="13"/>
  <c r="U5" i="13"/>
  <c r="S5" i="13"/>
  <c r="R5" i="13"/>
  <c r="Q5" i="13"/>
  <c r="AB14" i="24"/>
  <c r="AD14" i="24"/>
  <c r="AC14" i="24"/>
  <c r="AE14" i="24"/>
  <c r="AA14" i="24"/>
  <c r="BE4" i="24"/>
  <c r="BG4" i="24"/>
  <c r="BF4" i="24"/>
  <c r="BD4" i="24"/>
  <c r="BH4" i="24"/>
  <c r="BM4" i="24"/>
  <c r="F4" i="24"/>
  <c r="A4" i="24" s="1"/>
  <c r="BC4" i="24"/>
  <c r="AY4" i="24"/>
  <c r="AC8" i="24"/>
  <c r="AB8" i="24"/>
  <c r="AD8" i="24"/>
  <c r="AA8" i="24"/>
  <c r="AE8" i="24"/>
  <c r="AK12" i="24"/>
  <c r="AO12" i="24"/>
  <c r="AM12" i="24"/>
  <c r="AN12" i="24"/>
  <c r="AL12" i="24"/>
  <c r="AO16" i="24"/>
  <c r="AN16" i="24"/>
  <c r="AL16" i="24"/>
  <c r="AK16" i="24"/>
  <c r="AM16" i="24"/>
  <c r="AE20" i="24"/>
  <c r="AB20" i="24"/>
  <c r="AD20" i="24"/>
  <c r="AA20" i="24"/>
  <c r="AC20" i="24"/>
  <c r="F11" i="24"/>
  <c r="BH11" i="24"/>
  <c r="BE11" i="24"/>
  <c r="BM11" i="24"/>
  <c r="C197" i="24"/>
  <c r="BP26" i="24" s="1"/>
  <c r="AA11" i="24"/>
  <c r="BD9" i="24"/>
  <c r="AL9" i="24"/>
  <c r="BM10" i="24"/>
  <c r="BX10" i="24" s="1"/>
  <c r="A13" i="24"/>
  <c r="BG13" i="24"/>
  <c r="BG16" i="24"/>
  <c r="AA12" i="24"/>
  <c r="AD11" i="24"/>
  <c r="AE11" i="24"/>
  <c r="Q6" i="16"/>
  <c r="AO24" i="24"/>
  <c r="AL24" i="24"/>
  <c r="AN24" i="24"/>
  <c r="AK24" i="24"/>
  <c r="AM24" i="24"/>
  <c r="BG5" i="24"/>
  <c r="BF5" i="24"/>
  <c r="BE5" i="24"/>
  <c r="F5" i="24"/>
  <c r="A5" i="24" s="1"/>
  <c r="BM5" i="24"/>
  <c r="BD5" i="24"/>
  <c r="BH5" i="24"/>
  <c r="BC5" i="24"/>
  <c r="AY5" i="24"/>
  <c r="AL17" i="24"/>
  <c r="AM17" i="24"/>
  <c r="AN17" i="24"/>
  <c r="AK17" i="24"/>
  <c r="AO17" i="24"/>
  <c r="BE24" i="24"/>
  <c r="BH24" i="24"/>
  <c r="BD24" i="24"/>
  <c r="BK24" i="24"/>
  <c r="BA24" i="24"/>
  <c r="BM24" i="24"/>
  <c r="F24" i="24"/>
  <c r="BC24" i="24" s="1"/>
  <c r="Q9" i="24"/>
  <c r="U9" i="24"/>
  <c r="R9" i="24"/>
  <c r="X9" i="24" s="1"/>
  <c r="Y9" i="24" s="1"/>
  <c r="AL2" i="24"/>
  <c r="AN2" i="24"/>
  <c r="AK2" i="24"/>
  <c r="AO2" i="24"/>
  <c r="AM2" i="24"/>
  <c r="BF9" i="24"/>
  <c r="AY9" i="24"/>
  <c r="BE9" i="24"/>
  <c r="BM9" i="24"/>
  <c r="BH9" i="24"/>
  <c r="T15" i="24"/>
  <c r="Q15" i="24"/>
  <c r="S15" i="24"/>
  <c r="R15" i="24"/>
  <c r="U15" i="24"/>
  <c r="AQ21" i="24"/>
  <c r="AR21" i="24"/>
  <c r="AS21" i="24" s="1"/>
  <c r="AB22" i="24"/>
  <c r="AA22" i="24"/>
  <c r="AD22" i="24"/>
  <c r="AE22" i="24"/>
  <c r="AC22" i="24"/>
  <c r="BE18" i="24"/>
  <c r="BH18" i="24"/>
  <c r="BM18" i="24"/>
  <c r="BD18" i="24"/>
  <c r="BK18" i="24"/>
  <c r="BG18" i="24"/>
  <c r="S2" i="24"/>
  <c r="U2" i="24"/>
  <c r="T2" i="24"/>
  <c r="R2" i="24"/>
  <c r="Q2" i="24"/>
  <c r="R6" i="24"/>
  <c r="T6" i="24"/>
  <c r="S6" i="24"/>
  <c r="Q6" i="24"/>
  <c r="U6" i="24"/>
  <c r="Y5" i="13"/>
  <c r="W5" i="13"/>
  <c r="V5" i="13"/>
  <c r="X5" i="13"/>
  <c r="Z5" i="13"/>
  <c r="B3" i="13"/>
  <c r="R6" i="16"/>
  <c r="AM20" i="24"/>
  <c r="AO20" i="24"/>
  <c r="AL20" i="24"/>
  <c r="AN20" i="24"/>
  <c r="AK20" i="24"/>
  <c r="Q23" i="24"/>
  <c r="R23" i="24"/>
  <c r="S23" i="24"/>
  <c r="T23" i="24"/>
  <c r="U23" i="24"/>
  <c r="BM20" i="24"/>
  <c r="F20" i="24"/>
  <c r="BC20" i="24" s="1"/>
  <c r="BK20" i="24"/>
  <c r="AY20" i="24"/>
  <c r="BD20" i="24"/>
  <c r="AY25" i="24"/>
  <c r="BD25" i="24"/>
  <c r="A25" i="24"/>
  <c r="BH25" i="24"/>
  <c r="BK25" i="24"/>
  <c r="BM25" i="24"/>
  <c r="F25" i="24"/>
  <c r="BE25" i="24"/>
  <c r="BC25" i="24"/>
  <c r="BB25" i="24"/>
  <c r="BF25" i="24"/>
  <c r="BA25" i="24"/>
  <c r="BG25" i="24"/>
  <c r="AZ25" i="24"/>
  <c r="R7" i="24"/>
  <c r="Q7" i="24"/>
  <c r="U7" i="24"/>
  <c r="S7" i="24"/>
  <c r="T7" i="24"/>
  <c r="AM10" i="24"/>
  <c r="AR10" i="24" s="1"/>
  <c r="AK10" i="24"/>
  <c r="AN10" i="24"/>
  <c r="AN6" i="24"/>
  <c r="AM6" i="24"/>
  <c r="AO6" i="24"/>
  <c r="AL6" i="24"/>
  <c r="AK6" i="24"/>
  <c r="Q16" i="24"/>
  <c r="T16" i="24"/>
  <c r="U16" i="24"/>
  <c r="R16" i="24"/>
  <c r="S16" i="24"/>
  <c r="AO23" i="24"/>
  <c r="AN23" i="24"/>
  <c r="AL23" i="24"/>
  <c r="AK23" i="24"/>
  <c r="AM23" i="24"/>
  <c r="AB25" i="24"/>
  <c r="AE25" i="24"/>
  <c r="AD25" i="24"/>
  <c r="AC25" i="24"/>
  <c r="R8" i="24"/>
  <c r="U8" i="24"/>
  <c r="T8" i="24"/>
  <c r="S8" i="24"/>
  <c r="Q8" i="24"/>
  <c r="U11" i="24"/>
  <c r="Q11" i="24"/>
  <c r="R11" i="24"/>
  <c r="W11" i="24" s="1"/>
  <c r="BB11" i="24" s="1"/>
  <c r="BE16" i="24"/>
  <c r="AH3" i="24"/>
  <c r="AY10" i="24"/>
  <c r="BD10" i="24"/>
  <c r="T9" i="24"/>
  <c r="AY13" i="24"/>
  <c r="BM13" i="24"/>
  <c r="J197" i="24"/>
  <c r="BW110" i="24" s="1"/>
  <c r="BG24" i="24"/>
  <c r="AZ24" i="24"/>
  <c r="AG18" i="24"/>
  <c r="AF18" i="24" s="1"/>
  <c r="X25" i="24"/>
  <c r="Y25" i="24" s="1"/>
  <c r="AA4" i="13"/>
  <c r="AG12" i="24"/>
  <c r="BE43" i="24"/>
  <c r="AY43" i="24"/>
  <c r="BF43" i="24"/>
  <c r="BH43" i="24"/>
  <c r="BM43" i="24"/>
  <c r="BD43" i="24"/>
  <c r="BA43" i="24"/>
  <c r="AG33" i="24"/>
  <c r="AH33" i="24"/>
  <c r="AI33" i="24" s="1"/>
  <c r="AH40" i="24"/>
  <c r="AI40" i="24" s="1"/>
  <c r="AG40" i="24"/>
  <c r="BI48" i="24"/>
  <c r="F43" i="24"/>
  <c r="AZ43" i="24"/>
  <c r="AF31" i="24"/>
  <c r="BI47" i="24"/>
  <c r="AA46" i="24"/>
  <c r="AB46" i="24"/>
  <c r="AC46" i="24"/>
  <c r="AD46" i="24"/>
  <c r="AE46" i="24"/>
  <c r="AU35" i="24"/>
  <c r="AF35" i="24"/>
  <c r="W39" i="24"/>
  <c r="Z39" i="24" s="1"/>
  <c r="X39" i="24"/>
  <c r="Y39" i="24" s="1"/>
  <c r="AZ29" i="24"/>
  <c r="AU29" i="24"/>
  <c r="Y33" i="24"/>
  <c r="V33" i="24" s="1"/>
  <c r="Z33" i="24"/>
  <c r="AQ48" i="24"/>
  <c r="AR48" i="24"/>
  <c r="AS48" i="24" s="1"/>
  <c r="AR43" i="24"/>
  <c r="AQ43" i="24"/>
  <c r="AR49" i="24"/>
  <c r="AS49" i="24" s="1"/>
  <c r="AQ49" i="24"/>
  <c r="AF29" i="24"/>
  <c r="X34" i="24"/>
  <c r="Y34" i="24" s="1"/>
  <c r="V34" i="24" s="1"/>
  <c r="W29" i="24"/>
  <c r="AU50" i="24"/>
  <c r="AV59" i="24"/>
  <c r="AW59" i="24" s="1"/>
  <c r="AI59" i="24"/>
  <c r="AH55" i="24"/>
  <c r="AG55" i="24"/>
  <c r="AZ57" i="24"/>
  <c r="AJ57" i="24"/>
  <c r="AR57" i="24"/>
  <c r="AS57" i="24" s="1"/>
  <c r="AQ57" i="24"/>
  <c r="AU57" i="24" s="1"/>
  <c r="W50" i="24"/>
  <c r="Z50" i="24" s="1"/>
  <c r="X50" i="24"/>
  <c r="Y50" i="24" s="1"/>
  <c r="AG54" i="24"/>
  <c r="AH54" i="24"/>
  <c r="AG52" i="24"/>
  <c r="AH52" i="24"/>
  <c r="AG61" i="24"/>
  <c r="AH61" i="24"/>
  <c r="W58" i="24"/>
  <c r="Z58" i="24" s="1"/>
  <c r="X58" i="24"/>
  <c r="Y58" i="24" s="1"/>
  <c r="AT55" i="24"/>
  <c r="AP55" i="24"/>
  <c r="AT59" i="24"/>
  <c r="AP59" i="24"/>
  <c r="AS54" i="24"/>
  <c r="AP54" i="24" s="1"/>
  <c r="AT54" i="24"/>
  <c r="AR60" i="24"/>
  <c r="AQ60" i="24"/>
  <c r="AT65" i="24"/>
  <c r="AG68" i="24"/>
  <c r="AU68" i="24" s="1"/>
  <c r="BJ58" i="24"/>
  <c r="BI55" i="24"/>
  <c r="Z55" i="24"/>
  <c r="V56" i="24"/>
  <c r="W60" i="24"/>
  <c r="Z60" i="24" s="1"/>
  <c r="AH50" i="24"/>
  <c r="AJ50" i="24" s="1"/>
  <c r="X52" i="24"/>
  <c r="Y52" i="24" s="1"/>
  <c r="BI58" i="24"/>
  <c r="BJ61" i="24"/>
  <c r="AQ58" i="24"/>
  <c r="AT58" i="24" s="1"/>
  <c r="AG59" i="24"/>
  <c r="AR50" i="24"/>
  <c r="AS50" i="24" s="1"/>
  <c r="AP50" i="24" s="1"/>
  <c r="AG51" i="24"/>
  <c r="AH51" i="24"/>
  <c r="Z52" i="24"/>
  <c r="V52" i="24"/>
  <c r="X57" i="24"/>
  <c r="Y57" i="24" s="1"/>
  <c r="W57" i="24"/>
  <c r="W61" i="24"/>
  <c r="X61" i="24"/>
  <c r="Y61" i="24" s="1"/>
  <c r="W51" i="24"/>
  <c r="X51" i="24"/>
  <c r="Y51" i="24" s="1"/>
  <c r="BN54" i="24"/>
  <c r="BO54" i="24" s="1"/>
  <c r="BN51" i="24"/>
  <c r="BO51" i="24" s="1"/>
  <c r="BN50" i="24"/>
  <c r="BO50" i="24" s="1"/>
  <c r="BN56" i="24"/>
  <c r="BO56" i="24" s="1"/>
  <c r="BN52" i="24"/>
  <c r="BO52" i="24" s="1"/>
  <c r="BN61" i="24"/>
  <c r="BO61" i="24" s="1"/>
  <c r="X53" i="24"/>
  <c r="Y53" i="24" s="1"/>
  <c r="W53" i="24"/>
  <c r="AQ52" i="24"/>
  <c r="AR52" i="24"/>
  <c r="AS52" i="24" s="1"/>
  <c r="X59" i="24"/>
  <c r="Y59" i="24" s="1"/>
  <c r="V59" i="24" s="1"/>
  <c r="W59" i="24"/>
  <c r="AH58" i="24"/>
  <c r="AG58" i="24"/>
  <c r="AV53" i="24"/>
  <c r="AW53" i="24" s="1"/>
  <c r="AT53" i="24"/>
  <c r="AS53" i="24"/>
  <c r="AP53" i="24" s="1"/>
  <c r="AV57" i="24"/>
  <c r="AW57" i="24" s="1"/>
  <c r="AI57" i="24"/>
  <c r="AF57" i="24" s="1"/>
  <c r="AZ56" i="24"/>
  <c r="AJ56" i="24"/>
  <c r="AF56" i="24"/>
  <c r="AU56" i="24"/>
  <c r="BJ53" i="24"/>
  <c r="BI59" i="24"/>
  <c r="BJ60" i="24"/>
  <c r="BN53" i="24"/>
  <c r="BO53" i="24" s="1"/>
  <c r="BI61" i="24"/>
  <c r="AM88" i="24"/>
  <c r="AK88" i="24"/>
  <c r="AN88" i="24"/>
  <c r="AL88" i="24"/>
  <c r="AO88" i="24"/>
  <c r="AK91" i="24"/>
  <c r="AN91" i="24"/>
  <c r="AL91" i="24"/>
  <c r="AO91" i="24"/>
  <c r="AM91" i="24"/>
  <c r="Z84" i="24"/>
  <c r="Y84" i="24"/>
  <c r="V84" i="24" s="1"/>
  <c r="AI95" i="24"/>
  <c r="AF95" i="24" s="1"/>
  <c r="AV95" i="24"/>
  <c r="AW95" i="24" s="1"/>
  <c r="AR84" i="24"/>
  <c r="AQ84" i="24"/>
  <c r="BA86" i="24"/>
  <c r="AT86" i="24"/>
  <c r="BB86" i="24"/>
  <c r="BJ86" i="24" s="1"/>
  <c r="Z86" i="24"/>
  <c r="BI79" i="24"/>
  <c r="AR96" i="24"/>
  <c r="AT96" i="24" s="1"/>
  <c r="T89" i="24"/>
  <c r="U89" i="24"/>
  <c r="S89" i="24"/>
  <c r="Q89" i="24"/>
  <c r="R89" i="24"/>
  <c r="AO90" i="24"/>
  <c r="AM90" i="24"/>
  <c r="AK90" i="24"/>
  <c r="AN90" i="24"/>
  <c r="AL90" i="24"/>
  <c r="AS83" i="24"/>
  <c r="AP83" i="24" s="1"/>
  <c r="AV83" i="24"/>
  <c r="AW83" i="24" s="1"/>
  <c r="BB90" i="24"/>
  <c r="W95" i="24"/>
  <c r="X95" i="24"/>
  <c r="Y95" i="24" s="1"/>
  <c r="AU96" i="24"/>
  <c r="X80" i="24"/>
  <c r="Y80" i="24" s="1"/>
  <c r="W80" i="24"/>
  <c r="AH101" i="24"/>
  <c r="AG101" i="24"/>
  <c r="AQ104" i="24"/>
  <c r="AR104" i="24"/>
  <c r="BA116" i="24"/>
  <c r="AT116" i="24"/>
  <c r="AJ105" i="24"/>
  <c r="BB111" i="24"/>
  <c r="V111" i="24"/>
  <c r="AH118" i="24"/>
  <c r="AG118" i="24"/>
  <c r="AI105" i="24"/>
  <c r="AF105" i="24" s="1"/>
  <c r="AQ100" i="24"/>
  <c r="AR100" i="24"/>
  <c r="AS100" i="24" s="1"/>
  <c r="AP100" i="24" s="1"/>
  <c r="W109" i="24"/>
  <c r="X109" i="24"/>
  <c r="X105" i="24"/>
  <c r="Y105" i="24" s="1"/>
  <c r="W105" i="24"/>
  <c r="AZ100" i="24"/>
  <c r="BN117" i="24"/>
  <c r="BO117" i="24" s="1"/>
  <c r="AR114" i="24"/>
  <c r="BJ120" i="24"/>
  <c r="BI120" i="24"/>
  <c r="BJ119" i="24"/>
  <c r="AG120" i="24"/>
  <c r="AF120" i="24" s="1"/>
  <c r="AG99" i="24"/>
  <c r="AH99" i="24"/>
  <c r="AH106" i="24"/>
  <c r="AG106" i="24"/>
  <c r="AH119" i="24"/>
  <c r="AG119" i="24"/>
  <c r="W106" i="24"/>
  <c r="X106" i="24"/>
  <c r="X119" i="24"/>
  <c r="Y119" i="24" s="1"/>
  <c r="V119" i="24" s="1"/>
  <c r="AI115" i="24"/>
  <c r="AF115" i="24" s="1"/>
  <c r="AT118" i="24"/>
  <c r="AP116" i="24"/>
  <c r="BI119" i="24"/>
  <c r="X104" i="24"/>
  <c r="AR129" i="24"/>
  <c r="AQ129" i="24"/>
  <c r="BJ144" i="24"/>
  <c r="BJ132" i="24"/>
  <c r="V145" i="24"/>
  <c r="BA136" i="24"/>
  <c r="AS130" i="24"/>
  <c r="AP130" i="24" s="1"/>
  <c r="AV130" i="24"/>
  <c r="AW130" i="24" s="1"/>
  <c r="AR141" i="24"/>
  <c r="AS141" i="24" s="1"/>
  <c r="AQ141" i="24"/>
  <c r="BB182" i="24"/>
  <c r="Z182" i="24"/>
  <c r="V182" i="24"/>
  <c r="AG186" i="24"/>
  <c r="AF186" i="24" s="1"/>
  <c r="X181" i="24"/>
  <c r="Y181" i="24" s="1"/>
  <c r="W181" i="24"/>
  <c r="BN192" i="24"/>
  <c r="BO192" i="24" s="1"/>
  <c r="BB189" i="24"/>
  <c r="Z189" i="24"/>
  <c r="V189" i="24"/>
  <c r="AV186" i="24"/>
  <c r="AW186" i="24" s="1"/>
  <c r="AZ186" i="24"/>
  <c r="AI192" i="24"/>
  <c r="AF192" i="24" s="1"/>
  <c r="AV192" i="24"/>
  <c r="AW192" i="24" s="1"/>
  <c r="AQ174" i="24"/>
  <c r="AR174" i="24"/>
  <c r="W172" i="24"/>
  <c r="X172" i="24"/>
  <c r="Y172" i="24" s="1"/>
  <c r="X188" i="24"/>
  <c r="W188" i="24"/>
  <c r="AG176" i="24"/>
  <c r="AH176" i="24"/>
  <c r="AH173" i="24"/>
  <c r="AG173" i="24"/>
  <c r="AQ172" i="24"/>
  <c r="AR172" i="24"/>
  <c r="AV185" i="24"/>
  <c r="BN187" i="24"/>
  <c r="BO187" i="24" s="1"/>
  <c r="AQ191" i="24"/>
  <c r="AU191" i="24" s="1"/>
  <c r="BI178" i="24"/>
  <c r="BJ178" i="24"/>
  <c r="BN190" i="24"/>
  <c r="BO190" i="24" s="1"/>
  <c r="BN183" i="24"/>
  <c r="BO183" i="24" s="1"/>
  <c r="BN193" i="24"/>
  <c r="BO193" i="24" s="1"/>
  <c r="AJ192" i="24"/>
  <c r="AZ183" i="24"/>
  <c r="AI183" i="24"/>
  <c r="AJ191" i="24"/>
  <c r="AR188" i="24"/>
  <c r="AS188" i="24" s="1"/>
  <c r="AQ188" i="24"/>
  <c r="Z191" i="24"/>
  <c r="V191" i="24"/>
  <c r="BB191" i="24"/>
  <c r="AG171" i="24"/>
  <c r="AH171" i="24"/>
  <c r="Z186" i="24"/>
  <c r="BB186" i="24"/>
  <c r="V186" i="24"/>
  <c r="AH188" i="24"/>
  <c r="AG188" i="24"/>
  <c r="BN175" i="24"/>
  <c r="BO175" i="24" s="1"/>
  <c r="BN178" i="24"/>
  <c r="BO178" i="24" s="1"/>
  <c r="BN176" i="24"/>
  <c r="BO176" i="24" s="1"/>
  <c r="W174" i="24"/>
  <c r="X174" i="24"/>
  <c r="Y174" i="24" s="1"/>
  <c r="AZ193" i="24"/>
  <c r="BJ193" i="24" s="1"/>
  <c r="BN186" i="24"/>
  <c r="BO186" i="24" s="1"/>
  <c r="BC187" i="24"/>
  <c r="BJ187" i="24" s="1"/>
  <c r="Z183" i="24"/>
  <c r="AZ185" i="24"/>
  <c r="AR191" i="24"/>
  <c r="BI184" i="24"/>
  <c r="AZ190" i="24"/>
  <c r="BI190" i="24" s="1"/>
  <c r="BN184" i="24"/>
  <c r="BO184" i="24" s="1"/>
  <c r="BN182" i="24"/>
  <c r="BO182" i="24" s="1"/>
  <c r="BN189" i="24"/>
  <c r="BO189" i="24" s="1"/>
  <c r="BN185" i="24"/>
  <c r="BO185" i="24" s="1"/>
  <c r="AZ192" i="24"/>
  <c r="BJ192" i="24" s="1"/>
  <c r="BN188" i="24"/>
  <c r="BO188" i="24" s="1"/>
  <c r="AI193" i="24"/>
  <c r="AF193" i="24" s="1"/>
  <c r="BA161" i="24"/>
  <c r="AT161" i="24"/>
  <c r="BJ151" i="24"/>
  <c r="BI151" i="24"/>
  <c r="BB158" i="24"/>
  <c r="Z158" i="24"/>
  <c r="AS161" i="24"/>
  <c r="AP161" i="24" s="1"/>
  <c r="AV161" i="24"/>
  <c r="BI167" i="24"/>
  <c r="BJ167" i="24"/>
  <c r="AU153" i="24"/>
  <c r="AZ153" i="24"/>
  <c r="BB159" i="24"/>
  <c r="A148" i="24"/>
  <c r="BC148" i="24"/>
  <c r="AT155" i="24"/>
  <c r="BA155" i="24"/>
  <c r="AS158" i="24"/>
  <c r="AP158" i="24" s="1"/>
  <c r="AZ159" i="24"/>
  <c r="AQ159" i="24"/>
  <c r="BA159" i="24" s="1"/>
  <c r="Y158" i="24"/>
  <c r="V158" i="24" s="1"/>
  <c r="AG166" i="24"/>
  <c r="AZ166" i="24" s="1"/>
  <c r="AZ161" i="24"/>
  <c r="AZ162" i="24"/>
  <c r="AH158" i="24"/>
  <c r="AI158" i="24" s="1"/>
  <c r="AF158" i="24" s="1"/>
  <c r="V156" i="24"/>
  <c r="AJ167" i="24"/>
  <c r="AJ147" i="24"/>
  <c r="Y167" i="24"/>
  <c r="V167" i="24" s="1"/>
  <c r="Z169" i="24"/>
  <c r="AI162" i="24"/>
  <c r="AF162" i="24" s="1"/>
  <c r="AZ149" i="24"/>
  <c r="AJ160" i="24"/>
  <c r="BC146" i="24"/>
  <c r="A146" i="24"/>
  <c r="BN151" i="24" s="1"/>
  <c r="BO151" i="24" s="1"/>
  <c r="AS149" i="24"/>
  <c r="AP149" i="24" s="1"/>
  <c r="BA149" i="24"/>
  <c r="AT153" i="24"/>
  <c r="BA153" i="24"/>
  <c r="AT165" i="24"/>
  <c r="BA165" i="24"/>
  <c r="AU155" i="24"/>
  <c r="AW155" i="24" s="1"/>
  <c r="AZ155" i="24"/>
  <c r="BJ155" i="24" s="1"/>
  <c r="BB147" i="24"/>
  <c r="AF152" i="24"/>
  <c r="BB155" i="24"/>
  <c r="AP159" i="24"/>
  <c r="Y161" i="24"/>
  <c r="AZ163" i="24"/>
  <c r="X147" i="24"/>
  <c r="Y147" i="24" s="1"/>
  <c r="V147" i="24" s="1"/>
  <c r="AT166" i="24"/>
  <c r="AI159" i="24"/>
  <c r="AF159" i="24" s="1"/>
  <c r="AH146" i="24"/>
  <c r="AJ146" i="24" s="1"/>
  <c r="AU149" i="24"/>
  <c r="AW149" i="24" s="1"/>
  <c r="X166" i="24"/>
  <c r="Y166" i="24" s="1"/>
  <c r="W166" i="24"/>
  <c r="AR148" i="24"/>
  <c r="AZ148" i="24" s="1"/>
  <c r="AQ148" i="24"/>
  <c r="BA148" i="24" s="1"/>
  <c r="BJ156" i="24"/>
  <c r="AQ163" i="24"/>
  <c r="BA163" i="24" s="1"/>
  <c r="AU161" i="24"/>
  <c r="X148" i="24"/>
  <c r="Y148" i="24" s="1"/>
  <c r="AQ147" i="24"/>
  <c r="BA147" i="24" s="1"/>
  <c r="AR147" i="24"/>
  <c r="AZ147" i="24" s="1"/>
  <c r="X149" i="24"/>
  <c r="Y149" i="24" s="1"/>
  <c r="W149" i="24"/>
  <c r="BB149" i="24" s="1"/>
  <c r="AG154" i="24"/>
  <c r="AZ154" i="24" s="1"/>
  <c r="AH154" i="24"/>
  <c r="Z157" i="24"/>
  <c r="V157" i="24"/>
  <c r="AT162" i="24"/>
  <c r="AQ168" i="24"/>
  <c r="AR168" i="24"/>
  <c r="BN161" i="24"/>
  <c r="BO161" i="24" s="1"/>
  <c r="BN160" i="24"/>
  <c r="BO160" i="24" s="1"/>
  <c r="BN164" i="24"/>
  <c r="BO164" i="24" s="1"/>
  <c r="BN162" i="24"/>
  <c r="BN158" i="24"/>
  <c r="BO158" i="24" s="1"/>
  <c r="BN166" i="24"/>
  <c r="BO166" i="24" s="1"/>
  <c r="BN169" i="24"/>
  <c r="BO169" i="24" s="1"/>
  <c r="BN168" i="24"/>
  <c r="BO168" i="24" s="1"/>
  <c r="BN159" i="24"/>
  <c r="BO159" i="24" s="1"/>
  <c r="BN167" i="24"/>
  <c r="BO167" i="24" s="1"/>
  <c r="BN163" i="24"/>
  <c r="BO163" i="24" s="1"/>
  <c r="AQ160" i="24"/>
  <c r="BA160" i="24" s="1"/>
  <c r="AR160" i="24"/>
  <c r="AZ160" i="24" s="1"/>
  <c r="AR164" i="24"/>
  <c r="AS164" i="24" s="1"/>
  <c r="AQ164" i="24"/>
  <c r="BA164" i="24" s="1"/>
  <c r="W162" i="24"/>
  <c r="X162" i="24"/>
  <c r="AJ166" i="24"/>
  <c r="AU166" i="24"/>
  <c r="AT159" i="24"/>
  <c r="BN165" i="24"/>
  <c r="BO165" i="24" s="1"/>
  <c r="AU162" i="24"/>
  <c r="AU169" i="24"/>
  <c r="AP169" i="24"/>
  <c r="AQ152" i="24"/>
  <c r="BA152" i="24" s="1"/>
  <c r="AR152" i="24"/>
  <c r="AZ152" i="24" s="1"/>
  <c r="AS162" i="24"/>
  <c r="AP162" i="24" s="1"/>
  <c r="AV162" i="24"/>
  <c r="AW162" i="24" s="1"/>
  <c r="V161" i="24"/>
  <c r="Z161" i="24"/>
  <c r="AJ158" i="24"/>
  <c r="AU158" i="24"/>
  <c r="Z148" i="24"/>
  <c r="V148" i="24"/>
  <c r="AU159" i="24"/>
  <c r="AJ159" i="24"/>
  <c r="AU146" i="24"/>
  <c r="W154" i="24"/>
  <c r="BB154" i="24" s="1"/>
  <c r="X154" i="24"/>
  <c r="AQ150" i="24"/>
  <c r="BA150" i="24" s="1"/>
  <c r="AR150" i="24"/>
  <c r="AS150" i="24" s="1"/>
  <c r="AI166" i="24"/>
  <c r="AF166" i="24" s="1"/>
  <c r="AV166" i="24"/>
  <c r="AW166" i="24" s="1"/>
  <c r="X160" i="24"/>
  <c r="W160" i="24"/>
  <c r="BB160" i="24" s="1"/>
  <c r="W164" i="24"/>
  <c r="BB164" i="24" s="1"/>
  <c r="X164" i="24"/>
  <c r="Y164" i="24" s="1"/>
  <c r="AR156" i="24"/>
  <c r="AQ156" i="24"/>
  <c r="S28" i="13"/>
  <c r="Q28" i="13"/>
  <c r="AG164" i="24"/>
  <c r="AH164" i="24"/>
  <c r="Z163" i="24"/>
  <c r="AV159" i="24"/>
  <c r="AW159" i="24" s="1"/>
  <c r="BI156" i="24"/>
  <c r="AU165" i="24"/>
  <c r="AW165" i="24" s="1"/>
  <c r="AV169" i="24"/>
  <c r="AW169" i="24" s="1"/>
  <c r="AU125" i="24"/>
  <c r="AI125" i="24"/>
  <c r="AF125" i="24" s="1"/>
  <c r="AJ125" i="24"/>
  <c r="AZ125" i="24"/>
  <c r="AS129" i="24"/>
  <c r="AP129" i="24" s="1"/>
  <c r="AV129" i="24"/>
  <c r="AT129" i="24"/>
  <c r="BA124" i="24"/>
  <c r="AT124" i="24"/>
  <c r="AS124" i="24"/>
  <c r="AP124" i="24" s="1"/>
  <c r="AJ142" i="24"/>
  <c r="W137" i="24"/>
  <c r="X137" i="24"/>
  <c r="Y137" i="24" s="1"/>
  <c r="AR138" i="24"/>
  <c r="AS138" i="24" s="1"/>
  <c r="AQ138" i="24"/>
  <c r="AH138" i="24"/>
  <c r="AG138" i="24"/>
  <c r="W138" i="24"/>
  <c r="X138" i="24"/>
  <c r="Y138" i="24" s="1"/>
  <c r="AG136" i="24"/>
  <c r="AH136" i="24"/>
  <c r="AQ140" i="24"/>
  <c r="AR140" i="24"/>
  <c r="AI135" i="24"/>
  <c r="AF135" i="24" s="1"/>
  <c r="AW125" i="24"/>
  <c r="A123" i="24"/>
  <c r="BK139" i="24"/>
  <c r="AZ140" i="24"/>
  <c r="BC141" i="24"/>
  <c r="A143" i="24"/>
  <c r="BN143" i="24" s="1"/>
  <c r="BO143" i="24" s="1"/>
  <c r="AZ124" i="24"/>
  <c r="AU124" i="24"/>
  <c r="AJ124" i="24"/>
  <c r="AV124" i="24"/>
  <c r="AW124" i="24" s="1"/>
  <c r="AI124" i="24"/>
  <c r="AF124" i="24" s="1"/>
  <c r="AU129" i="24"/>
  <c r="AI129" i="24"/>
  <c r="AF129" i="24" s="1"/>
  <c r="AJ129" i="24"/>
  <c r="AZ129" i="24"/>
  <c r="BJ129" i="24" s="1"/>
  <c r="AR142" i="24"/>
  <c r="AQ142" i="24"/>
  <c r="AU142" i="24" s="1"/>
  <c r="BK142" i="24"/>
  <c r="BK134" i="24"/>
  <c r="Q20" i="21"/>
  <c r="C26" i="1" s="1"/>
  <c r="BK138" i="24"/>
  <c r="BK137" i="24"/>
  <c r="BK136" i="24"/>
  <c r="BK135" i="24"/>
  <c r="X123" i="24"/>
  <c r="Y123" i="24" s="1"/>
  <c r="W123" i="24"/>
  <c r="AT127" i="24"/>
  <c r="BA127" i="24"/>
  <c r="AP127" i="24"/>
  <c r="AU127" i="24"/>
  <c r="BN138" i="24"/>
  <c r="BO138" i="24" s="1"/>
  <c r="AG134" i="24"/>
  <c r="AH134" i="24"/>
  <c r="AR144" i="24"/>
  <c r="AS144" i="24" s="1"/>
  <c r="AQ144" i="24"/>
  <c r="AJ135" i="24"/>
  <c r="AZ135" i="24"/>
  <c r="BJ135" i="24" s="1"/>
  <c r="AG141" i="24"/>
  <c r="AH141" i="24"/>
  <c r="AH144" i="24"/>
  <c r="AG144" i="24"/>
  <c r="X132" i="24"/>
  <c r="Y132" i="24" s="1"/>
  <c r="W132" i="24"/>
  <c r="AT122" i="24"/>
  <c r="BA122" i="24"/>
  <c r="BJ122" i="24" s="1"/>
  <c r="AS122" i="24"/>
  <c r="AP122" i="24" s="1"/>
  <c r="BB125" i="24"/>
  <c r="AD26" i="13"/>
  <c r="AE26" i="13" s="1"/>
  <c r="BC128" i="24"/>
  <c r="BI128" i="24" s="1"/>
  <c r="AI142" i="24"/>
  <c r="AF142" i="24" s="1"/>
  <c r="BN142" i="24"/>
  <c r="BK141" i="24"/>
  <c r="BK143" i="24"/>
  <c r="BI129" i="24"/>
  <c r="BI125" i="24"/>
  <c r="AZ127" i="24"/>
  <c r="BJ127" i="24" s="1"/>
  <c r="AV127" i="24"/>
  <c r="AW127" i="24" s="1"/>
  <c r="BN102" i="24"/>
  <c r="BO102" i="24" s="1"/>
  <c r="BN107" i="24"/>
  <c r="BO107" i="24" s="1"/>
  <c r="AZ112" i="24"/>
  <c r="AF112" i="24"/>
  <c r="AJ112" i="24"/>
  <c r="AU112" i="24"/>
  <c r="AS120" i="24"/>
  <c r="AP120" i="24" s="1"/>
  <c r="AT120" i="24"/>
  <c r="AV120" i="24"/>
  <c r="AW120" i="24" s="1"/>
  <c r="V110" i="24"/>
  <c r="BB110" i="24"/>
  <c r="Z110" i="24"/>
  <c r="AU111" i="24"/>
  <c r="AZ111" i="24"/>
  <c r="AJ111" i="24"/>
  <c r="AJ117" i="24"/>
  <c r="AC22" i="13"/>
  <c r="AA22" i="13"/>
  <c r="BN111" i="24"/>
  <c r="BO111" i="24" s="1"/>
  <c r="BN112" i="24"/>
  <c r="BO112" i="24" s="1"/>
  <c r="BN120" i="24"/>
  <c r="BO120" i="24" s="1"/>
  <c r="BN110" i="24"/>
  <c r="BO110" i="24" s="1"/>
  <c r="BN116" i="24"/>
  <c r="BN121" i="24"/>
  <c r="BO121" i="24" s="1"/>
  <c r="BN119" i="24"/>
  <c r="BO119" i="24" s="1"/>
  <c r="X99" i="24"/>
  <c r="Y99" i="24" s="1"/>
  <c r="W99" i="24"/>
  <c r="BN115" i="24"/>
  <c r="BO115" i="24" s="1"/>
  <c r="AQ114" i="24"/>
  <c r="BN113" i="24"/>
  <c r="BO113" i="24" s="1"/>
  <c r="AV114" i="24"/>
  <c r="AI114" i="24"/>
  <c r="AF114" i="24" s="1"/>
  <c r="AI116" i="24"/>
  <c r="AZ116" i="24"/>
  <c r="AV116" i="24"/>
  <c r="AW116" i="24" s="1"/>
  <c r="AJ116" i="24"/>
  <c r="Z120" i="24"/>
  <c r="V120" i="24"/>
  <c r="AS113" i="24"/>
  <c r="AP113" i="24" s="1"/>
  <c r="AT113" i="24"/>
  <c r="AV113" i="24"/>
  <c r="AW113" i="24" s="1"/>
  <c r="AS115" i="24"/>
  <c r="AP115" i="24" s="1"/>
  <c r="AT115" i="24"/>
  <c r="AV115" i="24"/>
  <c r="AW115" i="24" s="1"/>
  <c r="Y115" i="24"/>
  <c r="V115" i="24" s="1"/>
  <c r="Z115" i="24"/>
  <c r="AS112" i="24"/>
  <c r="AP112" i="24" s="1"/>
  <c r="AV112" i="24"/>
  <c r="AW112" i="24" s="1"/>
  <c r="AV111" i="24"/>
  <c r="AW111" i="24" s="1"/>
  <c r="AI111" i="24"/>
  <c r="AF111" i="24" s="1"/>
  <c r="W113" i="24"/>
  <c r="X113" i="24"/>
  <c r="Y113" i="24" s="1"/>
  <c r="AI117" i="24"/>
  <c r="AF117" i="24" s="1"/>
  <c r="X118" i="24"/>
  <c r="Y118" i="24" s="1"/>
  <c r="W118" i="24"/>
  <c r="AQ117" i="24"/>
  <c r="AU117" i="24" s="1"/>
  <c r="AR117" i="24"/>
  <c r="AS117" i="24" s="1"/>
  <c r="AQ110" i="24"/>
  <c r="AR110" i="24"/>
  <c r="AQ102" i="24"/>
  <c r="AZ115" i="24"/>
  <c r="AS114" i="24"/>
  <c r="AJ114" i="24"/>
  <c r="AT111" i="24"/>
  <c r="BN118" i="24"/>
  <c r="BO118" i="24" s="1"/>
  <c r="BN114" i="24"/>
  <c r="BO114" i="24" s="1"/>
  <c r="BN106" i="24"/>
  <c r="BO106" i="24" s="1"/>
  <c r="BA115" i="24"/>
  <c r="BB96" i="24"/>
  <c r="BI96" i="24" s="1"/>
  <c r="Z96" i="24"/>
  <c r="BC84" i="24"/>
  <c r="A84" i="24"/>
  <c r="A75" i="24"/>
  <c r="BN83" i="24" s="1"/>
  <c r="BO83" i="24" s="1"/>
  <c r="BC75" i="24"/>
  <c r="AZ80" i="24"/>
  <c r="BJ80" i="24" s="1"/>
  <c r="AJ80" i="24"/>
  <c r="AU80" i="24"/>
  <c r="Z85" i="24"/>
  <c r="Y85" i="24"/>
  <c r="V85" i="24" s="1"/>
  <c r="AS82" i="24"/>
  <c r="AP82" i="24" s="1"/>
  <c r="AT82" i="24"/>
  <c r="BA90" i="24"/>
  <c r="AJ85" i="24"/>
  <c r="AI85" i="24"/>
  <c r="AF85" i="24" s="1"/>
  <c r="A93" i="24"/>
  <c r="BN96" i="24" s="1"/>
  <c r="BO96" i="24" s="1"/>
  <c r="BC93" i="24"/>
  <c r="AQ85" i="24"/>
  <c r="AR85" i="24"/>
  <c r="AR93" i="24"/>
  <c r="AQ93" i="24"/>
  <c r="AR94" i="24"/>
  <c r="AZ94" i="24" s="1"/>
  <c r="AQ94" i="24"/>
  <c r="AG89" i="24"/>
  <c r="AH89" i="24"/>
  <c r="AG91" i="24"/>
  <c r="AH91" i="24"/>
  <c r="AU79" i="24"/>
  <c r="AT79" i="24"/>
  <c r="BB83" i="24"/>
  <c r="Z83" i="24"/>
  <c r="V83" i="24"/>
  <c r="W88" i="24"/>
  <c r="X88" i="24"/>
  <c r="Y88" i="24" s="1"/>
  <c r="W87" i="24"/>
  <c r="X87" i="24"/>
  <c r="AR87" i="24"/>
  <c r="AQ87" i="24"/>
  <c r="AD16" i="13"/>
  <c r="AE16" i="13" s="1"/>
  <c r="BI76" i="24"/>
  <c r="BI83" i="24"/>
  <c r="AZ82" i="24"/>
  <c r="BJ82" i="24" s="1"/>
  <c r="BJ79" i="24"/>
  <c r="AT80" i="24"/>
  <c r="AI80" i="24"/>
  <c r="AF80" i="24" s="1"/>
  <c r="AV80" i="24"/>
  <c r="AW80" i="24" s="1"/>
  <c r="AQ89" i="24"/>
  <c r="AR89" i="24"/>
  <c r="AS89" i="24" s="1"/>
  <c r="W94" i="24"/>
  <c r="X94" i="24"/>
  <c r="W97" i="24"/>
  <c r="X97" i="24"/>
  <c r="BC94" i="24"/>
  <c r="A94" i="24"/>
  <c r="AG74" i="24"/>
  <c r="AH74" i="24"/>
  <c r="W92" i="24"/>
  <c r="X92" i="24"/>
  <c r="Y92" i="24" s="1"/>
  <c r="AS79" i="24"/>
  <c r="AP79" i="24" s="1"/>
  <c r="AV79" i="24"/>
  <c r="AW79" i="24" s="1"/>
  <c r="BN95" i="24"/>
  <c r="BO95" i="24" s="1"/>
  <c r="BN86" i="24"/>
  <c r="BO86" i="24" s="1"/>
  <c r="Y18" i="13"/>
  <c r="Z18" i="13" s="1"/>
  <c r="Y96" i="24"/>
  <c r="BJ83" i="24"/>
  <c r="BI80" i="24"/>
  <c r="BI77" i="24"/>
  <c r="AW92" i="24"/>
  <c r="BJ77" i="24"/>
  <c r="BN80" i="24"/>
  <c r="BO80" i="24" s="1"/>
  <c r="BN88" i="24"/>
  <c r="BO88" i="24" s="1"/>
  <c r="AZ87" i="24"/>
  <c r="X73" i="24"/>
  <c r="Y73" i="24" s="1"/>
  <c r="W73" i="24"/>
  <c r="W66" i="24"/>
  <c r="X66" i="24"/>
  <c r="Y66" i="24" s="1"/>
  <c r="AG73" i="24"/>
  <c r="AH73" i="24"/>
  <c r="AG71" i="24"/>
  <c r="AH71" i="24"/>
  <c r="AG69" i="24"/>
  <c r="AH69" i="24"/>
  <c r="AZ68" i="24"/>
  <c r="AH66" i="24"/>
  <c r="AG66" i="24"/>
  <c r="AG65" i="24"/>
  <c r="AH65" i="24"/>
  <c r="AQ63" i="24"/>
  <c r="AR63" i="24"/>
  <c r="W62" i="24"/>
  <c r="X62" i="24"/>
  <c r="Y62" i="24" s="1"/>
  <c r="Y64" i="24"/>
  <c r="V64" i="24" s="1"/>
  <c r="Z64" i="24"/>
  <c r="BB64" i="24"/>
  <c r="AQ67" i="24"/>
  <c r="AR67" i="24"/>
  <c r="AS67" i="24" s="1"/>
  <c r="AH72" i="24"/>
  <c r="AG72" i="24"/>
  <c r="AH70" i="24"/>
  <c r="AG70" i="24"/>
  <c r="AG67" i="24"/>
  <c r="AH67" i="24"/>
  <c r="BC65" i="24"/>
  <c r="A65" i="24"/>
  <c r="BN65" i="24" s="1"/>
  <c r="BO65" i="24" s="1"/>
  <c r="AA12" i="13"/>
  <c r="AC12" i="13"/>
  <c r="BN70" i="24"/>
  <c r="BO70" i="24" s="1"/>
  <c r="BA44" i="24"/>
  <c r="AU45" i="24"/>
  <c r="AJ45" i="24"/>
  <c r="AI45" i="24"/>
  <c r="AF45" i="24" s="1"/>
  <c r="AC9" i="13"/>
  <c r="AE9" i="13"/>
  <c r="AA9" i="13"/>
  <c r="AB9" i="13"/>
  <c r="AD9" i="13"/>
  <c r="Y38" i="24"/>
  <c r="V38" i="24" s="1"/>
  <c r="Z38" i="24"/>
  <c r="AI26" i="24"/>
  <c r="AF26" i="24" s="1"/>
  <c r="AV26" i="24"/>
  <c r="AW26" i="24" s="1"/>
  <c r="A26" i="24"/>
  <c r="BC26" i="24"/>
  <c r="BC27" i="24"/>
  <c r="BJ27" i="24" s="1"/>
  <c r="A27" i="24"/>
  <c r="AS31" i="24"/>
  <c r="AP31" i="24" s="1"/>
  <c r="AV31" i="24"/>
  <c r="AW31" i="24" s="1"/>
  <c r="BK40" i="24"/>
  <c r="BK43" i="24"/>
  <c r="BI43" i="24" s="1"/>
  <c r="BK42" i="24"/>
  <c r="BK39" i="24"/>
  <c r="BK38" i="24"/>
  <c r="AH38" i="24"/>
  <c r="AG38" i="24"/>
  <c r="W42" i="24"/>
  <c r="X42" i="24"/>
  <c r="AR40" i="24"/>
  <c r="AQ40" i="24"/>
  <c r="AZ33" i="24"/>
  <c r="AS33" i="24"/>
  <c r="AP33" i="24" s="1"/>
  <c r="AQ42" i="24"/>
  <c r="AR42" i="24"/>
  <c r="AS42" i="24" s="1"/>
  <c r="S10" i="13"/>
  <c r="Q10" i="13"/>
  <c r="AH42" i="24"/>
  <c r="AG42" i="24"/>
  <c r="AW30" i="24"/>
  <c r="BJ28" i="24"/>
  <c r="BK45" i="24"/>
  <c r="AZ45" i="24"/>
  <c r="BK44" i="24"/>
  <c r="A44" i="24"/>
  <c r="BN38" i="24" s="1"/>
  <c r="BJ34" i="24"/>
  <c r="BI34" i="24"/>
  <c r="AJ26" i="24"/>
  <c r="AP41" i="24"/>
  <c r="AT41" i="24"/>
  <c r="AU41" i="24"/>
  <c r="AW41" i="24" s="1"/>
  <c r="R6" i="17"/>
  <c r="Q6" i="17"/>
  <c r="B9" i="13"/>
  <c r="R20" i="17"/>
  <c r="Q20" i="17"/>
  <c r="AS28" i="24"/>
  <c r="AV28" i="24"/>
  <c r="AS45" i="24"/>
  <c r="AP45" i="24" s="1"/>
  <c r="AT45" i="24"/>
  <c r="AV45" i="24"/>
  <c r="AW45" i="24" s="1"/>
  <c r="AI32" i="24"/>
  <c r="AF32" i="24" s="1"/>
  <c r="BC31" i="24"/>
  <c r="A31" i="24"/>
  <c r="BA31" i="24"/>
  <c r="AT31" i="24"/>
  <c r="BA33" i="24"/>
  <c r="AT33" i="24"/>
  <c r="AR38" i="24"/>
  <c r="AQ38" i="24"/>
  <c r="AH49" i="24"/>
  <c r="BI28" i="24"/>
  <c r="BI27" i="24"/>
  <c r="AG48" i="24"/>
  <c r="AU48" i="24" s="1"/>
  <c r="BJ48" i="24"/>
  <c r="AR32" i="24"/>
  <c r="AS32" i="24" s="1"/>
  <c r="AQ32" i="24"/>
  <c r="AZ31" i="24"/>
  <c r="AZ41" i="24"/>
  <c r="BK41" i="24"/>
  <c r="BA41" i="24"/>
  <c r="AZ26" i="24"/>
  <c r="C195" i="24"/>
  <c r="C90" i="1" s="1"/>
  <c r="AL22" i="24"/>
  <c r="AM22" i="24"/>
  <c r="AN22" i="24"/>
  <c r="AO22" i="24"/>
  <c r="AK22" i="24"/>
  <c r="F22" i="24"/>
  <c r="BC22" i="24" s="1"/>
  <c r="T21" i="24"/>
  <c r="U21" i="24"/>
  <c r="Q21" i="24"/>
  <c r="R21" i="24"/>
  <c r="S21" i="24"/>
  <c r="AL18" i="24"/>
  <c r="AM18" i="24"/>
  <c r="AN18" i="24"/>
  <c r="AO18" i="24"/>
  <c r="AK18" i="24"/>
  <c r="F18" i="24"/>
  <c r="BC18" i="24" s="1"/>
  <c r="T17" i="24"/>
  <c r="U17" i="24"/>
  <c r="Q17" i="24"/>
  <c r="R17" i="24"/>
  <c r="S17" i="24"/>
  <c r="P197" i="24"/>
  <c r="CB15" i="24" s="1"/>
  <c r="AL14" i="24"/>
  <c r="AM14" i="24"/>
  <c r="AN14" i="24"/>
  <c r="AO14" i="24"/>
  <c r="AK14" i="24"/>
  <c r="F14" i="24"/>
  <c r="BC14" i="24" s="1"/>
  <c r="AK25" i="24"/>
  <c r="AN25" i="24"/>
  <c r="AL25" i="24"/>
  <c r="AO25" i="24"/>
  <c r="AM25" i="24"/>
  <c r="Q24" i="24"/>
  <c r="T24" i="24"/>
  <c r="U24" i="24"/>
  <c r="S24" i="24"/>
  <c r="R24" i="24"/>
  <c r="A24" i="24"/>
  <c r="AY24" i="24"/>
  <c r="O36" i="13"/>
  <c r="H101" i="13"/>
  <c r="AE21" i="24"/>
  <c r="AD21" i="24"/>
  <c r="AB21" i="24"/>
  <c r="AC21" i="24"/>
  <c r="AA21" i="24"/>
  <c r="BD21" i="24"/>
  <c r="AY21" i="24"/>
  <c r="F21" i="24"/>
  <c r="BK21" i="24"/>
  <c r="A21" i="24"/>
  <c r="BA21" i="24"/>
  <c r="BF21" i="24"/>
  <c r="BG21" i="24"/>
  <c r="BH21" i="24"/>
  <c r="BC21" i="24"/>
  <c r="BE21" i="24"/>
  <c r="BM21" i="24"/>
  <c r="BF20" i="24"/>
  <c r="AE17" i="24"/>
  <c r="AD17" i="24"/>
  <c r="AB17" i="24"/>
  <c r="AC17" i="24"/>
  <c r="AA17" i="24"/>
  <c r="BG17" i="24"/>
  <c r="BH17" i="24"/>
  <c r="AY17" i="24"/>
  <c r="BE17" i="24"/>
  <c r="BF17" i="24"/>
  <c r="BM17" i="24"/>
  <c r="BD17" i="24"/>
  <c r="F17" i="24"/>
  <c r="BC17" i="24" s="1"/>
  <c r="BK17" i="24"/>
  <c r="A17" i="24"/>
  <c r="BF16" i="24"/>
  <c r="AC23" i="24"/>
  <c r="AB23" i="24"/>
  <c r="AE23" i="24"/>
  <c r="AD23" i="24"/>
  <c r="AA23" i="24"/>
  <c r="AN7" i="24"/>
  <c r="AK7" i="24"/>
  <c r="AM7" i="24"/>
  <c r="AL7" i="24"/>
  <c r="AO7" i="24"/>
  <c r="I197" i="24"/>
  <c r="BV2" i="24" s="1"/>
  <c r="AB2" i="24"/>
  <c r="AC2" i="24"/>
  <c r="AA2" i="24"/>
  <c r="AE2" i="24"/>
  <c r="AD2" i="24"/>
  <c r="BH2" i="24"/>
  <c r="BD2" i="24"/>
  <c r="BF2" i="24"/>
  <c r="AY2" i="24"/>
  <c r="F2" i="24"/>
  <c r="BM2" i="24"/>
  <c r="BK2" i="24"/>
  <c r="A2" i="24"/>
  <c r="BG2" i="24"/>
  <c r="BE2" i="24"/>
  <c r="BC2" i="24"/>
  <c r="F36" i="13"/>
  <c r="K101" i="13"/>
  <c r="L101" i="13"/>
  <c r="J36" i="13"/>
  <c r="J38" i="13" s="1"/>
  <c r="F8" i="24"/>
  <c r="E197" i="24"/>
  <c r="BR8" i="24" s="1"/>
  <c r="AK8" i="24"/>
  <c r="AL8" i="24"/>
  <c r="AN8" i="24"/>
  <c r="AM8" i="24"/>
  <c r="AO8" i="24"/>
  <c r="G197" i="24"/>
  <c r="BM7" i="24"/>
  <c r="BE7" i="24"/>
  <c r="BH7" i="24"/>
  <c r="BF7" i="24"/>
  <c r="BK7" i="24"/>
  <c r="BD7" i="24"/>
  <c r="AY7" i="24"/>
  <c r="BG7" i="24"/>
  <c r="F7" i="24"/>
  <c r="A7" i="24" s="1"/>
  <c r="H197" i="24"/>
  <c r="BU86" i="24" s="1"/>
  <c r="CB19" i="24"/>
  <c r="G36" i="13"/>
  <c r="F58" i="13"/>
  <c r="S22" i="24"/>
  <c r="R22" i="24"/>
  <c r="U22" i="24"/>
  <c r="Q22" i="24"/>
  <c r="T22" i="24"/>
  <c r="AY22" i="24"/>
  <c r="BH20" i="24"/>
  <c r="AL19" i="24"/>
  <c r="AM19" i="24"/>
  <c r="AN19" i="24"/>
  <c r="AO19" i="24"/>
  <c r="AK19" i="24"/>
  <c r="S18" i="24"/>
  <c r="R18" i="24"/>
  <c r="U18" i="24"/>
  <c r="Q18" i="24"/>
  <c r="T18" i="24"/>
  <c r="AY18" i="24"/>
  <c r="BH16" i="24"/>
  <c r="A16" i="24"/>
  <c r="AO15" i="24"/>
  <c r="AK15" i="24"/>
  <c r="AL15" i="24"/>
  <c r="AM15" i="24"/>
  <c r="AN15" i="24"/>
  <c r="S14" i="24"/>
  <c r="R14" i="24"/>
  <c r="U14" i="24"/>
  <c r="Q14" i="24"/>
  <c r="T14" i="24"/>
  <c r="AY14" i="24"/>
  <c r="BH23" i="24"/>
  <c r="AD5" i="13"/>
  <c r="AA5" i="13"/>
  <c r="AC5" i="13"/>
  <c r="AE5" i="13"/>
  <c r="AB5" i="13"/>
  <c r="E5" i="13"/>
  <c r="D36" i="13"/>
  <c r="BF22" i="24"/>
  <c r="AB19" i="24"/>
  <c r="AD19" i="24"/>
  <c r="AE19" i="24"/>
  <c r="AC19" i="24"/>
  <c r="AA19" i="24"/>
  <c r="BM19" i="24"/>
  <c r="BD19" i="24"/>
  <c r="BH19" i="24"/>
  <c r="BF19" i="24"/>
  <c r="AY19" i="24"/>
  <c r="BE19" i="24"/>
  <c r="BG19" i="24"/>
  <c r="F19" i="24"/>
  <c r="BC19" i="24" s="1"/>
  <c r="BK19" i="24"/>
  <c r="BF18" i="24"/>
  <c r="AE15" i="24"/>
  <c r="AD15" i="24"/>
  <c r="AB15" i="24"/>
  <c r="AC15" i="24"/>
  <c r="AA15" i="24"/>
  <c r="BK15" i="24"/>
  <c r="BE15" i="24"/>
  <c r="BM15" i="24"/>
  <c r="BD15" i="24"/>
  <c r="BH15" i="24"/>
  <c r="AY15" i="24"/>
  <c r="F15" i="24"/>
  <c r="A15" i="24" s="1"/>
  <c r="BF15" i="24"/>
  <c r="BG15" i="24"/>
  <c r="BF14" i="24"/>
  <c r="BF24" i="24"/>
  <c r="BD23" i="24"/>
  <c r="F23" i="24"/>
  <c r="BC23" i="24" s="1"/>
  <c r="F9" i="24"/>
  <c r="AO9" i="24"/>
  <c r="AM9" i="24"/>
  <c r="D197" i="24"/>
  <c r="BQ19" i="24" s="1"/>
  <c r="BX2" i="24"/>
  <c r="K198" i="24"/>
  <c r="E3" i="13"/>
  <c r="C36" i="13"/>
  <c r="X3" i="13"/>
  <c r="Y3" i="13"/>
  <c r="V3" i="13"/>
  <c r="Z3" i="13"/>
  <c r="W3" i="13"/>
  <c r="F10" i="24"/>
  <c r="BM3" i="24"/>
  <c r="BD3" i="24"/>
  <c r="BE3" i="24"/>
  <c r="AY3" i="24"/>
  <c r="BK3" i="24"/>
  <c r="BH3" i="24"/>
  <c r="BG3" i="24"/>
  <c r="BF3" i="24"/>
  <c r="F3" i="24"/>
  <c r="A3" i="24" s="1"/>
  <c r="AC6" i="24"/>
  <c r="AA6" i="24"/>
  <c r="AB6" i="24"/>
  <c r="AD6" i="24"/>
  <c r="AE6" i="24"/>
  <c r="W13" i="24"/>
  <c r="BB13" i="24" s="1"/>
  <c r="X13" i="24"/>
  <c r="Y13" i="24" s="1"/>
  <c r="BA5" i="24"/>
  <c r="BR19" i="24"/>
  <c r="BV25" i="24"/>
  <c r="AH12" i="24"/>
  <c r="AJ49" i="24"/>
  <c r="AU49" i="24"/>
  <c r="BJ30" i="24"/>
  <c r="BI30" i="24"/>
  <c r="AJ128" i="24"/>
  <c r="AI128" i="24"/>
  <c r="AF128" i="24" s="1"/>
  <c r="AV128" i="24"/>
  <c r="AW128" i="24" s="1"/>
  <c r="I49" i="13"/>
  <c r="I45" i="13"/>
  <c r="I43" i="13"/>
  <c r="I50" i="13"/>
  <c r="I40" i="13"/>
  <c r="I53" i="13"/>
  <c r="I48" i="13"/>
  <c r="I46" i="13"/>
  <c r="I44" i="13"/>
  <c r="I47" i="13"/>
  <c r="I51" i="13"/>
  <c r="I42" i="13"/>
  <c r="I52" i="13"/>
  <c r="AI68" i="24"/>
  <c r="AV68" i="24"/>
  <c r="AW68" i="24" s="1"/>
  <c r="AJ68" i="24"/>
  <c r="Y112" i="24"/>
  <c r="V112" i="24" s="1"/>
  <c r="Z112" i="24"/>
  <c r="AV48" i="24"/>
  <c r="AW48" i="24" s="1"/>
  <c r="X46" i="24"/>
  <c r="Y46" i="24" s="1"/>
  <c r="W46" i="24"/>
  <c r="AR47" i="24"/>
  <c r="AQ47" i="24"/>
  <c r="X45" i="24"/>
  <c r="Y45" i="24" s="1"/>
  <c r="W45" i="24"/>
  <c r="BB45" i="24" s="1"/>
  <c r="X10" i="13"/>
  <c r="V10" i="13"/>
  <c r="AI49" i="24"/>
  <c r="AF49" i="24" s="1"/>
  <c r="AV49" i="24"/>
  <c r="AW49" i="24" s="1"/>
  <c r="Y26" i="13"/>
  <c r="AI150" i="24"/>
  <c r="AV150" i="24"/>
  <c r="AW150" i="24" s="1"/>
  <c r="AH13" i="24"/>
  <c r="AG13" i="24"/>
  <c r="AT187" i="24"/>
  <c r="AU187" i="24"/>
  <c r="W44" i="24"/>
  <c r="BB44" i="24" s="1"/>
  <c r="X44" i="24"/>
  <c r="BN39" i="24"/>
  <c r="BO39" i="24" s="1"/>
  <c r="BN41" i="24"/>
  <c r="BO41" i="24" s="1"/>
  <c r="BN40" i="24"/>
  <c r="BO40" i="24" s="1"/>
  <c r="H50" i="13"/>
  <c r="H52" i="13"/>
  <c r="H46" i="13"/>
  <c r="H45" i="13"/>
  <c r="H53" i="13"/>
  <c r="H51" i="13" s="1"/>
  <c r="H47" i="13"/>
  <c r="H41" i="13"/>
  <c r="H40" i="13"/>
  <c r="H49" i="13"/>
  <c r="H43" i="13"/>
  <c r="H44" i="13"/>
  <c r="V125" i="24"/>
  <c r="Z125" i="24"/>
  <c r="BW4" i="24"/>
  <c r="BW64" i="24"/>
  <c r="BW17" i="24"/>
  <c r="BW156" i="24"/>
  <c r="BW29" i="24"/>
  <c r="BW172" i="24"/>
  <c r="BW10" i="24"/>
  <c r="BW13" i="24"/>
  <c r="BW166" i="24"/>
  <c r="BW50" i="24"/>
  <c r="BW124" i="24"/>
  <c r="BW73" i="24"/>
  <c r="BW117" i="24"/>
  <c r="BW170" i="24"/>
  <c r="BW193" i="24"/>
  <c r="BW43" i="24"/>
  <c r="BW93" i="24"/>
  <c r="BW55" i="24"/>
  <c r="BW69" i="24"/>
  <c r="BW15" i="24"/>
  <c r="BW96" i="24"/>
  <c r="BW34" i="24"/>
  <c r="BW164" i="24"/>
  <c r="BW148" i="24"/>
  <c r="AT158" i="24"/>
  <c r="AI153" i="24"/>
  <c r="AF153" i="24" s="1"/>
  <c r="AJ153" i="24"/>
  <c r="AV153" i="24"/>
  <c r="AW153" i="24" s="1"/>
  <c r="AF132" i="24"/>
  <c r="AJ132" i="24"/>
  <c r="AU132" i="24"/>
  <c r="AG75" i="24"/>
  <c r="AZ75" i="24" s="1"/>
  <c r="AH75" i="24"/>
  <c r="AP132" i="24"/>
  <c r="AT132" i="24"/>
  <c r="AD18" i="13"/>
  <c r="AE18" i="13" s="1"/>
  <c r="AT28" i="24"/>
  <c r="AP28" i="24"/>
  <c r="AU28" i="24"/>
  <c r="AT66" i="24"/>
  <c r="AU66" i="24"/>
  <c r="AP66" i="24"/>
  <c r="AJ183" i="24"/>
  <c r="AF183" i="24"/>
  <c r="AU183" i="24"/>
  <c r="AW183" i="24" s="1"/>
  <c r="AU185" i="24"/>
  <c r="AP185" i="24"/>
  <c r="AT185" i="24"/>
  <c r="AV163" i="24"/>
  <c r="AI163" i="24"/>
  <c r="AF163" i="24" s="1"/>
  <c r="V116" i="24"/>
  <c r="Z116" i="24"/>
  <c r="AI86" i="24"/>
  <c r="AF86" i="24" s="1"/>
  <c r="AJ86" i="24"/>
  <c r="AV86" i="24"/>
  <c r="AW86" i="24" s="1"/>
  <c r="V150" i="24"/>
  <c r="Z150" i="24"/>
  <c r="AQ9" i="24"/>
  <c r="BA9" i="24" s="1"/>
  <c r="AF150" i="24"/>
  <c r="AJ150" i="24"/>
  <c r="AU150" i="24"/>
  <c r="AD24" i="13"/>
  <c r="AE24" i="13" s="1"/>
  <c r="AQ11" i="24"/>
  <c r="BA11" i="24" s="1"/>
  <c r="AR11" i="24"/>
  <c r="AS187" i="24"/>
  <c r="AP187" i="24" s="1"/>
  <c r="BJ49" i="24"/>
  <c r="BI49" i="24"/>
  <c r="AH44" i="24"/>
  <c r="AG44" i="24"/>
  <c r="BU22" i="24"/>
  <c r="BU28" i="24"/>
  <c r="BU150" i="24"/>
  <c r="BU44" i="24"/>
  <c r="BU149" i="24"/>
  <c r="BU65" i="24"/>
  <c r="BU192" i="24"/>
  <c r="BU165" i="24"/>
  <c r="BU151" i="24"/>
  <c r="BU179" i="24"/>
  <c r="BU18" i="24"/>
  <c r="BU140" i="24"/>
  <c r="BU136" i="24"/>
  <c r="BU170" i="24"/>
  <c r="BU6" i="24"/>
  <c r="BU109" i="24"/>
  <c r="BU96" i="24"/>
  <c r="BU116" i="24"/>
  <c r="BU125" i="24"/>
  <c r="BU11" i="24"/>
  <c r="BU51" i="24"/>
  <c r="BU36" i="24"/>
  <c r="BU161" i="24"/>
  <c r="BU153" i="24"/>
  <c r="BU41" i="24"/>
  <c r="BU63" i="24"/>
  <c r="BU49" i="24"/>
  <c r="BU120" i="24"/>
  <c r="BU155" i="24"/>
  <c r="BU110" i="24"/>
  <c r="BU26" i="24"/>
  <c r="BU112" i="24"/>
  <c r="BU74" i="24"/>
  <c r="BU141" i="24"/>
  <c r="BU60" i="24"/>
  <c r="BU143" i="24"/>
  <c r="BU130" i="24"/>
  <c r="BU46" i="24"/>
  <c r="BU148" i="24"/>
  <c r="BU72" i="24"/>
  <c r="BU129" i="24"/>
  <c r="BU89" i="24"/>
  <c r="BU92" i="24"/>
  <c r="BU145" i="24"/>
  <c r="BU94" i="24"/>
  <c r="BU80" i="24"/>
  <c r="BU84" i="24"/>
  <c r="BU25" i="24"/>
  <c r="BP120" i="24"/>
  <c r="BP111" i="24"/>
  <c r="BP163" i="24"/>
  <c r="BP81" i="24"/>
  <c r="BP191" i="24"/>
  <c r="BP170" i="24"/>
  <c r="BP14" i="24"/>
  <c r="BP118" i="24"/>
  <c r="BP64" i="24"/>
  <c r="BP91" i="24"/>
  <c r="BP85" i="24"/>
  <c r="BP63" i="24"/>
  <c r="BP184" i="24"/>
  <c r="BP175" i="24"/>
  <c r="BP84" i="24"/>
  <c r="BP17" i="24"/>
  <c r="BP166" i="24"/>
  <c r="BP100" i="24"/>
  <c r="BP53" i="24"/>
  <c r="BP182" i="24"/>
  <c r="BP101" i="24"/>
  <c r="BP130" i="24"/>
  <c r="BP68" i="24"/>
  <c r="BP108" i="24"/>
  <c r="BI46" i="24"/>
  <c r="AJ163" i="24"/>
  <c r="AJ48" i="24"/>
  <c r="AV158" i="24"/>
  <c r="AW158" i="24" s="1"/>
  <c r="AV193" i="24"/>
  <c r="AS193" i="24"/>
  <c r="AP193" i="24" s="1"/>
  <c r="AT193" i="24"/>
  <c r="AU193" i="24"/>
  <c r="T10" i="13" l="1"/>
  <c r="U10" i="13" s="1"/>
  <c r="AF10" i="13"/>
  <c r="U28" i="13"/>
  <c r="AF28" i="13"/>
  <c r="AR171" i="24"/>
  <c r="AS171" i="24" s="1"/>
  <c r="AQ171" i="24"/>
  <c r="AJ81" i="24"/>
  <c r="AU81" i="24"/>
  <c r="X107" i="24"/>
  <c r="Y107" i="24" s="1"/>
  <c r="W107" i="24"/>
  <c r="AG179" i="24"/>
  <c r="AH179" i="24"/>
  <c r="AI175" i="24"/>
  <c r="AV175" i="24"/>
  <c r="AW175" i="24" s="1"/>
  <c r="AI109" i="24"/>
  <c r="AC20" i="13"/>
  <c r="AA20" i="13"/>
  <c r="AQ177" i="24"/>
  <c r="AR177" i="24"/>
  <c r="AS177" i="24" s="1"/>
  <c r="X180" i="24"/>
  <c r="Y180" i="24" s="1"/>
  <c r="W180" i="24"/>
  <c r="AH172" i="24"/>
  <c r="AI172" i="24" s="1"/>
  <c r="AG172" i="24"/>
  <c r="BI180" i="24"/>
  <c r="T18" i="13"/>
  <c r="U18" i="13" s="1"/>
  <c r="AF18" i="13"/>
  <c r="BA103" i="24"/>
  <c r="AP103" i="24"/>
  <c r="AT103" i="24"/>
  <c r="AV157" i="24"/>
  <c r="AW157" i="24" s="1"/>
  <c r="AS157" i="24"/>
  <c r="AP157" i="24" s="1"/>
  <c r="BW88" i="24"/>
  <c r="BW168" i="24"/>
  <c r="BW27" i="24"/>
  <c r="BW57" i="24"/>
  <c r="BW159" i="24"/>
  <c r="BW56" i="24"/>
  <c r="BW61" i="24"/>
  <c r="BW6" i="24"/>
  <c r="BW94" i="24"/>
  <c r="BW171" i="24"/>
  <c r="BW104" i="24"/>
  <c r="BW58" i="24"/>
  <c r="BW49" i="24"/>
  <c r="BW140" i="24"/>
  <c r="BW19" i="24"/>
  <c r="BN46" i="24"/>
  <c r="BO46" i="24" s="1"/>
  <c r="BN42" i="24"/>
  <c r="BO42" i="24" s="1"/>
  <c r="BN48" i="24"/>
  <c r="BO48" i="24" s="1"/>
  <c r="AP44" i="24"/>
  <c r="AG108" i="24"/>
  <c r="BN109" i="24"/>
  <c r="BO109" i="24" s="1"/>
  <c r="BN98" i="24"/>
  <c r="BO98" i="24" s="1"/>
  <c r="C23" i="1" s="1"/>
  <c r="BN135" i="24"/>
  <c r="BO135" i="24" s="1"/>
  <c r="BN145" i="24"/>
  <c r="BO145" i="24" s="1"/>
  <c r="AP164" i="24"/>
  <c r="AI27" i="24"/>
  <c r="AF27" i="24" s="1"/>
  <c r="AV27" i="24"/>
  <c r="AW27" i="24" s="1"/>
  <c r="AG102" i="24"/>
  <c r="AH102" i="24"/>
  <c r="AI102" i="24" s="1"/>
  <c r="AF102" i="24" s="1"/>
  <c r="AQ106" i="24"/>
  <c r="AT106" i="24" s="1"/>
  <c r="AR106" i="24"/>
  <c r="AS106" i="24" s="1"/>
  <c r="Y122" i="24"/>
  <c r="V122" i="24" s="1"/>
  <c r="Z122" i="24"/>
  <c r="W143" i="24"/>
  <c r="X143" i="24"/>
  <c r="Y143" i="24" s="1"/>
  <c r="V143" i="24" s="1"/>
  <c r="AR98" i="24"/>
  <c r="AS98" i="24" s="1"/>
  <c r="AP98" i="24" s="1"/>
  <c r="AQ98" i="24"/>
  <c r="BI181" i="24"/>
  <c r="W134" i="24"/>
  <c r="X134" i="24"/>
  <c r="Y134" i="24" s="1"/>
  <c r="V134" i="24" s="1"/>
  <c r="AH137" i="24"/>
  <c r="AG137" i="24"/>
  <c r="AQ5" i="24"/>
  <c r="AT5" i="24" s="1"/>
  <c r="BJ109" i="24"/>
  <c r="AG178" i="24"/>
  <c r="AH178" i="24"/>
  <c r="AJ122" i="24"/>
  <c r="AF122" i="24"/>
  <c r="AV56" i="24"/>
  <c r="AW56" i="24" s="1"/>
  <c r="W98" i="24"/>
  <c r="W100" i="24"/>
  <c r="X100" i="24"/>
  <c r="Y100" i="24" s="1"/>
  <c r="V100" i="24" s="1"/>
  <c r="BW86" i="24"/>
  <c r="BW28" i="24"/>
  <c r="BW128" i="24"/>
  <c r="BW5" i="24"/>
  <c r="BW62" i="24"/>
  <c r="BW82" i="24"/>
  <c r="BW186" i="24"/>
  <c r="BW70" i="24"/>
  <c r="BW145" i="24"/>
  <c r="BW113" i="24"/>
  <c r="BN43" i="24"/>
  <c r="BO43" i="24" s="1"/>
  <c r="AG10" i="13"/>
  <c r="AH10" i="24"/>
  <c r="AV10" i="24" s="1"/>
  <c r="AV33" i="24"/>
  <c r="AW33" i="24" s="1"/>
  <c r="AP67" i="24"/>
  <c r="BN79" i="24"/>
  <c r="BO79" i="24" s="1"/>
  <c r="BN92" i="24"/>
  <c r="BO92" i="24" s="1"/>
  <c r="BN91" i="24"/>
  <c r="BO91" i="24" s="1"/>
  <c r="BN76" i="24"/>
  <c r="BO76" i="24" s="1"/>
  <c r="BJ96" i="24"/>
  <c r="BI106" i="24"/>
  <c r="BJ105" i="24"/>
  <c r="BN99" i="24"/>
  <c r="BO99" i="24" s="1"/>
  <c r="AU122" i="24"/>
  <c r="AW122" i="24" s="1"/>
  <c r="BN136" i="24"/>
  <c r="BO136" i="24" s="1"/>
  <c r="AH143" i="24"/>
  <c r="BN171" i="24"/>
  <c r="BO171" i="24" s="1"/>
  <c r="C38" i="1" s="1"/>
  <c r="BN172" i="24"/>
  <c r="BO172" i="24" s="1"/>
  <c r="BN179" i="24"/>
  <c r="BO179" i="24" s="1"/>
  <c r="Z119" i="24"/>
  <c r="AU101" i="24"/>
  <c r="Z90" i="24"/>
  <c r="BI86" i="24"/>
  <c r="AT52" i="24"/>
  <c r="Z61" i="24"/>
  <c r="AT48" i="24"/>
  <c r="Z4" i="24"/>
  <c r="AU27" i="24"/>
  <c r="AJ27" i="24"/>
  <c r="AR108" i="24"/>
  <c r="AS108" i="24" s="1"/>
  <c r="AP108" i="24" s="1"/>
  <c r="AQ108" i="24"/>
  <c r="AQ179" i="24"/>
  <c r="AR179" i="24"/>
  <c r="AS179" i="24" s="1"/>
  <c r="AP179" i="24" s="1"/>
  <c r="AR181" i="24"/>
  <c r="AS181" i="24" s="1"/>
  <c r="AP181" i="24" s="1"/>
  <c r="AG180" i="24"/>
  <c r="AH180" i="24"/>
  <c r="W177" i="24"/>
  <c r="X177" i="24"/>
  <c r="Y177" i="24" s="1"/>
  <c r="AJ133" i="24"/>
  <c r="AU133" i="24"/>
  <c r="AF133" i="24"/>
  <c r="AG177" i="24"/>
  <c r="AH177" i="24"/>
  <c r="AQ145" i="24"/>
  <c r="AU145" i="24" s="1"/>
  <c r="AR145" i="24"/>
  <c r="X20" i="13"/>
  <c r="V20" i="13"/>
  <c r="C21" i="1"/>
  <c r="AQ170" i="24"/>
  <c r="AR170" i="24"/>
  <c r="AS170" i="24" s="1"/>
  <c r="AQ175" i="24"/>
  <c r="AR175" i="24"/>
  <c r="AS175" i="24" s="1"/>
  <c r="AT134" i="24"/>
  <c r="AG109" i="24"/>
  <c r="C36" i="1"/>
  <c r="W170" i="24"/>
  <c r="X170" i="24"/>
  <c r="Y170" i="24" s="1"/>
  <c r="V170" i="24" s="1"/>
  <c r="Z40" i="24"/>
  <c r="V40" i="24"/>
  <c r="AT123" i="24"/>
  <c r="BI109" i="24"/>
  <c r="AH103" i="24"/>
  <c r="AR180" i="24"/>
  <c r="AS180" i="24" s="1"/>
  <c r="AQ180" i="24"/>
  <c r="AT180" i="24" s="1"/>
  <c r="AU139" i="24"/>
  <c r="AT139" i="24"/>
  <c r="X10" i="24"/>
  <c r="V41" i="24"/>
  <c r="AQ178" i="24"/>
  <c r="AR178" i="24"/>
  <c r="AS178" i="24" s="1"/>
  <c r="AT37" i="24"/>
  <c r="AH181" i="24"/>
  <c r="AG181" i="24"/>
  <c r="AQ173" i="24"/>
  <c r="AR173" i="24"/>
  <c r="AS173" i="24" s="1"/>
  <c r="W176" i="24"/>
  <c r="X176" i="24"/>
  <c r="Y176" i="24" s="1"/>
  <c r="Z77" i="24"/>
  <c r="E84" i="13"/>
  <c r="B22" i="13"/>
  <c r="V190" i="24"/>
  <c r="Z190" i="24"/>
  <c r="AG100" i="24"/>
  <c r="AH100" i="24"/>
  <c r="AV39" i="24"/>
  <c r="AW39" i="24" s="1"/>
  <c r="AI39" i="24"/>
  <c r="AF39" i="24" s="1"/>
  <c r="AF130" i="24"/>
  <c r="AU130" i="24"/>
  <c r="AJ130" i="24"/>
  <c r="AR101" i="24"/>
  <c r="AQ101" i="24"/>
  <c r="W171" i="24"/>
  <c r="X171" i="24"/>
  <c r="Y171" i="24" s="1"/>
  <c r="V171" i="24" s="1"/>
  <c r="W135" i="24"/>
  <c r="Z135" i="24" s="1"/>
  <c r="X135" i="24"/>
  <c r="Y135" i="24" s="1"/>
  <c r="V98" i="24"/>
  <c r="BB117" i="24"/>
  <c r="Z117" i="24"/>
  <c r="V117" i="24"/>
  <c r="X144" i="24"/>
  <c r="Y144" i="24" s="1"/>
  <c r="W144" i="24"/>
  <c r="Z144" i="24" s="1"/>
  <c r="AQ107" i="24"/>
  <c r="AR107" i="24"/>
  <c r="AS107" i="24" s="1"/>
  <c r="BW155" i="24"/>
  <c r="BW30" i="24"/>
  <c r="BW180" i="24"/>
  <c r="BW12" i="24"/>
  <c r="BW103" i="24"/>
  <c r="BW90" i="24"/>
  <c r="BW127" i="24"/>
  <c r="BW135" i="24"/>
  <c r="BW158" i="24"/>
  <c r="BW138" i="24"/>
  <c r="BW3" i="24"/>
  <c r="BN31" i="24"/>
  <c r="AH12" i="13"/>
  <c r="BN108" i="24"/>
  <c r="BO108" i="24" s="1"/>
  <c r="AH22" i="13"/>
  <c r="Z155" i="24"/>
  <c r="BN180" i="24"/>
  <c r="BO180" i="24" s="1"/>
  <c r="AT100" i="24"/>
  <c r="AR13" i="24"/>
  <c r="Z81" i="24"/>
  <c r="V81" i="24"/>
  <c r="AQ99" i="24"/>
  <c r="AR99" i="24"/>
  <c r="AQ105" i="24"/>
  <c r="AR105" i="24"/>
  <c r="V32" i="13"/>
  <c r="X32" i="13"/>
  <c r="Z101" i="24"/>
  <c r="V101" i="24"/>
  <c r="B34" i="13"/>
  <c r="E87" i="13"/>
  <c r="AC32" i="13"/>
  <c r="AA32" i="13"/>
  <c r="X102" i="24"/>
  <c r="Y102" i="24" s="1"/>
  <c r="V102" i="24" s="1"/>
  <c r="W102" i="24"/>
  <c r="AZ98" i="24"/>
  <c r="AJ98" i="24"/>
  <c r="AU98" i="24"/>
  <c r="AZ103" i="24"/>
  <c r="BJ103" i="24" s="1"/>
  <c r="AU103" i="24"/>
  <c r="X175" i="24"/>
  <c r="Y175" i="24" s="1"/>
  <c r="W175" i="24"/>
  <c r="AF187" i="24"/>
  <c r="AR135" i="24"/>
  <c r="AQ135" i="24"/>
  <c r="AH104" i="24"/>
  <c r="AI104" i="24" s="1"/>
  <c r="AG104" i="24"/>
  <c r="W173" i="24"/>
  <c r="X173" i="24"/>
  <c r="Y173" i="24" s="1"/>
  <c r="AS37" i="24"/>
  <c r="AP37" i="24" s="1"/>
  <c r="AV37" i="24"/>
  <c r="AW37" i="24" s="1"/>
  <c r="BJ75" i="24"/>
  <c r="BW40" i="24"/>
  <c r="BW21" i="24"/>
  <c r="BW77" i="24"/>
  <c r="BW153" i="24"/>
  <c r="BW44" i="24"/>
  <c r="BW18" i="24"/>
  <c r="BW79" i="24"/>
  <c r="BW181" i="24"/>
  <c r="BW120" i="24"/>
  <c r="BW65" i="24"/>
  <c r="BW149" i="24"/>
  <c r="BW38" i="24"/>
  <c r="BW8" i="24"/>
  <c r="BW95" i="24"/>
  <c r="BN45" i="24"/>
  <c r="BO45" i="24" s="1"/>
  <c r="AF68" i="24"/>
  <c r="BQ21" i="24"/>
  <c r="BN49" i="24"/>
  <c r="BO49" i="24" s="1"/>
  <c r="AV187" i="24"/>
  <c r="AW187" i="24" s="1"/>
  <c r="BW187" i="24"/>
  <c r="BW111" i="24"/>
  <c r="BW71" i="24"/>
  <c r="BW66" i="24"/>
  <c r="BW150" i="24"/>
  <c r="BW114" i="24"/>
  <c r="BW167" i="24"/>
  <c r="BW41" i="24"/>
  <c r="BW91" i="24"/>
  <c r="BW2" i="24"/>
  <c r="BW14" i="24"/>
  <c r="BW134" i="24"/>
  <c r="BW46" i="24"/>
  <c r="BW154" i="24"/>
  <c r="BW183" i="24"/>
  <c r="BW178" i="24"/>
  <c r="BW131" i="24"/>
  <c r="BW141" i="24"/>
  <c r="BW185" i="24"/>
  <c r="BW109" i="24"/>
  <c r="BW146" i="24"/>
  <c r="BW191" i="24"/>
  <c r="BW142" i="24"/>
  <c r="BW78" i="24"/>
  <c r="BN44" i="24"/>
  <c r="BO44" i="24" s="1"/>
  <c r="BN47" i="24"/>
  <c r="BO47" i="24" s="1"/>
  <c r="AJ18" i="24"/>
  <c r="T4" i="13"/>
  <c r="U4" i="13" s="1"/>
  <c r="BI82" i="24"/>
  <c r="V96" i="24"/>
  <c r="BN94" i="24"/>
  <c r="BO94" i="24" s="1"/>
  <c r="BN105" i="24"/>
  <c r="BO105" i="24" s="1"/>
  <c r="AF116" i="24"/>
  <c r="BN104" i="24"/>
  <c r="BO104" i="24" s="1"/>
  <c r="BN144" i="24"/>
  <c r="BO144" i="24" s="1"/>
  <c r="BN134" i="24"/>
  <c r="BO134" i="24" s="1"/>
  <c r="BJ124" i="24"/>
  <c r="BI139" i="24"/>
  <c r="V159" i="24"/>
  <c r="BN170" i="24"/>
  <c r="BO170" i="24" s="1"/>
  <c r="AJ103" i="24"/>
  <c r="V50" i="24"/>
  <c r="AF40" i="24"/>
  <c r="V25" i="24"/>
  <c r="AR9" i="24"/>
  <c r="AS9" i="24" s="1"/>
  <c r="AG9" i="24"/>
  <c r="AF9" i="24" s="1"/>
  <c r="AR109" i="24"/>
  <c r="AS109" i="24" s="1"/>
  <c r="AQ109" i="24"/>
  <c r="W108" i="24"/>
  <c r="W178" i="24"/>
  <c r="Z178" i="24" s="1"/>
  <c r="X178" i="24"/>
  <c r="Y178" i="24" s="1"/>
  <c r="BJ175" i="24"/>
  <c r="AG170" i="24"/>
  <c r="AH170" i="24"/>
  <c r="AI81" i="24"/>
  <c r="AF81" i="24" s="1"/>
  <c r="AV81" i="24"/>
  <c r="AT131" i="24"/>
  <c r="AS131" i="24"/>
  <c r="AP131" i="24" s="1"/>
  <c r="AV131" i="24"/>
  <c r="AW131" i="24" s="1"/>
  <c r="AR136" i="24"/>
  <c r="AS136" i="24" s="1"/>
  <c r="AQ136" i="24"/>
  <c r="AG175" i="24"/>
  <c r="AR137" i="24"/>
  <c r="AS137" i="24" s="1"/>
  <c r="AQ137" i="24"/>
  <c r="BA39" i="24"/>
  <c r="BJ39" i="24" s="1"/>
  <c r="AT39" i="24"/>
  <c r="W103" i="24"/>
  <c r="Q20" i="13"/>
  <c r="S20" i="13"/>
  <c r="X49" i="24"/>
  <c r="Y49" i="24" s="1"/>
  <c r="W49" i="24"/>
  <c r="BI103" i="24"/>
  <c r="AH98" i="24"/>
  <c r="AQ176" i="24"/>
  <c r="AS139" i="24"/>
  <c r="AP139" i="24" s="1"/>
  <c r="AV139" i="24"/>
  <c r="AW139" i="24" s="1"/>
  <c r="AT56" i="24"/>
  <c r="W104" i="24"/>
  <c r="Z104" i="24" s="1"/>
  <c r="AH28" i="13"/>
  <c r="AR103" i="24"/>
  <c r="AS103" i="24" s="1"/>
  <c r="AF87" i="24"/>
  <c r="AG174" i="24"/>
  <c r="AJ174" i="24" s="1"/>
  <c r="AH174" i="24"/>
  <c r="AI174" i="24" s="1"/>
  <c r="AU157" i="24"/>
  <c r="AT157" i="24"/>
  <c r="S32" i="13"/>
  <c r="T32" i="13" s="1"/>
  <c r="U32" i="13" s="1"/>
  <c r="W179" i="24"/>
  <c r="X179" i="24"/>
  <c r="Y179" i="24" s="1"/>
  <c r="AG107" i="24"/>
  <c r="AH107" i="24"/>
  <c r="Z43" i="24"/>
  <c r="BP173" i="24"/>
  <c r="BP54" i="24"/>
  <c r="BP59" i="24"/>
  <c r="BP71" i="24"/>
  <c r="BP156" i="24"/>
  <c r="BP76" i="24"/>
  <c r="BP72" i="24"/>
  <c r="BP124" i="24"/>
  <c r="BP60" i="24"/>
  <c r="BP178" i="24"/>
  <c r="BP47" i="24"/>
  <c r="BP174" i="24"/>
  <c r="BP39" i="24"/>
  <c r="BP188" i="24"/>
  <c r="BP96" i="24"/>
  <c r="BP40" i="24"/>
  <c r="BP117" i="24"/>
  <c r="BP4" i="24"/>
  <c r="BP146" i="24"/>
  <c r="BP79" i="24"/>
  <c r="BP190" i="24"/>
  <c r="BP139" i="24"/>
  <c r="BP16" i="24"/>
  <c r="BP110" i="24"/>
  <c r="BU180" i="24"/>
  <c r="BU27" i="24"/>
  <c r="BU71" i="24"/>
  <c r="BU175" i="24"/>
  <c r="BU176" i="24"/>
  <c r="BU162" i="24"/>
  <c r="BU38" i="24"/>
  <c r="BU128" i="24"/>
  <c r="BU146" i="24"/>
  <c r="BU35" i="24"/>
  <c r="BU37" i="24"/>
  <c r="BU99" i="24"/>
  <c r="BU3" i="24"/>
  <c r="BU53" i="24"/>
  <c r="BU45" i="24"/>
  <c r="BU188" i="24"/>
  <c r="BU82" i="24"/>
  <c r="BU104" i="24"/>
  <c r="BU108" i="24"/>
  <c r="BU186" i="24"/>
  <c r="BU57" i="24"/>
  <c r="BU113" i="24"/>
  <c r="BU23" i="24"/>
  <c r="BU34" i="24"/>
  <c r="BU9" i="24"/>
  <c r="BU160" i="24"/>
  <c r="BU114" i="24"/>
  <c r="BU142" i="24"/>
  <c r="BU139" i="24"/>
  <c r="BU98" i="24"/>
  <c r="BU67" i="24"/>
  <c r="BU91" i="24"/>
  <c r="BU13" i="24"/>
  <c r="BU156" i="24"/>
  <c r="BU100" i="24"/>
  <c r="BU159" i="24"/>
  <c r="BU66" i="24"/>
  <c r="BU47" i="24"/>
  <c r="BU127" i="24"/>
  <c r="BU118" i="24"/>
  <c r="BU20" i="24"/>
  <c r="BU126" i="24"/>
  <c r="BU193" i="24"/>
  <c r="BU4" i="24"/>
  <c r="BU121" i="24"/>
  <c r="BU76" i="24"/>
  <c r="BU157" i="24"/>
  <c r="BP87" i="24"/>
  <c r="BP105" i="24"/>
  <c r="BP93" i="24"/>
  <c r="BP38" i="24"/>
  <c r="BP51" i="24"/>
  <c r="BP24" i="24"/>
  <c r="BP172" i="24"/>
  <c r="BP104" i="24"/>
  <c r="BP83" i="24"/>
  <c r="BP165" i="24"/>
  <c r="BP12" i="24"/>
  <c r="BP123" i="24"/>
  <c r="BP44" i="24"/>
  <c r="BP35" i="24"/>
  <c r="BP56" i="24"/>
  <c r="BP140" i="24"/>
  <c r="BP52" i="24"/>
  <c r="BP187" i="24"/>
  <c r="BP133" i="24"/>
  <c r="BP28" i="24"/>
  <c r="BP155" i="24"/>
  <c r="BP31" i="24"/>
  <c r="BP150" i="24"/>
  <c r="BP86" i="24"/>
  <c r="BU87" i="24"/>
  <c r="BU167" i="24"/>
  <c r="BU154" i="24"/>
  <c r="BU152" i="24"/>
  <c r="BU17" i="24"/>
  <c r="BU101" i="24"/>
  <c r="BU132" i="24"/>
  <c r="BU102" i="24"/>
  <c r="BU79" i="24"/>
  <c r="BU191" i="24"/>
  <c r="BU177" i="24"/>
  <c r="BU56" i="24"/>
  <c r="BU190" i="24"/>
  <c r="BU134" i="24"/>
  <c r="BU12" i="24"/>
  <c r="BU185" i="24"/>
  <c r="BU75" i="24"/>
  <c r="BU55" i="24"/>
  <c r="BU52" i="24"/>
  <c r="BU59" i="24"/>
  <c r="BU10" i="24"/>
  <c r="BU2" i="24"/>
  <c r="BU70" i="24"/>
  <c r="BU163" i="24"/>
  <c r="BU81" i="24"/>
  <c r="BU33" i="24"/>
  <c r="BU117" i="24"/>
  <c r="BU164" i="24"/>
  <c r="BU182" i="24"/>
  <c r="BU64" i="24"/>
  <c r="BU58" i="24"/>
  <c r="BU166" i="24"/>
  <c r="BU48" i="24"/>
  <c r="BU158" i="24"/>
  <c r="BU171" i="24"/>
  <c r="BU62" i="24"/>
  <c r="BU174" i="24"/>
  <c r="BU187" i="24"/>
  <c r="BU178" i="24"/>
  <c r="BU105" i="24"/>
  <c r="BU69" i="24"/>
  <c r="BU61" i="24"/>
  <c r="BU32" i="24"/>
  <c r="BU21" i="24"/>
  <c r="BU77" i="24"/>
  <c r="BU183" i="24"/>
  <c r="BU106" i="24"/>
  <c r="BU83" i="24"/>
  <c r="Z25" i="24"/>
  <c r="BP8" i="24"/>
  <c r="BP149" i="24"/>
  <c r="BP20" i="24"/>
  <c r="BP114" i="24"/>
  <c r="BP80" i="24"/>
  <c r="BP142" i="24"/>
  <c r="BP107" i="24"/>
  <c r="BP48" i="24"/>
  <c r="BP126" i="24"/>
  <c r="BP102" i="24"/>
  <c r="BP179" i="24"/>
  <c r="BP135" i="24"/>
  <c r="BP171" i="24"/>
  <c r="BP15" i="24"/>
  <c r="BP158" i="24"/>
  <c r="BP69" i="24"/>
  <c r="BP154" i="24"/>
  <c r="BP167" i="24"/>
  <c r="BP66" i="24"/>
  <c r="BP122" i="24"/>
  <c r="BP151" i="24"/>
  <c r="BP192" i="24"/>
  <c r="BP45" i="24"/>
  <c r="BP65" i="24"/>
  <c r="BU137" i="24"/>
  <c r="BU123" i="24"/>
  <c r="BU78" i="24"/>
  <c r="BU68" i="24"/>
  <c r="BU5" i="24"/>
  <c r="BU131" i="24"/>
  <c r="BU172" i="24"/>
  <c r="BU54" i="24"/>
  <c r="BU147" i="24"/>
  <c r="BU119" i="24"/>
  <c r="BU133" i="24"/>
  <c r="BU42" i="24"/>
  <c r="BU103" i="24"/>
  <c r="BU181" i="24"/>
  <c r="BU40" i="24"/>
  <c r="BU50" i="24"/>
  <c r="BU31" i="24"/>
  <c r="BU95" i="24"/>
  <c r="BU30" i="24"/>
  <c r="BU15" i="24"/>
  <c r="BU111" i="24"/>
  <c r="BU144" i="24"/>
  <c r="BU85" i="24"/>
  <c r="BU88" i="24"/>
  <c r="H198" i="24"/>
  <c r="BU90" i="24"/>
  <c r="BU115" i="24"/>
  <c r="BU124" i="24"/>
  <c r="BU138" i="24"/>
  <c r="BU168" i="24"/>
  <c r="BU135" i="24"/>
  <c r="BU122" i="24"/>
  <c r="BU184" i="24"/>
  <c r="BU43" i="24"/>
  <c r="BU93" i="24"/>
  <c r="BU19" i="24"/>
  <c r="BU97" i="24"/>
  <c r="BU7" i="24"/>
  <c r="BU16" i="24"/>
  <c r="BU24" i="24"/>
  <c r="BU189" i="24"/>
  <c r="BU73" i="24"/>
  <c r="BU8" i="24"/>
  <c r="BU173" i="24"/>
  <c r="BU169" i="24"/>
  <c r="BU107" i="24"/>
  <c r="BU29" i="24"/>
  <c r="BP95" i="24"/>
  <c r="BP13" i="24"/>
  <c r="BP3" i="24"/>
  <c r="BP62" i="24"/>
  <c r="BP137" i="24"/>
  <c r="BP157" i="24"/>
  <c r="BP10" i="24"/>
  <c r="BP141" i="24"/>
  <c r="BP2" i="24"/>
  <c r="BP92" i="24"/>
  <c r="BP11" i="24"/>
  <c r="BP22" i="24"/>
  <c r="BP6" i="24"/>
  <c r="BP169" i="24"/>
  <c r="BP21" i="24"/>
  <c r="BP132" i="24"/>
  <c r="BP129" i="24"/>
  <c r="BP42" i="24"/>
  <c r="BP116" i="24"/>
  <c r="BP121" i="24"/>
  <c r="BP34" i="24"/>
  <c r="BP55" i="24"/>
  <c r="BP43" i="24"/>
  <c r="BP46" i="24"/>
  <c r="BP109" i="24"/>
  <c r="BP67" i="24"/>
  <c r="BP18" i="24"/>
  <c r="BP23" i="24"/>
  <c r="BP27" i="24"/>
  <c r="C198" i="24"/>
  <c r="BP5" i="24"/>
  <c r="BP19" i="24"/>
  <c r="BP181" i="24"/>
  <c r="BP162" i="24"/>
  <c r="BP36" i="24"/>
  <c r="BP88" i="24"/>
  <c r="AQ10" i="24"/>
  <c r="BA10" i="24" s="1"/>
  <c r="AQ24" i="24"/>
  <c r="AH11" i="24"/>
  <c r="AI11" i="24" s="1"/>
  <c r="AF11" i="24" s="1"/>
  <c r="AD4" i="13"/>
  <c r="AE4" i="13" s="1"/>
  <c r="AH4" i="13"/>
  <c r="CB20" i="24"/>
  <c r="BR25" i="24"/>
  <c r="BP61" i="24"/>
  <c r="BP144" i="24"/>
  <c r="BP9" i="24"/>
  <c r="BP193" i="24"/>
  <c r="BP58" i="24"/>
  <c r="BP185" i="24"/>
  <c r="BP189" i="24"/>
  <c r="BP113" i="24"/>
  <c r="BP148" i="24"/>
  <c r="BP90" i="24"/>
  <c r="BP97" i="24"/>
  <c r="BP89" i="24"/>
  <c r="BP32" i="24"/>
  <c r="BP33" i="24"/>
  <c r="BP134" i="24"/>
  <c r="BP186" i="24"/>
  <c r="BP50" i="24"/>
  <c r="BP183" i="24"/>
  <c r="BP138" i="24"/>
  <c r="BP30" i="24"/>
  <c r="BP143" i="24"/>
  <c r="BP115" i="24"/>
  <c r="BP152" i="24"/>
  <c r="BP103" i="24"/>
  <c r="BP131" i="24"/>
  <c r="BP176" i="24"/>
  <c r="BP127" i="24"/>
  <c r="BP77" i="24"/>
  <c r="BP136" i="24"/>
  <c r="BP49" i="24"/>
  <c r="BP25" i="24"/>
  <c r="BP128" i="24"/>
  <c r="BP37" i="24"/>
  <c r="BP164" i="24"/>
  <c r="BP145" i="24"/>
  <c r="BP98" i="24"/>
  <c r="BP106" i="24"/>
  <c r="BP7" i="24"/>
  <c r="BP159" i="24"/>
  <c r="BP147" i="24"/>
  <c r="BP168" i="24"/>
  <c r="BP119" i="24"/>
  <c r="BP99" i="24"/>
  <c r="BP160" i="24"/>
  <c r="BP73" i="24"/>
  <c r="BP74" i="24"/>
  <c r="BP177" i="24"/>
  <c r="BP29" i="24"/>
  <c r="BP94" i="24"/>
  <c r="BP112" i="24"/>
  <c r="BP57" i="24"/>
  <c r="BP82" i="24"/>
  <c r="BP161" i="24"/>
  <c r="BP78" i="24"/>
  <c r="BP180" i="24"/>
  <c r="BP153" i="24"/>
  <c r="BP70" i="24"/>
  <c r="BP125" i="24"/>
  <c r="BP75" i="24"/>
  <c r="W9" i="24"/>
  <c r="BB9" i="24" s="1"/>
  <c r="W5" i="24"/>
  <c r="X5" i="24"/>
  <c r="Y5" i="24" s="1"/>
  <c r="AG25" i="24"/>
  <c r="AH25" i="24"/>
  <c r="AI25" i="24" s="1"/>
  <c r="W6" i="24"/>
  <c r="X6" i="24"/>
  <c r="Y6" i="24" s="1"/>
  <c r="AG22" i="24"/>
  <c r="AH22" i="24"/>
  <c r="W15" i="24"/>
  <c r="X15" i="24"/>
  <c r="Y15" i="24" s="1"/>
  <c r="AI3" i="24"/>
  <c r="AF3" i="24" s="1"/>
  <c r="AJ3" i="24"/>
  <c r="AR23" i="24"/>
  <c r="AS23" i="24" s="1"/>
  <c r="AQ23" i="24"/>
  <c r="X16" i="24"/>
  <c r="W16" i="24"/>
  <c r="W7" i="24"/>
  <c r="X7" i="24"/>
  <c r="Y7" i="24" s="1"/>
  <c r="A11" i="24"/>
  <c r="BC11" i="24"/>
  <c r="AH20" i="24"/>
  <c r="AG20" i="24"/>
  <c r="AQ16" i="24"/>
  <c r="AR16" i="24"/>
  <c r="AS16" i="24" s="1"/>
  <c r="S6" i="13"/>
  <c r="F102" i="13" s="1"/>
  <c r="Q6" i="13"/>
  <c r="X12" i="24"/>
  <c r="Y12" i="24" s="1"/>
  <c r="W12" i="24"/>
  <c r="AQ4" i="24"/>
  <c r="AR4" i="24"/>
  <c r="BK16" i="24"/>
  <c r="BK22" i="24"/>
  <c r="BK14" i="24"/>
  <c r="BU14" i="24" s="1"/>
  <c r="BK23" i="24"/>
  <c r="Q20" i="16"/>
  <c r="C1" i="1" s="1"/>
  <c r="AG5" i="24"/>
  <c r="AH5" i="24"/>
  <c r="W3" i="24"/>
  <c r="X3" i="24"/>
  <c r="AH7" i="24"/>
  <c r="AG7" i="24"/>
  <c r="BI25" i="24"/>
  <c r="F197" i="24"/>
  <c r="BS13" i="24" s="1"/>
  <c r="X11" i="24"/>
  <c r="Y11" i="24" s="1"/>
  <c r="BW53" i="24"/>
  <c r="BW192" i="24"/>
  <c r="BW147" i="24"/>
  <c r="BW89" i="24"/>
  <c r="BW112" i="24"/>
  <c r="BW16" i="24"/>
  <c r="BW160" i="24"/>
  <c r="BW125" i="24"/>
  <c r="BW22" i="24"/>
  <c r="BW126" i="24"/>
  <c r="J198" i="24"/>
  <c r="BW106" i="24"/>
  <c r="BW162" i="24"/>
  <c r="BW121" i="24"/>
  <c r="BW130" i="24"/>
  <c r="BW25" i="24"/>
  <c r="BW175" i="24"/>
  <c r="BW122" i="24"/>
  <c r="BW190" i="24"/>
  <c r="BW151" i="24"/>
  <c r="BW7" i="24"/>
  <c r="BW137" i="24"/>
  <c r="BW36" i="24"/>
  <c r="BW189" i="24"/>
  <c r="BW123" i="24"/>
  <c r="BW20" i="24"/>
  <c r="BW80" i="24"/>
  <c r="BW99" i="24"/>
  <c r="BW83" i="24"/>
  <c r="BW48" i="24"/>
  <c r="BW37" i="24"/>
  <c r="BW116" i="24"/>
  <c r="BW184" i="24"/>
  <c r="BW31" i="24"/>
  <c r="BW177" i="24"/>
  <c r="BW133" i="24"/>
  <c r="BW75" i="24"/>
  <c r="BW47" i="24"/>
  <c r="BW161" i="24"/>
  <c r="BW68" i="24"/>
  <c r="BW72" i="24"/>
  <c r="BW105" i="24"/>
  <c r="BW24" i="24"/>
  <c r="BW87" i="24"/>
  <c r="BW101" i="24"/>
  <c r="BW152" i="24"/>
  <c r="BW67" i="24"/>
  <c r="BC3" i="24"/>
  <c r="BQ10" i="24"/>
  <c r="A18" i="24"/>
  <c r="AR2" i="24"/>
  <c r="AS2" i="24" s="1"/>
  <c r="AQ2" i="24"/>
  <c r="AU24" i="24"/>
  <c r="AH14" i="24"/>
  <c r="AI14" i="24" s="1"/>
  <c r="AG14" i="24"/>
  <c r="AQ3" i="24"/>
  <c r="AR3" i="24"/>
  <c r="AG16" i="24"/>
  <c r="AH16" i="24"/>
  <c r="W8" i="24"/>
  <c r="X8" i="24"/>
  <c r="Y8" i="24" s="1"/>
  <c r="AQ6" i="24"/>
  <c r="AR6" i="24"/>
  <c r="AS6" i="24" s="1"/>
  <c r="AQ17" i="24"/>
  <c r="AR17" i="24"/>
  <c r="AS17" i="24" s="1"/>
  <c r="AH4" i="24"/>
  <c r="AG4" i="24"/>
  <c r="W19" i="24"/>
  <c r="X19" i="24"/>
  <c r="Y19" i="24" s="1"/>
  <c r="W23" i="24"/>
  <c r="X23" i="24"/>
  <c r="Y23" i="24" s="1"/>
  <c r="AR20" i="24"/>
  <c r="AS20" i="24" s="1"/>
  <c r="AQ20" i="24"/>
  <c r="E80" i="13"/>
  <c r="B6" i="13"/>
  <c r="X6" i="13"/>
  <c r="V6" i="13"/>
  <c r="W2" i="24"/>
  <c r="X2" i="24"/>
  <c r="AP21" i="24"/>
  <c r="AT21" i="24"/>
  <c r="AQ12" i="24"/>
  <c r="AU12" i="24" s="1"/>
  <c r="AR12" i="24"/>
  <c r="AS12" i="24" s="1"/>
  <c r="AG8" i="24"/>
  <c r="AH8" i="24"/>
  <c r="AS10" i="24"/>
  <c r="AP10" i="24" s="1"/>
  <c r="A20" i="24"/>
  <c r="BT22" i="24"/>
  <c r="BW173" i="24"/>
  <c r="BW182" i="24"/>
  <c r="BW157" i="24"/>
  <c r="BW98" i="24"/>
  <c r="BW108" i="24"/>
  <c r="BW74" i="24"/>
  <c r="BW92" i="24"/>
  <c r="BW23" i="24"/>
  <c r="BW60" i="24"/>
  <c r="BW129" i="24"/>
  <c r="BW32" i="24"/>
  <c r="BW81" i="24"/>
  <c r="BW42" i="24"/>
  <c r="BW174" i="24"/>
  <c r="BW9" i="24"/>
  <c r="BW132" i="24"/>
  <c r="BW54" i="24"/>
  <c r="BW102" i="24"/>
  <c r="BW165" i="24"/>
  <c r="BW26" i="24"/>
  <c r="BW139" i="24"/>
  <c r="BW176" i="24"/>
  <c r="BW97" i="24"/>
  <c r="BW63" i="24"/>
  <c r="BW35" i="24"/>
  <c r="BW143" i="24"/>
  <c r="BW115" i="24"/>
  <c r="BW136" i="24"/>
  <c r="BW51" i="24"/>
  <c r="BW39" i="24"/>
  <c r="BW169" i="24"/>
  <c r="BW76" i="24"/>
  <c r="BW188" i="24"/>
  <c r="BW163" i="24"/>
  <c r="BW84" i="24"/>
  <c r="BW11" i="24"/>
  <c r="BW118" i="24"/>
  <c r="BW179" i="24"/>
  <c r="BW85" i="24"/>
  <c r="BW119" i="24"/>
  <c r="BW107" i="24"/>
  <c r="BW144" i="24"/>
  <c r="BW59" i="24"/>
  <c r="BW100" i="24"/>
  <c r="BW52" i="24"/>
  <c r="BW33" i="24"/>
  <c r="A14" i="24"/>
  <c r="A22" i="24"/>
  <c r="BJ25" i="24"/>
  <c r="AR24" i="24"/>
  <c r="AC6" i="13"/>
  <c r="AT49" i="24"/>
  <c r="AP49" i="24"/>
  <c r="AT43" i="24"/>
  <c r="AU43" i="24"/>
  <c r="BI41" i="24"/>
  <c r="BI45" i="24"/>
  <c r="AP48" i="24"/>
  <c r="V39" i="24"/>
  <c r="Z34" i="24"/>
  <c r="AJ40" i="24"/>
  <c r="V29" i="24"/>
  <c r="Z29" i="24"/>
  <c r="AS43" i="24"/>
  <c r="AP43" i="24" s="1"/>
  <c r="AV43" i="24"/>
  <c r="AW43" i="24" s="1"/>
  <c r="BJ29" i="24"/>
  <c r="BI29" i="24"/>
  <c r="AH46" i="24"/>
  <c r="AG46" i="24"/>
  <c r="AF33" i="24"/>
  <c r="AU33" i="24"/>
  <c r="AJ33" i="24"/>
  <c r="BJ43" i="24"/>
  <c r="AV58" i="24"/>
  <c r="AW58" i="24" s="1"/>
  <c r="AI58" i="24"/>
  <c r="AF58" i="24" s="1"/>
  <c r="Z51" i="24"/>
  <c r="V51" i="24"/>
  <c r="AJ51" i="24"/>
  <c r="AU51" i="24"/>
  <c r="AJ59" i="24"/>
  <c r="AU59" i="24"/>
  <c r="AV60" i="24"/>
  <c r="AW60" i="24" s="1"/>
  <c r="AS60" i="24"/>
  <c r="AP60" i="24" s="1"/>
  <c r="AU61" i="24"/>
  <c r="AJ61" i="24"/>
  <c r="AZ52" i="24"/>
  <c r="AU52" i="24"/>
  <c r="AJ52" i="24"/>
  <c r="AJ54" i="24"/>
  <c r="AU54" i="24"/>
  <c r="BJ57" i="24"/>
  <c r="BI57" i="24"/>
  <c r="AI55" i="24"/>
  <c r="AF55" i="24" s="1"/>
  <c r="AV55" i="24"/>
  <c r="AW55" i="24" s="1"/>
  <c r="C13" i="1"/>
  <c r="AF59" i="24"/>
  <c r="AT50" i="24"/>
  <c r="BJ56" i="24"/>
  <c r="BI56" i="24"/>
  <c r="AU58" i="24"/>
  <c r="AJ58" i="24"/>
  <c r="Z53" i="24"/>
  <c r="V53" i="24"/>
  <c r="Z57" i="24"/>
  <c r="V57" i="24"/>
  <c r="AV51" i="24"/>
  <c r="AW51" i="24" s="1"/>
  <c r="AI51" i="24"/>
  <c r="AF51" i="24" s="1"/>
  <c r="AV50" i="24"/>
  <c r="AW50" i="24" s="1"/>
  <c r="AI50" i="24"/>
  <c r="AF50" i="24" s="1"/>
  <c r="AT60" i="24"/>
  <c r="AU60" i="24"/>
  <c r="AV61" i="24"/>
  <c r="AW61" i="24" s="1"/>
  <c r="AI61" i="24"/>
  <c r="AF61" i="24" s="1"/>
  <c r="AV52" i="24"/>
  <c r="AW52" i="24" s="1"/>
  <c r="AI52" i="24"/>
  <c r="AF52" i="24" s="1"/>
  <c r="AV54" i="24"/>
  <c r="AW54" i="24" s="1"/>
  <c r="AI54" i="24"/>
  <c r="AF54" i="24" s="1"/>
  <c r="AT57" i="24"/>
  <c r="AP57" i="24"/>
  <c r="AJ55" i="24"/>
  <c r="AU55" i="24"/>
  <c r="BN64" i="24"/>
  <c r="BO64" i="24" s="1"/>
  <c r="BN68" i="24"/>
  <c r="BO68" i="24" s="1"/>
  <c r="V66" i="24"/>
  <c r="Z59" i="24"/>
  <c r="AP52" i="24"/>
  <c r="V61" i="24"/>
  <c r="V58" i="24"/>
  <c r="AP58" i="24"/>
  <c r="V60" i="24"/>
  <c r="Z80" i="24"/>
  <c r="V80" i="24"/>
  <c r="AR90" i="24"/>
  <c r="AQ90" i="24"/>
  <c r="AS96" i="24"/>
  <c r="AP96" i="24" s="1"/>
  <c r="AV96" i="24"/>
  <c r="AW96" i="24" s="1"/>
  <c r="AS84" i="24"/>
  <c r="AP84" i="24" s="1"/>
  <c r="AV84" i="24"/>
  <c r="AW84" i="24" s="1"/>
  <c r="BN87" i="24"/>
  <c r="BO87" i="24" s="1"/>
  <c r="BB95" i="24"/>
  <c r="Z95" i="24"/>
  <c r="V95" i="24"/>
  <c r="X89" i="24"/>
  <c r="Y89" i="24" s="1"/>
  <c r="V89" i="24" s="1"/>
  <c r="W89" i="24"/>
  <c r="BA84" i="24"/>
  <c r="BI84" i="24" s="1"/>
  <c r="AU84" i="24"/>
  <c r="AT84" i="24"/>
  <c r="AR88" i="24"/>
  <c r="AQ88" i="24"/>
  <c r="AR91" i="24"/>
  <c r="AS91" i="24" s="1"/>
  <c r="AQ91" i="24"/>
  <c r="AU91" i="24" s="1"/>
  <c r="Z106" i="24"/>
  <c r="Y106" i="24"/>
  <c r="V106" i="24" s="1"/>
  <c r="AJ119" i="24"/>
  <c r="AU119" i="24"/>
  <c r="AU106" i="24"/>
  <c r="AJ106" i="24"/>
  <c r="AJ99" i="24"/>
  <c r="AI99" i="24"/>
  <c r="AF99" i="24" s="1"/>
  <c r="AV99" i="24"/>
  <c r="AW99" i="24" s="1"/>
  <c r="BI100" i="24"/>
  <c r="BJ100" i="24"/>
  <c r="AV118" i="24"/>
  <c r="AW118" i="24" s="1"/>
  <c r="AI118" i="24"/>
  <c r="AS104" i="24"/>
  <c r="AP104" i="24" s="1"/>
  <c r="AV104" i="24"/>
  <c r="AW104" i="24" s="1"/>
  <c r="Y104" i="24"/>
  <c r="V104" i="24" s="1"/>
  <c r="AI119" i="24"/>
  <c r="AF119" i="24" s="1"/>
  <c r="AV119" i="24"/>
  <c r="AW119" i="24" s="1"/>
  <c r="AI106" i="24"/>
  <c r="AF106" i="24" s="1"/>
  <c r="AV106" i="24"/>
  <c r="AW106" i="24" s="1"/>
  <c r="AU120" i="24"/>
  <c r="AJ120" i="24"/>
  <c r="Z105" i="24"/>
  <c r="V105" i="24"/>
  <c r="Z109" i="24"/>
  <c r="Y109" i="24"/>
  <c r="V109" i="24" s="1"/>
  <c r="AU118" i="24"/>
  <c r="AJ118" i="24"/>
  <c r="AF118" i="24"/>
  <c r="AT104" i="24"/>
  <c r="AU104" i="24"/>
  <c r="AJ101" i="24"/>
  <c r="AI101" i="24"/>
  <c r="AF101" i="24" s="1"/>
  <c r="AP141" i="24"/>
  <c r="AT141" i="24"/>
  <c r="BN140" i="24"/>
  <c r="BO140" i="24" s="1"/>
  <c r="AP138" i="24"/>
  <c r="V132" i="24"/>
  <c r="V123" i="24"/>
  <c r="BI155" i="24"/>
  <c r="BJ182" i="24"/>
  <c r="BI182" i="24"/>
  <c r="BI192" i="24"/>
  <c r="Z181" i="24"/>
  <c r="V181" i="24"/>
  <c r="AU186" i="24"/>
  <c r="AJ186" i="24"/>
  <c r="AP188" i="24"/>
  <c r="AS191" i="24"/>
  <c r="AP191" i="24" s="1"/>
  <c r="AV191" i="24"/>
  <c r="AW191" i="24" s="1"/>
  <c r="AJ188" i="24"/>
  <c r="AU188" i="24"/>
  <c r="AZ188" i="24"/>
  <c r="AJ171" i="24"/>
  <c r="BA188" i="24"/>
  <c r="AT188" i="24"/>
  <c r="BJ183" i="24"/>
  <c r="BI183" i="24"/>
  <c r="AT172" i="24"/>
  <c r="AU172" i="24"/>
  <c r="AI173" i="24"/>
  <c r="AJ176" i="24"/>
  <c r="V172" i="24"/>
  <c r="Z172" i="24"/>
  <c r="AT174" i="24"/>
  <c r="BJ189" i="24"/>
  <c r="BI189" i="24"/>
  <c r="BJ190" i="24"/>
  <c r="AW185" i="24"/>
  <c r="Y188" i="24"/>
  <c r="V188" i="24" s="1"/>
  <c r="BI187" i="24"/>
  <c r="BJ185" i="24"/>
  <c r="BI185" i="24"/>
  <c r="Z174" i="24"/>
  <c r="V174" i="24"/>
  <c r="AI188" i="24"/>
  <c r="AF188" i="24" s="1"/>
  <c r="AV188" i="24"/>
  <c r="AW188" i="24" s="1"/>
  <c r="AV171" i="24"/>
  <c r="AW171" i="24" s="1"/>
  <c r="AI171" i="24"/>
  <c r="AF171" i="24" s="1"/>
  <c r="BA191" i="24"/>
  <c r="AT191" i="24"/>
  <c r="AV172" i="24"/>
  <c r="AW172" i="24" s="1"/>
  <c r="AS172" i="24"/>
  <c r="AP172" i="24" s="1"/>
  <c r="AU173" i="24"/>
  <c r="AJ173" i="24"/>
  <c r="AF173" i="24"/>
  <c r="AI176" i="24"/>
  <c r="AF176" i="24" s="1"/>
  <c r="AV176" i="24"/>
  <c r="AW176" i="24" s="1"/>
  <c r="Z188" i="24"/>
  <c r="BB188" i="24"/>
  <c r="AS174" i="24"/>
  <c r="AP174" i="24" s="1"/>
  <c r="AV174" i="24"/>
  <c r="AW174" i="24" s="1"/>
  <c r="BI186" i="24"/>
  <c r="BJ186" i="24"/>
  <c r="AW193" i="24"/>
  <c r="AZ191" i="24"/>
  <c r="BI193" i="24"/>
  <c r="BI152" i="24"/>
  <c r="BJ152" i="24"/>
  <c r="BJ148" i="24"/>
  <c r="BI148" i="24"/>
  <c r="BJ160" i="24"/>
  <c r="BI160" i="24"/>
  <c r="BJ147" i="24"/>
  <c r="BI147" i="24"/>
  <c r="BJ165" i="24"/>
  <c r="BI165" i="24"/>
  <c r="BN153" i="24"/>
  <c r="BO153" i="24" s="1"/>
  <c r="BN147" i="24"/>
  <c r="BO147" i="24" s="1"/>
  <c r="BN150" i="24"/>
  <c r="BO150" i="24" s="1"/>
  <c r="BN146" i="24"/>
  <c r="BO146" i="24" s="1"/>
  <c r="BN157" i="24"/>
  <c r="BO157" i="24" s="1"/>
  <c r="BN152" i="24"/>
  <c r="BO152" i="24" s="1"/>
  <c r="BN154" i="24"/>
  <c r="BO154" i="24" s="1"/>
  <c r="BN149" i="24"/>
  <c r="BO149" i="24" s="1"/>
  <c r="BN155" i="24"/>
  <c r="BO155" i="24" s="1"/>
  <c r="BN156" i="24"/>
  <c r="BO156" i="24" s="1"/>
  <c r="BI159" i="24"/>
  <c r="BJ159" i="24"/>
  <c r="BI153" i="24"/>
  <c r="BJ153" i="24"/>
  <c r="Y154" i="24"/>
  <c r="Y162" i="24"/>
  <c r="V162" i="24" s="1"/>
  <c r="AS163" i="24"/>
  <c r="AP163" i="24" s="1"/>
  <c r="AZ150" i="24"/>
  <c r="AW161" i="24"/>
  <c r="Z162" i="24"/>
  <c r="BB162" i="24"/>
  <c r="BI162" i="24" s="1"/>
  <c r="BJ154" i="24"/>
  <c r="BI154" i="24"/>
  <c r="Z166" i="24"/>
  <c r="BB166" i="24"/>
  <c r="AI146" i="24"/>
  <c r="AF146" i="24" s="1"/>
  <c r="AV146" i="24"/>
  <c r="AW146" i="24" s="1"/>
  <c r="BJ163" i="24"/>
  <c r="BI163" i="24"/>
  <c r="BJ149" i="24"/>
  <c r="BI149" i="24"/>
  <c r="BJ161" i="24"/>
  <c r="BI161" i="24"/>
  <c r="C92" i="1"/>
  <c r="AZ164" i="24"/>
  <c r="Y160" i="24"/>
  <c r="Z147" i="24"/>
  <c r="AZ146" i="24"/>
  <c r="AZ158" i="24"/>
  <c r="BN148" i="24"/>
  <c r="BO148" i="24" s="1"/>
  <c r="Z149" i="24"/>
  <c r="V149" i="24"/>
  <c r="AV147" i="24"/>
  <c r="AS147" i="24"/>
  <c r="AP147" i="24" s="1"/>
  <c r="AS148" i="24"/>
  <c r="AP148" i="24" s="1"/>
  <c r="AV148" i="24"/>
  <c r="AW148" i="24" s="1"/>
  <c r="H48" i="13"/>
  <c r="BR15" i="24"/>
  <c r="BV18" i="24"/>
  <c r="V164" i="24"/>
  <c r="V154" i="24"/>
  <c r="V166" i="24"/>
  <c r="AT147" i="24"/>
  <c r="AU147" i="24"/>
  <c r="AT163" i="24"/>
  <c r="AU163" i="24"/>
  <c r="AW163" i="24" s="1"/>
  <c r="AT148" i="24"/>
  <c r="AU148" i="24"/>
  <c r="AJ164" i="24"/>
  <c r="AU164" i="24"/>
  <c r="AS156" i="24"/>
  <c r="AV156" i="24"/>
  <c r="AW156" i="24" s="1"/>
  <c r="AP150" i="24"/>
  <c r="AT150" i="24"/>
  <c r="AT152" i="24"/>
  <c r="AU152" i="24"/>
  <c r="AS160" i="24"/>
  <c r="AV160" i="24"/>
  <c r="AT168" i="24"/>
  <c r="AU168" i="24"/>
  <c r="AU154" i="24"/>
  <c r="AJ154" i="24"/>
  <c r="T28" i="13"/>
  <c r="Z164" i="24"/>
  <c r="Z154" i="24"/>
  <c r="AT164" i="24"/>
  <c r="AI164" i="24"/>
  <c r="AF164" i="24" s="1"/>
  <c r="AV164" i="24"/>
  <c r="AW164" i="24" s="1"/>
  <c r="AT156" i="24"/>
  <c r="AP156" i="24"/>
  <c r="AU156" i="24"/>
  <c r="V160" i="24"/>
  <c r="Z160" i="24"/>
  <c r="AS152" i="24"/>
  <c r="AP152" i="24" s="1"/>
  <c r="AV152" i="24"/>
  <c r="AW152" i="24" s="1"/>
  <c r="AP160" i="24"/>
  <c r="AT160" i="24"/>
  <c r="AU160" i="24"/>
  <c r="AS168" i="24"/>
  <c r="AP168" i="24" s="1"/>
  <c r="AV168" i="24"/>
  <c r="AW168" i="24" s="1"/>
  <c r="AI154" i="24"/>
  <c r="AF154" i="24" s="1"/>
  <c r="AV154" i="24"/>
  <c r="AW154" i="24" s="1"/>
  <c r="BV24" i="24"/>
  <c r="BV14" i="24"/>
  <c r="BV22" i="24"/>
  <c r="AJ144" i="24"/>
  <c r="AU144" i="24"/>
  <c r="AJ141" i="24"/>
  <c r="AI141" i="24"/>
  <c r="AF141" i="24" s="1"/>
  <c r="AV141" i="24"/>
  <c r="AZ134" i="24"/>
  <c r="BJ134" i="24" s="1"/>
  <c r="AJ134" i="24"/>
  <c r="AU134" i="24"/>
  <c r="Z123" i="24"/>
  <c r="BB123" i="24"/>
  <c r="AS142" i="24"/>
  <c r="AP142" i="24" s="1"/>
  <c r="AV142" i="24"/>
  <c r="AW142" i="24" s="1"/>
  <c r="BN125" i="24"/>
  <c r="BO125" i="24" s="1"/>
  <c r="BN127" i="24"/>
  <c r="BO127" i="24" s="1"/>
  <c r="BN133" i="24"/>
  <c r="BO133" i="24" s="1"/>
  <c r="BN126" i="24"/>
  <c r="BO126" i="24" s="1"/>
  <c r="BN123" i="24"/>
  <c r="BO123" i="24" s="1"/>
  <c r="BN122" i="24"/>
  <c r="BO122" i="24" s="1"/>
  <c r="BN132" i="24"/>
  <c r="BO132" i="24" s="1"/>
  <c r="BN130" i="24"/>
  <c r="BO130" i="24" s="1"/>
  <c r="BN131" i="24"/>
  <c r="BO131" i="24" s="1"/>
  <c r="BN129" i="24"/>
  <c r="BO129" i="24" s="1"/>
  <c r="BN124" i="24"/>
  <c r="BO124" i="24" s="1"/>
  <c r="AU143" i="24"/>
  <c r="AJ143" i="24"/>
  <c r="AZ143" i="24"/>
  <c r="BJ143" i="24" s="1"/>
  <c r="BA140" i="24"/>
  <c r="AT140" i="24"/>
  <c r="AU140" i="24"/>
  <c r="AZ136" i="24"/>
  <c r="BJ136" i="24" s="1"/>
  <c r="AU136" i="24"/>
  <c r="AJ136" i="24"/>
  <c r="Z138" i="24"/>
  <c r="BB138" i="24"/>
  <c r="AV138" i="24"/>
  <c r="AI138" i="24"/>
  <c r="BB137" i="24"/>
  <c r="Z137" i="24"/>
  <c r="V137" i="24"/>
  <c r="BI122" i="24"/>
  <c r="BJ128" i="24"/>
  <c r="Z132" i="24"/>
  <c r="BI135" i="24"/>
  <c r="BI124" i="24"/>
  <c r="BN141" i="24"/>
  <c r="BO141" i="24" s="1"/>
  <c r="BJ140" i="24"/>
  <c r="BN139" i="24"/>
  <c r="BO139" i="24" s="1"/>
  <c r="BN137" i="24"/>
  <c r="BO137" i="24" s="1"/>
  <c r="BI140" i="24"/>
  <c r="AI144" i="24"/>
  <c r="AF144" i="24" s="1"/>
  <c r="AV144" i="24"/>
  <c r="AW144" i="24" s="1"/>
  <c r="AZ141" i="24"/>
  <c r="BJ141" i="24" s="1"/>
  <c r="AU141" i="24"/>
  <c r="AP144" i="24"/>
  <c r="AT144" i="24"/>
  <c r="AI134" i="24"/>
  <c r="AF134" i="24" s="1"/>
  <c r="AV134" i="24"/>
  <c r="AW134" i="24" s="1"/>
  <c r="BA142" i="24"/>
  <c r="AT142" i="24"/>
  <c r="AV143" i="24"/>
  <c r="AW143" i="24" s="1"/>
  <c r="AI143" i="24"/>
  <c r="AF143" i="24" s="1"/>
  <c r="AS140" i="24"/>
  <c r="AP140" i="24" s="1"/>
  <c r="AV140" i="24"/>
  <c r="AW140" i="24" s="1"/>
  <c r="AI136" i="24"/>
  <c r="AF136" i="24" s="1"/>
  <c r="AV136" i="24"/>
  <c r="AW136" i="24" s="1"/>
  <c r="AF138" i="24"/>
  <c r="AZ138" i="24"/>
  <c r="BI138" i="24" s="1"/>
  <c r="AU138" i="24"/>
  <c r="AJ138" i="24"/>
  <c r="AT138" i="24"/>
  <c r="BA138" i="24"/>
  <c r="BI143" i="24"/>
  <c r="BI134" i="24"/>
  <c r="BI127" i="24"/>
  <c r="V138" i="24"/>
  <c r="AZ142" i="24"/>
  <c r="BJ142" i="24" s="1"/>
  <c r="BO142" i="24" s="1"/>
  <c r="AW129" i="24"/>
  <c r="BJ125" i="24"/>
  <c r="BN128" i="24"/>
  <c r="BO128" i="24" s="1"/>
  <c r="AZ108" i="24"/>
  <c r="AJ108" i="24"/>
  <c r="AU108" i="24"/>
  <c r="AS102" i="24"/>
  <c r="AP102" i="24" s="1"/>
  <c r="AZ102" i="24"/>
  <c r="AS110" i="24"/>
  <c r="AV110" i="24"/>
  <c r="BB118" i="24"/>
  <c r="Z118" i="24"/>
  <c r="BJ116" i="24"/>
  <c r="BI116" i="24"/>
  <c r="BJ111" i="24"/>
  <c r="BI111" i="24"/>
  <c r="BQ17" i="24"/>
  <c r="BT24" i="24"/>
  <c r="BI115" i="24"/>
  <c r="BJ115" i="24"/>
  <c r="AI108" i="24"/>
  <c r="AF108" i="24" s="1"/>
  <c r="AU102" i="24"/>
  <c r="AT102" i="24"/>
  <c r="BA102" i="24"/>
  <c r="AU110" i="24"/>
  <c r="AT110" i="24"/>
  <c r="BA110" i="24"/>
  <c r="AP110" i="24"/>
  <c r="AT117" i="24"/>
  <c r="BA117" i="24"/>
  <c r="AP117" i="24"/>
  <c r="BB113" i="24"/>
  <c r="Z113" i="24"/>
  <c r="V113" i="24"/>
  <c r="AP114" i="24"/>
  <c r="BA114" i="24"/>
  <c r="AT114" i="24"/>
  <c r="AU114" i="24"/>
  <c r="Z99" i="24"/>
  <c r="V99" i="24"/>
  <c r="BB99" i="24"/>
  <c r="BJ112" i="24"/>
  <c r="BI112" i="24"/>
  <c r="V118" i="24"/>
  <c r="AV117" i="24"/>
  <c r="AW117" i="24" s="1"/>
  <c r="AW114" i="24"/>
  <c r="AZ110" i="24"/>
  <c r="BO116" i="24"/>
  <c r="C24" i="1" s="1"/>
  <c r="AD22" i="13"/>
  <c r="AE22" i="13" s="1"/>
  <c r="AZ117" i="24"/>
  <c r="Z92" i="24"/>
  <c r="BB92" i="24"/>
  <c r="AJ74" i="24"/>
  <c r="AZ74" i="24"/>
  <c r="AU74" i="24"/>
  <c r="Z97" i="24"/>
  <c r="BB97" i="24"/>
  <c r="Z94" i="24"/>
  <c r="BB94" i="24"/>
  <c r="BA89" i="24"/>
  <c r="AT89" i="24"/>
  <c r="AP89" i="24"/>
  <c r="AS87" i="24"/>
  <c r="AP87" i="24" s="1"/>
  <c r="AV87" i="24"/>
  <c r="BB87" i="24"/>
  <c r="Z87" i="24"/>
  <c r="BB88" i="24"/>
  <c r="Z88" i="24"/>
  <c r="AI91" i="24"/>
  <c r="AF91" i="24" s="1"/>
  <c r="AV91" i="24"/>
  <c r="AI89" i="24"/>
  <c r="AV89" i="24"/>
  <c r="BA94" i="24"/>
  <c r="AT94" i="24"/>
  <c r="AU94" i="24"/>
  <c r="AT93" i="24"/>
  <c r="BA93" i="24"/>
  <c r="AU93" i="24"/>
  <c r="AS85" i="24"/>
  <c r="AP85" i="24" s="1"/>
  <c r="AV85" i="24"/>
  <c r="BN81" i="24"/>
  <c r="BO81" i="24" s="1"/>
  <c r="BN78" i="24"/>
  <c r="BO78" i="24" s="1"/>
  <c r="BN75" i="24"/>
  <c r="BO75" i="24" s="1"/>
  <c r="BN77" i="24"/>
  <c r="BO77" i="24" s="1"/>
  <c r="BN74" i="24"/>
  <c r="BO74" i="24" s="1"/>
  <c r="BN85" i="24"/>
  <c r="BO85" i="24" s="1"/>
  <c r="BN82" i="24"/>
  <c r="BO82" i="24" s="1"/>
  <c r="H42" i="13"/>
  <c r="BT18" i="24"/>
  <c r="BN90" i="24"/>
  <c r="BO90" i="24" s="1"/>
  <c r="AI74" i="24"/>
  <c r="AF74" i="24" s="1"/>
  <c r="AV74" i="24"/>
  <c r="AW74" i="24" s="1"/>
  <c r="BA87" i="24"/>
  <c r="BI87" i="24" s="1"/>
  <c r="AT87" i="24"/>
  <c r="AU87" i="24"/>
  <c r="AZ91" i="24"/>
  <c r="AJ91" i="24"/>
  <c r="AJ89" i="24"/>
  <c r="AZ89" i="24"/>
  <c r="AU89" i="24"/>
  <c r="AF89" i="24"/>
  <c r="AS94" i="24"/>
  <c r="AP94" i="24" s="1"/>
  <c r="AV94" i="24"/>
  <c r="AW94" i="24" s="1"/>
  <c r="AS93" i="24"/>
  <c r="AP93" i="24" s="1"/>
  <c r="AV93" i="24"/>
  <c r="AW93" i="24" s="1"/>
  <c r="BA85" i="24"/>
  <c r="AT85" i="24"/>
  <c r="BI90" i="24"/>
  <c r="BJ90" i="24"/>
  <c r="I41" i="13"/>
  <c r="I39" i="13" s="1"/>
  <c r="V92" i="24"/>
  <c r="Y97" i="24"/>
  <c r="V97" i="24" s="1"/>
  <c r="Y94" i="24"/>
  <c r="V94" i="24" s="1"/>
  <c r="BN97" i="24"/>
  <c r="BI75" i="24"/>
  <c r="BN89" i="24"/>
  <c r="BO89" i="24" s="1"/>
  <c r="Y87" i="24"/>
  <c r="V87" i="24" s="1"/>
  <c r="V88" i="24"/>
  <c r="BN93" i="24"/>
  <c r="BO93" i="24" s="1"/>
  <c r="AU85" i="24"/>
  <c r="AZ85" i="24"/>
  <c r="BN84" i="24"/>
  <c r="BO84" i="24" s="1"/>
  <c r="AZ93" i="24"/>
  <c r="AI67" i="24"/>
  <c r="AF67" i="24" s="1"/>
  <c r="AV67" i="24"/>
  <c r="AW67" i="24" s="1"/>
  <c r="AZ70" i="24"/>
  <c r="AU70" i="24"/>
  <c r="AJ70" i="24"/>
  <c r="AZ72" i="24"/>
  <c r="AJ72" i="24"/>
  <c r="AU72" i="24"/>
  <c r="BJ64" i="24"/>
  <c r="BI64" i="24"/>
  <c r="AS63" i="24"/>
  <c r="AP63" i="24" s="1"/>
  <c r="AZ63" i="24"/>
  <c r="AV63" i="24"/>
  <c r="AI65" i="24"/>
  <c r="AV65" i="24"/>
  <c r="AZ66" i="24"/>
  <c r="AJ66" i="24"/>
  <c r="AI69" i="24"/>
  <c r="AF69" i="24" s="1"/>
  <c r="AV69" i="24"/>
  <c r="AI71" i="24"/>
  <c r="AV71" i="24"/>
  <c r="AW71" i="24" s="1"/>
  <c r="AI73" i="24"/>
  <c r="AV73" i="24"/>
  <c r="BB73" i="24"/>
  <c r="V73" i="24"/>
  <c r="Z73" i="24"/>
  <c r="BT7" i="24"/>
  <c r="BT16" i="24"/>
  <c r="BT20" i="24"/>
  <c r="BR9" i="24"/>
  <c r="BT14" i="24"/>
  <c r="BN62" i="24"/>
  <c r="BO62" i="24" s="1"/>
  <c r="BN72" i="24"/>
  <c r="BO72" i="24" s="1"/>
  <c r="BN67" i="24"/>
  <c r="BO67" i="24" s="1"/>
  <c r="BN73" i="24"/>
  <c r="BO73" i="24" s="1"/>
  <c r="AZ67" i="24"/>
  <c r="AJ67" i="24"/>
  <c r="AU67" i="24"/>
  <c r="AV70" i="24"/>
  <c r="AW70" i="24" s="1"/>
  <c r="AI70" i="24"/>
  <c r="AF70" i="24" s="1"/>
  <c r="AI72" i="24"/>
  <c r="AF72" i="24" s="1"/>
  <c r="AV72" i="24"/>
  <c r="AW72" i="24" s="1"/>
  <c r="BA67" i="24"/>
  <c r="AT67" i="24"/>
  <c r="Z62" i="24"/>
  <c r="V62" i="24"/>
  <c r="BB62" i="24"/>
  <c r="BA63" i="24"/>
  <c r="AU63" i="24"/>
  <c r="AT63" i="24"/>
  <c r="AZ65" i="24"/>
  <c r="AU65" i="24"/>
  <c r="AF65" i="24"/>
  <c r="AJ65" i="24"/>
  <c r="AI66" i="24"/>
  <c r="AF66" i="24" s="1"/>
  <c r="AV66" i="24"/>
  <c r="AW66" i="24" s="1"/>
  <c r="BJ68" i="24"/>
  <c r="BI68" i="24"/>
  <c r="AZ69" i="24"/>
  <c r="AJ69" i="24"/>
  <c r="AU69" i="24"/>
  <c r="AZ71" i="24"/>
  <c r="AU71" i="24"/>
  <c r="AJ71" i="24"/>
  <c r="AF71" i="24"/>
  <c r="AZ73" i="24"/>
  <c r="AU73" i="24"/>
  <c r="AJ73" i="24"/>
  <c r="AF73" i="24"/>
  <c r="BB66" i="24"/>
  <c r="Z66" i="24"/>
  <c r="AD12" i="13"/>
  <c r="AE12" i="13" s="1"/>
  <c r="BN69" i="24"/>
  <c r="BO69" i="24" s="1"/>
  <c r="BN66" i="24"/>
  <c r="BO66" i="24" s="1"/>
  <c r="BN71" i="24"/>
  <c r="BO71" i="24" s="1"/>
  <c r="BN63" i="24"/>
  <c r="BJ26" i="24"/>
  <c r="BI26" i="24"/>
  <c r="BI31" i="24"/>
  <c r="BJ31" i="24"/>
  <c r="AT38" i="24"/>
  <c r="BA38" i="24"/>
  <c r="AU42" i="24"/>
  <c r="AJ42" i="24"/>
  <c r="AZ42" i="24"/>
  <c r="AS40" i="24"/>
  <c r="AV40" i="24"/>
  <c r="BB42" i="24"/>
  <c r="Z42" i="24"/>
  <c r="AV38" i="24"/>
  <c r="AI38" i="24"/>
  <c r="AF38" i="24" s="1"/>
  <c r="AT32" i="24"/>
  <c r="AP32" i="24"/>
  <c r="BA32" i="24"/>
  <c r="AU32" i="24"/>
  <c r="F81" i="13"/>
  <c r="F78" i="13" s="1"/>
  <c r="D81" i="13" s="1"/>
  <c r="C103" i="1" s="1"/>
  <c r="B10" i="13"/>
  <c r="B101" i="13"/>
  <c r="B58" i="13"/>
  <c r="B36" i="13"/>
  <c r="AI42" i="24"/>
  <c r="AF42" i="24" s="1"/>
  <c r="AV42" i="24"/>
  <c r="AW42" i="24" s="1"/>
  <c r="BA42" i="24"/>
  <c r="AP42" i="24"/>
  <c r="AT42" i="24"/>
  <c r="BJ33" i="24"/>
  <c r="BI33" i="24"/>
  <c r="BA40" i="24"/>
  <c r="AP40" i="24"/>
  <c r="AT40" i="24"/>
  <c r="AU40" i="24"/>
  <c r="AJ38" i="24"/>
  <c r="AU38" i="24"/>
  <c r="AZ38" i="24"/>
  <c r="BN28" i="24"/>
  <c r="BO28" i="24" s="1"/>
  <c r="BN37" i="24"/>
  <c r="BO37" i="24" s="1"/>
  <c r="BN36" i="24"/>
  <c r="BO36" i="24" s="1"/>
  <c r="BN33" i="24"/>
  <c r="BO33" i="24" s="1"/>
  <c r="BN26" i="24"/>
  <c r="BO26" i="24" s="1"/>
  <c r="BN29" i="24"/>
  <c r="BO29" i="24" s="1"/>
  <c r="AA10" i="13"/>
  <c r="AC10" i="13"/>
  <c r="BO31" i="24"/>
  <c r="AV32" i="24"/>
  <c r="AW32" i="24" s="1"/>
  <c r="BN30" i="24"/>
  <c r="BO30" i="24" s="1"/>
  <c r="BN34" i="24"/>
  <c r="BO34" i="24" s="1"/>
  <c r="BN27" i="24"/>
  <c r="BO27" i="24" s="1"/>
  <c r="AZ32" i="24"/>
  <c r="BP41" i="24"/>
  <c r="BU39" i="24"/>
  <c r="AZ44" i="24"/>
  <c r="BJ44" i="24" s="1"/>
  <c r="BW45" i="24"/>
  <c r="H39" i="13"/>
  <c r="H38" i="13" s="1"/>
  <c r="H54" i="13" s="1"/>
  <c r="H55" i="13" s="1"/>
  <c r="C83" i="1" s="1"/>
  <c r="Y44" i="24"/>
  <c r="CB23" i="24"/>
  <c r="CB16" i="24"/>
  <c r="F101" i="13"/>
  <c r="BJ41" i="24"/>
  <c r="AS38" i="24"/>
  <c r="AP38" i="24" s="1"/>
  <c r="AW28" i="24"/>
  <c r="C6" i="1"/>
  <c r="BN32" i="24"/>
  <c r="BO32" i="24" s="1"/>
  <c r="BJ45" i="24"/>
  <c r="BN35" i="24"/>
  <c r="BO35" i="24" s="1"/>
  <c r="Y42" i="24"/>
  <c r="V42" i="24" s="1"/>
  <c r="BX45" i="24"/>
  <c r="AZ40" i="24"/>
  <c r="AZ13" i="24"/>
  <c r="BC7" i="24"/>
  <c r="AG15" i="24"/>
  <c r="AS13" i="24"/>
  <c r="BT3" i="24"/>
  <c r="AR8" i="24"/>
  <c r="AS8" i="24" s="1"/>
  <c r="AP8" i="24" s="1"/>
  <c r="AQ8" i="24"/>
  <c r="AI12" i="24"/>
  <c r="AF12" i="24" s="1"/>
  <c r="Z13" i="24"/>
  <c r="V13" i="24"/>
  <c r="BC10" i="24"/>
  <c r="A10" i="24"/>
  <c r="V4" i="13"/>
  <c r="X4" i="13"/>
  <c r="D102" i="13" s="1"/>
  <c r="D41" i="13"/>
  <c r="D40" i="13"/>
  <c r="D52" i="13"/>
  <c r="D46" i="13"/>
  <c r="D43" i="13"/>
  <c r="D42" i="13"/>
  <c r="D53" i="13"/>
  <c r="D47" i="13"/>
  <c r="D50" i="13"/>
  <c r="D51" i="13"/>
  <c r="D45" i="13"/>
  <c r="D49" i="13"/>
  <c r="X14" i="24"/>
  <c r="Y14" i="24" s="1"/>
  <c r="W14" i="24"/>
  <c r="AR15" i="24"/>
  <c r="AQ15" i="24"/>
  <c r="X22" i="24"/>
  <c r="Y22" i="24" s="1"/>
  <c r="W22" i="24"/>
  <c r="G49" i="13"/>
  <c r="G43" i="13"/>
  <c r="G48" i="13"/>
  <c r="G46" i="13"/>
  <c r="G51" i="13"/>
  <c r="G40" i="13"/>
  <c r="G52" i="13"/>
  <c r="G47" i="13"/>
  <c r="G50" i="13"/>
  <c r="G45" i="13"/>
  <c r="G53" i="13"/>
  <c r="AT13" i="24"/>
  <c r="AP13" i="24"/>
  <c r="AZ11" i="24"/>
  <c r="BR40" i="24"/>
  <c r="BR62" i="24"/>
  <c r="BR126" i="24"/>
  <c r="BR69" i="24"/>
  <c r="BR178" i="24"/>
  <c r="BR95" i="24"/>
  <c r="BR20" i="24"/>
  <c r="BR72" i="24"/>
  <c r="BR152" i="24"/>
  <c r="BR137" i="24"/>
  <c r="BR35" i="24"/>
  <c r="BR161" i="24"/>
  <c r="BR94" i="24"/>
  <c r="BR133" i="24"/>
  <c r="BR159" i="24"/>
  <c r="BR120" i="24"/>
  <c r="BR180" i="24"/>
  <c r="BR122" i="24"/>
  <c r="BR174" i="24"/>
  <c r="BR102" i="24"/>
  <c r="BR149" i="24"/>
  <c r="BR167" i="24"/>
  <c r="BR112" i="24"/>
  <c r="BR172" i="24"/>
  <c r="BR185" i="24"/>
  <c r="BR157" i="24"/>
  <c r="BR26" i="24"/>
  <c r="BR156" i="24"/>
  <c r="BR59" i="24"/>
  <c r="BR28" i="24"/>
  <c r="BR192" i="24"/>
  <c r="BR39" i="24"/>
  <c r="BR34" i="24"/>
  <c r="BR5" i="24"/>
  <c r="BR43" i="24"/>
  <c r="BR187" i="24"/>
  <c r="BR53" i="24"/>
  <c r="BR79" i="24"/>
  <c r="BR64" i="24"/>
  <c r="BR89" i="24"/>
  <c r="BR115" i="24"/>
  <c r="BR138" i="24"/>
  <c r="BR171" i="24"/>
  <c r="BR108" i="24"/>
  <c r="BR160" i="24"/>
  <c r="BR23" i="24"/>
  <c r="BR114" i="24"/>
  <c r="BR166" i="24"/>
  <c r="BR179" i="24"/>
  <c r="BR116" i="24"/>
  <c r="BR168" i="24"/>
  <c r="BR181" i="24"/>
  <c r="BR32" i="24"/>
  <c r="BR110" i="24"/>
  <c r="BR37" i="24"/>
  <c r="BR162" i="24"/>
  <c r="BR63" i="24"/>
  <c r="BR175" i="24"/>
  <c r="BR56" i="24"/>
  <c r="BR136" i="24"/>
  <c r="BR105" i="24"/>
  <c r="BR131" i="24"/>
  <c r="BR154" i="24"/>
  <c r="BR11" i="24"/>
  <c r="BR134" i="24"/>
  <c r="E198" i="24"/>
  <c r="BR144" i="24"/>
  <c r="BR7" i="24"/>
  <c r="BR36" i="24"/>
  <c r="BR55" i="24"/>
  <c r="BR60" i="24"/>
  <c r="BR65" i="24"/>
  <c r="BR123" i="24"/>
  <c r="BR66" i="24"/>
  <c r="BR77" i="24"/>
  <c r="BR103" i="24"/>
  <c r="BR68" i="24"/>
  <c r="BR81" i="24"/>
  <c r="BR107" i="24"/>
  <c r="BR54" i="24"/>
  <c r="BR117" i="24"/>
  <c r="BR143" i="24"/>
  <c r="BR96" i="24"/>
  <c r="BR153" i="24"/>
  <c r="BR169" i="24"/>
  <c r="BR93" i="24"/>
  <c r="BR189" i="24"/>
  <c r="BR140" i="24"/>
  <c r="BR27" i="24"/>
  <c r="BR191" i="24"/>
  <c r="BR146" i="24"/>
  <c r="BR186" i="24"/>
  <c r="BR6" i="24"/>
  <c r="BR148" i="24"/>
  <c r="BR190" i="24"/>
  <c r="BR41" i="24"/>
  <c r="BR87" i="24"/>
  <c r="BR4" i="24"/>
  <c r="BR158" i="24"/>
  <c r="BR31" i="24"/>
  <c r="BR30" i="24"/>
  <c r="BR73" i="24"/>
  <c r="BR99" i="24"/>
  <c r="BR58" i="24"/>
  <c r="BR61" i="24"/>
  <c r="BR12" i="24"/>
  <c r="BR47" i="24"/>
  <c r="BR46" i="24"/>
  <c r="BR57" i="24"/>
  <c r="BR83" i="24"/>
  <c r="BR106" i="24"/>
  <c r="BR151" i="24"/>
  <c r="BR92" i="24"/>
  <c r="BR129" i="24"/>
  <c r="BR173" i="24"/>
  <c r="BR98" i="24"/>
  <c r="BR141" i="24"/>
  <c r="BR163" i="24"/>
  <c r="BR100" i="24"/>
  <c r="BR145" i="24"/>
  <c r="BR165" i="24"/>
  <c r="BR118" i="24"/>
  <c r="BR170" i="24"/>
  <c r="BR183" i="24"/>
  <c r="BR128" i="24"/>
  <c r="BR24" i="24"/>
  <c r="BR2" i="24"/>
  <c r="BR17" i="24"/>
  <c r="BR42" i="24"/>
  <c r="BR33" i="24"/>
  <c r="BR91" i="24"/>
  <c r="BR50" i="24"/>
  <c r="BR45" i="24"/>
  <c r="BR71" i="24"/>
  <c r="BR52" i="24"/>
  <c r="BR49" i="24"/>
  <c r="BR75" i="24"/>
  <c r="BR48" i="24"/>
  <c r="BR78" i="24"/>
  <c r="BR142" i="24"/>
  <c r="BR101" i="24"/>
  <c r="BR127" i="24"/>
  <c r="BR193" i="24"/>
  <c r="BR104" i="24"/>
  <c r="BR13" i="24"/>
  <c r="BR164" i="24"/>
  <c r="BR67" i="24"/>
  <c r="BR177" i="24"/>
  <c r="BR90" i="24"/>
  <c r="BR125" i="24"/>
  <c r="BR70" i="24"/>
  <c r="BR85" i="24"/>
  <c r="BR111" i="24"/>
  <c r="BR80" i="24"/>
  <c r="BR121" i="24"/>
  <c r="BR147" i="24"/>
  <c r="BR29" i="24"/>
  <c r="BR21" i="24"/>
  <c r="BR124" i="24"/>
  <c r="BR176" i="24"/>
  <c r="BR44" i="24"/>
  <c r="BR130" i="24"/>
  <c r="BR182" i="24"/>
  <c r="BR16" i="24"/>
  <c r="BR132" i="24"/>
  <c r="BR184" i="24"/>
  <c r="BR150" i="24"/>
  <c r="BR3" i="24"/>
  <c r="BR10" i="24"/>
  <c r="BR188" i="24"/>
  <c r="BR51" i="24"/>
  <c r="BR74" i="24"/>
  <c r="BR119" i="24"/>
  <c r="BR76" i="24"/>
  <c r="BR97" i="24"/>
  <c r="BR155" i="24"/>
  <c r="BR82" i="24"/>
  <c r="BR109" i="24"/>
  <c r="BR135" i="24"/>
  <c r="BR84" i="24"/>
  <c r="BR113" i="24"/>
  <c r="BR139" i="24"/>
  <c r="BR38" i="24"/>
  <c r="BR88" i="24"/>
  <c r="BR86" i="24"/>
  <c r="AH2" i="24"/>
  <c r="AG2" i="24"/>
  <c r="AQ7" i="24"/>
  <c r="AR7" i="24"/>
  <c r="AG17" i="24"/>
  <c r="AH17" i="24"/>
  <c r="X24" i="24"/>
  <c r="Y24" i="24" s="1"/>
  <c r="W24" i="24"/>
  <c r="AQ14" i="24"/>
  <c r="AR14" i="24"/>
  <c r="CB22" i="24"/>
  <c r="CB134" i="24"/>
  <c r="CB93" i="24"/>
  <c r="CB51" i="24"/>
  <c r="CB104" i="24"/>
  <c r="CB193" i="24"/>
  <c r="CB135" i="24"/>
  <c r="CB114" i="24"/>
  <c r="CB73" i="24"/>
  <c r="CB151" i="24"/>
  <c r="CB130" i="24"/>
  <c r="CB89" i="24"/>
  <c r="CB47" i="24"/>
  <c r="CB84" i="24"/>
  <c r="CB26" i="24"/>
  <c r="CB131" i="24"/>
  <c r="CB184" i="24"/>
  <c r="CB181" i="24"/>
  <c r="CB76" i="24"/>
  <c r="CB171" i="24"/>
  <c r="CB94" i="24"/>
  <c r="CB53" i="24"/>
  <c r="CB32" i="24"/>
  <c r="CB40" i="24"/>
  <c r="CB102" i="24"/>
  <c r="CB191" i="24"/>
  <c r="CB61" i="24"/>
  <c r="CB186" i="24"/>
  <c r="CB72" i="24"/>
  <c r="CB161" i="24"/>
  <c r="CB71" i="24"/>
  <c r="CB50" i="24"/>
  <c r="CB176" i="24"/>
  <c r="CB12" i="24"/>
  <c r="CB27" i="24"/>
  <c r="CB153" i="24"/>
  <c r="CB182" i="24"/>
  <c r="CB52" i="24"/>
  <c r="CB157" i="24"/>
  <c r="CB99" i="24"/>
  <c r="CB152" i="24"/>
  <c r="CB21" i="24"/>
  <c r="CB107" i="24"/>
  <c r="CB2" i="24"/>
  <c r="CB156" i="24"/>
  <c r="CB187" i="24"/>
  <c r="CB95" i="24"/>
  <c r="CB132" i="24"/>
  <c r="CB90" i="24"/>
  <c r="CB179" i="24"/>
  <c r="CB65" i="24"/>
  <c r="CB46" i="24"/>
  <c r="CB172" i="24"/>
  <c r="CB11" i="24"/>
  <c r="CB62" i="24"/>
  <c r="CB188" i="24"/>
  <c r="CB38" i="24"/>
  <c r="CB175" i="24"/>
  <c r="CB45" i="24"/>
  <c r="CB170" i="24"/>
  <c r="CB56" i="24"/>
  <c r="CB145" i="24"/>
  <c r="CB39" i="24"/>
  <c r="CB82" i="24"/>
  <c r="CB105" i="24"/>
  <c r="CB183" i="24"/>
  <c r="CB162" i="24"/>
  <c r="CB121" i="24"/>
  <c r="CB41" i="24"/>
  <c r="CB63" i="24"/>
  <c r="CB100" i="24"/>
  <c r="CB58" i="24"/>
  <c r="CB147" i="24"/>
  <c r="CB33" i="24"/>
  <c r="CB9" i="24"/>
  <c r="CB108" i="24"/>
  <c r="CB139" i="24"/>
  <c r="CB165" i="24"/>
  <c r="CB85" i="24"/>
  <c r="CB64" i="24"/>
  <c r="CB54" i="24"/>
  <c r="CB143" i="24"/>
  <c r="CB180" i="24"/>
  <c r="CB138" i="24"/>
  <c r="CB14" i="24"/>
  <c r="CB113" i="24"/>
  <c r="CB142" i="24"/>
  <c r="CB101" i="24"/>
  <c r="CB144" i="24"/>
  <c r="CB119" i="24"/>
  <c r="CB98" i="24"/>
  <c r="CB57" i="24"/>
  <c r="CB87" i="24"/>
  <c r="CB86" i="24"/>
  <c r="CB96" i="24"/>
  <c r="CB117" i="24"/>
  <c r="CB158" i="24"/>
  <c r="CB17" i="24"/>
  <c r="CB140" i="24"/>
  <c r="CB25" i="24"/>
  <c r="CB49" i="24"/>
  <c r="CB163" i="24"/>
  <c r="CB74" i="24"/>
  <c r="CB116" i="24"/>
  <c r="CB79" i="24"/>
  <c r="CB189" i="24"/>
  <c r="CB155" i="24"/>
  <c r="CB124" i="24"/>
  <c r="CB137" i="24"/>
  <c r="CB178" i="24"/>
  <c r="CB13" i="24"/>
  <c r="CB136" i="24"/>
  <c r="CB83" i="24"/>
  <c r="CB125" i="24"/>
  <c r="CB36" i="24"/>
  <c r="CB166" i="24"/>
  <c r="CB42" i="24"/>
  <c r="CB160" i="24"/>
  <c r="CB34" i="24"/>
  <c r="CB55" i="24"/>
  <c r="CB80" i="24"/>
  <c r="CB37" i="24"/>
  <c r="CB78" i="24"/>
  <c r="CB81" i="24"/>
  <c r="CB10" i="24"/>
  <c r="CB106" i="24"/>
  <c r="CB148" i="24"/>
  <c r="CB111" i="24"/>
  <c r="CB6" i="24"/>
  <c r="CB91" i="24"/>
  <c r="CB60" i="24"/>
  <c r="CB4" i="24"/>
  <c r="CB75" i="24"/>
  <c r="CB44" i="24"/>
  <c r="CB149" i="24"/>
  <c r="CB168" i="24"/>
  <c r="CB115" i="24"/>
  <c r="CB3" i="24"/>
  <c r="CB68" i="24"/>
  <c r="CB31" i="24"/>
  <c r="CB185" i="24"/>
  <c r="CB28" i="24"/>
  <c r="CB146" i="24"/>
  <c r="CB177" i="24"/>
  <c r="CB35" i="24"/>
  <c r="CB5" i="24"/>
  <c r="CB192" i="24"/>
  <c r="CB126" i="24"/>
  <c r="CB69" i="24"/>
  <c r="CB97" i="24"/>
  <c r="CB122" i="24"/>
  <c r="CB127" i="24"/>
  <c r="CB133" i="24"/>
  <c r="CB92" i="24"/>
  <c r="CB43" i="24"/>
  <c r="CB7" i="24"/>
  <c r="CB67" i="24"/>
  <c r="CB18" i="24"/>
  <c r="CB128" i="24"/>
  <c r="CB190" i="24"/>
  <c r="CB141" i="24"/>
  <c r="CB129" i="24"/>
  <c r="CB154" i="24"/>
  <c r="CB159" i="24"/>
  <c r="CB59" i="24"/>
  <c r="CB169" i="24"/>
  <c r="CB103" i="24"/>
  <c r="CB88" i="24"/>
  <c r="CB77" i="24"/>
  <c r="CB118" i="24"/>
  <c r="CB66" i="24"/>
  <c r="CB48" i="24"/>
  <c r="CB110" i="24"/>
  <c r="CB8" i="24"/>
  <c r="CB164" i="24"/>
  <c r="CB30" i="24"/>
  <c r="CB123" i="24"/>
  <c r="CB24" i="24"/>
  <c r="CB167" i="24"/>
  <c r="CB120" i="24"/>
  <c r="CB109" i="24"/>
  <c r="CB150" i="24"/>
  <c r="CB173" i="24"/>
  <c r="CB112" i="24"/>
  <c r="CB174" i="24"/>
  <c r="P198" i="24"/>
  <c r="CB29" i="24"/>
  <c r="CB70" i="24"/>
  <c r="W17" i="24"/>
  <c r="X17" i="24"/>
  <c r="Y17" i="24" s="1"/>
  <c r="AR18" i="24"/>
  <c r="AZ18" i="24" s="1"/>
  <c r="AQ18" i="24"/>
  <c r="W21" i="24"/>
  <c r="X21" i="24"/>
  <c r="Y21" i="24" s="1"/>
  <c r="AQ22" i="24"/>
  <c r="AR22" i="24"/>
  <c r="BQ2" i="24"/>
  <c r="BQ23" i="24"/>
  <c r="BC15" i="24"/>
  <c r="AH15" i="24"/>
  <c r="A19" i="24"/>
  <c r="AA6" i="13"/>
  <c r="A23" i="24"/>
  <c r="BQ25" i="24"/>
  <c r="BQ15" i="24"/>
  <c r="BX17" i="24"/>
  <c r="BX199" i="24" s="1"/>
  <c r="K199" i="24" s="1"/>
  <c r="C68" i="1" s="1"/>
  <c r="BR14" i="24"/>
  <c r="AZ14" i="24"/>
  <c r="BR18" i="24"/>
  <c r="BR22" i="24"/>
  <c r="AZ22" i="24"/>
  <c r="AH6" i="24"/>
  <c r="AG6" i="24"/>
  <c r="C49" i="13"/>
  <c r="C44" i="13"/>
  <c r="C40" i="13"/>
  <c r="C47" i="13"/>
  <c r="C46" i="13"/>
  <c r="C48" i="13"/>
  <c r="C43" i="13"/>
  <c r="C45" i="13"/>
  <c r="C52" i="13"/>
  <c r="C39" i="13"/>
  <c r="C42" i="13"/>
  <c r="C50" i="13"/>
  <c r="C53" i="13"/>
  <c r="C51" i="13"/>
  <c r="G101" i="13"/>
  <c r="E36" i="13"/>
  <c r="BQ49" i="24"/>
  <c r="BQ106" i="24"/>
  <c r="BQ105" i="24"/>
  <c r="BQ155" i="24"/>
  <c r="BQ136" i="24"/>
  <c r="BQ173" i="24"/>
  <c r="BQ4" i="24"/>
  <c r="BQ118" i="24"/>
  <c r="BQ129" i="24"/>
  <c r="BQ179" i="24"/>
  <c r="BQ148" i="24"/>
  <c r="BQ27" i="24"/>
  <c r="BQ33" i="24"/>
  <c r="BQ48" i="24"/>
  <c r="BQ51" i="24"/>
  <c r="BQ69" i="24"/>
  <c r="BQ38" i="24"/>
  <c r="BQ87" i="24"/>
  <c r="BQ165" i="24"/>
  <c r="BQ13" i="24"/>
  <c r="BQ132" i="24"/>
  <c r="BQ68" i="24"/>
  <c r="BQ147" i="24"/>
  <c r="BQ7" i="24"/>
  <c r="BQ97" i="24"/>
  <c r="BQ166" i="24"/>
  <c r="BQ102" i="24"/>
  <c r="BQ193" i="24"/>
  <c r="BQ63" i="24"/>
  <c r="BQ141" i="24"/>
  <c r="BQ184" i="24"/>
  <c r="BQ120" i="24"/>
  <c r="BQ52" i="24"/>
  <c r="BQ123" i="24"/>
  <c r="BQ16" i="24"/>
  <c r="BQ73" i="24"/>
  <c r="BQ154" i="24"/>
  <c r="BQ90" i="24"/>
  <c r="BQ54" i="24"/>
  <c r="BQ170" i="24"/>
  <c r="BQ72" i="24"/>
  <c r="BQ95" i="24"/>
  <c r="BQ182" i="24"/>
  <c r="BQ84" i="24"/>
  <c r="BQ119" i="24"/>
  <c r="BQ22" i="24"/>
  <c r="BQ151" i="24"/>
  <c r="BQ11" i="24"/>
  <c r="BQ101" i="24"/>
  <c r="BQ164" i="24"/>
  <c r="BQ100" i="24"/>
  <c r="BQ189" i="24"/>
  <c r="BQ83" i="24"/>
  <c r="BQ161" i="24"/>
  <c r="BQ29" i="24"/>
  <c r="BQ134" i="24"/>
  <c r="BQ70" i="24"/>
  <c r="BQ32" i="24"/>
  <c r="BQ127" i="24"/>
  <c r="BQ18" i="24"/>
  <c r="BQ77" i="24"/>
  <c r="BQ152" i="24"/>
  <c r="BQ88" i="24"/>
  <c r="BQ59" i="24"/>
  <c r="BQ137" i="24"/>
  <c r="BQ122" i="24"/>
  <c r="BQ56" i="24"/>
  <c r="BQ8" i="24"/>
  <c r="BQ41" i="24"/>
  <c r="BQ167" i="24"/>
  <c r="BQ103" i="24"/>
  <c r="BQ39" i="24"/>
  <c r="BQ181" i="24"/>
  <c r="BQ117" i="24"/>
  <c r="BQ53" i="24"/>
  <c r="BQ172" i="24"/>
  <c r="BQ140" i="24"/>
  <c r="BQ108" i="24"/>
  <c r="BQ76" i="24"/>
  <c r="BQ26" i="24"/>
  <c r="BQ163" i="24"/>
  <c r="BQ99" i="24"/>
  <c r="BQ35" i="24"/>
  <c r="BQ177" i="24"/>
  <c r="BQ113" i="24"/>
  <c r="BQ45" i="24"/>
  <c r="BQ174" i="24"/>
  <c r="BQ142" i="24"/>
  <c r="BQ110" i="24"/>
  <c r="BQ78" i="24"/>
  <c r="BQ30" i="24"/>
  <c r="BQ42" i="24"/>
  <c r="BQ187" i="24"/>
  <c r="BQ143" i="24"/>
  <c r="BQ79" i="24"/>
  <c r="BQ3" i="24"/>
  <c r="BQ157" i="24"/>
  <c r="BQ93" i="24"/>
  <c r="BQ5" i="24"/>
  <c r="BQ160" i="24"/>
  <c r="BQ128" i="24"/>
  <c r="BQ96" i="24"/>
  <c r="BQ64" i="24"/>
  <c r="BQ139" i="24"/>
  <c r="BQ75" i="24"/>
  <c r="BQ190" i="24"/>
  <c r="BQ153" i="24"/>
  <c r="BQ89" i="24"/>
  <c r="BQ9" i="24"/>
  <c r="BQ162" i="24"/>
  <c r="BQ130" i="24"/>
  <c r="BQ98" i="24"/>
  <c r="BQ66" i="24"/>
  <c r="D198" i="24"/>
  <c r="BQ28" i="24"/>
  <c r="BQ24" i="24"/>
  <c r="BQ71" i="24"/>
  <c r="BQ149" i="24"/>
  <c r="BQ188" i="24"/>
  <c r="BQ124" i="24"/>
  <c r="BQ60" i="24"/>
  <c r="BQ131" i="24"/>
  <c r="BQ20" i="24"/>
  <c r="BQ81" i="24"/>
  <c r="BQ158" i="24"/>
  <c r="BQ94" i="24"/>
  <c r="BQ58" i="24"/>
  <c r="BQ175" i="24"/>
  <c r="BQ47" i="24"/>
  <c r="BQ125" i="24"/>
  <c r="BQ176" i="24"/>
  <c r="BQ112" i="24"/>
  <c r="BQ34" i="24"/>
  <c r="BQ107" i="24"/>
  <c r="BQ185" i="24"/>
  <c r="BQ57" i="24"/>
  <c r="BQ146" i="24"/>
  <c r="BQ82" i="24"/>
  <c r="BQ46" i="24"/>
  <c r="BQ135" i="24"/>
  <c r="BQ186" i="24"/>
  <c r="BQ85" i="24"/>
  <c r="BQ156" i="24"/>
  <c r="BQ92" i="24"/>
  <c r="BQ67" i="24"/>
  <c r="BQ145" i="24"/>
  <c r="BQ192" i="24"/>
  <c r="BQ126" i="24"/>
  <c r="BQ62" i="24"/>
  <c r="BQ12" i="24"/>
  <c r="BQ111" i="24"/>
  <c r="BQ61" i="24"/>
  <c r="BQ144" i="24"/>
  <c r="BQ80" i="24"/>
  <c r="BQ171" i="24"/>
  <c r="BQ43" i="24"/>
  <c r="BQ121" i="24"/>
  <c r="BQ178" i="24"/>
  <c r="BQ114" i="24"/>
  <c r="BQ40" i="24"/>
  <c r="BQ36" i="24"/>
  <c r="BQ138" i="24"/>
  <c r="BQ169" i="24"/>
  <c r="BQ6" i="24"/>
  <c r="BQ168" i="24"/>
  <c r="BQ31" i="24"/>
  <c r="BQ50" i="24"/>
  <c r="BQ150" i="24"/>
  <c r="BQ14" i="24"/>
  <c r="BQ44" i="24"/>
  <c r="BQ180" i="24"/>
  <c r="BQ55" i="24"/>
  <c r="BQ191" i="24"/>
  <c r="BQ74" i="24"/>
  <c r="BQ37" i="24"/>
  <c r="BQ91" i="24"/>
  <c r="BQ104" i="24"/>
  <c r="BQ109" i="24"/>
  <c r="BQ159" i="24"/>
  <c r="BQ86" i="24"/>
  <c r="BQ65" i="24"/>
  <c r="BQ115" i="24"/>
  <c r="BQ116" i="24"/>
  <c r="BQ133" i="24"/>
  <c r="BQ183" i="24"/>
  <c r="BC9" i="24"/>
  <c r="A9" i="24"/>
  <c r="AG19" i="24"/>
  <c r="AH19" i="24"/>
  <c r="W18" i="24"/>
  <c r="X18" i="24"/>
  <c r="AQ19" i="24"/>
  <c r="AR19" i="24"/>
  <c r="F62" i="13"/>
  <c r="F73" i="13"/>
  <c r="F64" i="13"/>
  <c r="F67" i="13"/>
  <c r="F69" i="13"/>
  <c r="F70" i="13"/>
  <c r="F65" i="13"/>
  <c r="F68" i="13"/>
  <c r="F74" i="13"/>
  <c r="F66" i="13"/>
  <c r="F75" i="13"/>
  <c r="F72" i="13"/>
  <c r="F71" i="13"/>
  <c r="BT25" i="24"/>
  <c r="BT42" i="24"/>
  <c r="BT162" i="24"/>
  <c r="BT137" i="24"/>
  <c r="BT83" i="24"/>
  <c r="BT75" i="24"/>
  <c r="BT48" i="24"/>
  <c r="BT116" i="24"/>
  <c r="BT180" i="24"/>
  <c r="BT155" i="24"/>
  <c r="BT17" i="24"/>
  <c r="BT50" i="24"/>
  <c r="BT118" i="24"/>
  <c r="BT182" i="24"/>
  <c r="BT157" i="24"/>
  <c r="BT19" i="24"/>
  <c r="BT93" i="24"/>
  <c r="BT96" i="24"/>
  <c r="BT160" i="24"/>
  <c r="BT135" i="24"/>
  <c r="BT85" i="24"/>
  <c r="BT45" i="24"/>
  <c r="BT57" i="24"/>
  <c r="BT70" i="24"/>
  <c r="BT138" i="24"/>
  <c r="BT113" i="24"/>
  <c r="BT177" i="24"/>
  <c r="BT51" i="24"/>
  <c r="BT108" i="24"/>
  <c r="BT172" i="24"/>
  <c r="BT147" i="24"/>
  <c r="BT2" i="24"/>
  <c r="BT34" i="24"/>
  <c r="BT110" i="24"/>
  <c r="BT174" i="24"/>
  <c r="BT149" i="24"/>
  <c r="BT11" i="24"/>
  <c r="BT79" i="24"/>
  <c r="BT52" i="24"/>
  <c r="BT120" i="24"/>
  <c r="BT184" i="24"/>
  <c r="BT159" i="24"/>
  <c r="BT40" i="24"/>
  <c r="BT98" i="24"/>
  <c r="BT6" i="24"/>
  <c r="BT5" i="24"/>
  <c r="BT73" i="24"/>
  <c r="BT146" i="24"/>
  <c r="BT121" i="24"/>
  <c r="BT185" i="24"/>
  <c r="BT97" i="24"/>
  <c r="BT64" i="24"/>
  <c r="BT132" i="24"/>
  <c r="BT107" i="24"/>
  <c r="BT171" i="24"/>
  <c r="BT49" i="24"/>
  <c r="BT66" i="24"/>
  <c r="BT134" i="24"/>
  <c r="BT109" i="24"/>
  <c r="BT173" i="24"/>
  <c r="BT35" i="24"/>
  <c r="BT8" i="24"/>
  <c r="BT76" i="24"/>
  <c r="BT144" i="24"/>
  <c r="BT119" i="24"/>
  <c r="BT183" i="24"/>
  <c r="BT29" i="24"/>
  <c r="BT99" i="24"/>
  <c r="BT95" i="24"/>
  <c r="BT90" i="24"/>
  <c r="BT154" i="24"/>
  <c r="BT129" i="24"/>
  <c r="BT193" i="24"/>
  <c r="BT67" i="24"/>
  <c r="BT36" i="24"/>
  <c r="BT124" i="24"/>
  <c r="BT188" i="24"/>
  <c r="BT163" i="24"/>
  <c r="BT33" i="24"/>
  <c r="BT58" i="24"/>
  <c r="BT126" i="24"/>
  <c r="BT190" i="24"/>
  <c r="BT165" i="24"/>
  <c r="BT27" i="24"/>
  <c r="BT101" i="24"/>
  <c r="BT68" i="24"/>
  <c r="BT136" i="24"/>
  <c r="BT111" i="24"/>
  <c r="BT175" i="24"/>
  <c r="BT39" i="24"/>
  <c r="BT9" i="24"/>
  <c r="BT53" i="24"/>
  <c r="BT69" i="24"/>
  <c r="BT91" i="24"/>
  <c r="BT105" i="24"/>
  <c r="BT31" i="24"/>
  <c r="BT80" i="24"/>
  <c r="BT123" i="24"/>
  <c r="BT87" i="24"/>
  <c r="BT150" i="24"/>
  <c r="BT189" i="24"/>
  <c r="BT60" i="24"/>
  <c r="BT192" i="24"/>
  <c r="BT13" i="24"/>
  <c r="BT46" i="24"/>
  <c r="BT106" i="24"/>
  <c r="BT145" i="24"/>
  <c r="BT89" i="24"/>
  <c r="BT140" i="24"/>
  <c r="BT179" i="24"/>
  <c r="BT74" i="24"/>
  <c r="BT117" i="24"/>
  <c r="BT43" i="24"/>
  <c r="BT88" i="24"/>
  <c r="BT127" i="24"/>
  <c r="BT38" i="24"/>
  <c r="BT37" i="24"/>
  <c r="BT78" i="24"/>
  <c r="BT153" i="24"/>
  <c r="BT28" i="24"/>
  <c r="BT164" i="24"/>
  <c r="BT81" i="24"/>
  <c r="BT102" i="24"/>
  <c r="BT141" i="24"/>
  <c r="BT71" i="24"/>
  <c r="BT112" i="24"/>
  <c r="BT151" i="24"/>
  <c r="BT61" i="24"/>
  <c r="BT54" i="24"/>
  <c r="BT186" i="24"/>
  <c r="BT23" i="24"/>
  <c r="BT92" i="24"/>
  <c r="BT131" i="24"/>
  <c r="BT103" i="24"/>
  <c r="BT158" i="24"/>
  <c r="BT82" i="24"/>
  <c r="BT32" i="24"/>
  <c r="BT168" i="24"/>
  <c r="G198" i="24"/>
  <c r="BT72" i="24"/>
  <c r="BT62" i="24"/>
  <c r="BT15" i="24"/>
  <c r="BT114" i="24"/>
  <c r="BT169" i="24"/>
  <c r="BT12" i="24"/>
  <c r="BT148" i="24"/>
  <c r="BT187" i="24"/>
  <c r="BT86" i="24"/>
  <c r="BT125" i="24"/>
  <c r="BT55" i="24"/>
  <c r="BT128" i="24"/>
  <c r="BT167" i="24"/>
  <c r="BT77" i="24"/>
  <c r="BT26" i="24"/>
  <c r="BT170" i="24"/>
  <c r="BT56" i="24"/>
  <c r="BT115" i="24"/>
  <c r="BT65" i="24"/>
  <c r="BT142" i="24"/>
  <c r="BT181" i="24"/>
  <c r="BT152" i="24"/>
  <c r="BT191" i="24"/>
  <c r="BT10" i="24"/>
  <c r="BT21" i="24"/>
  <c r="BT178" i="24"/>
  <c r="BT59" i="24"/>
  <c r="BT100" i="24"/>
  <c r="BT139" i="24"/>
  <c r="BT166" i="24"/>
  <c r="BT44" i="24"/>
  <c r="BT176" i="24"/>
  <c r="BT47" i="24"/>
  <c r="BT30" i="24"/>
  <c r="BT122" i="24"/>
  <c r="BT161" i="24"/>
  <c r="BT4" i="24"/>
  <c r="BT156" i="24"/>
  <c r="BT84" i="24"/>
  <c r="BT94" i="24"/>
  <c r="BT133" i="24"/>
  <c r="BT63" i="24"/>
  <c r="BT104" i="24"/>
  <c r="BT143" i="24"/>
  <c r="BT130" i="24"/>
  <c r="BT41" i="24"/>
  <c r="AU8" i="24"/>
  <c r="BC8" i="24"/>
  <c r="A8" i="24"/>
  <c r="J51" i="13"/>
  <c r="J53" i="13"/>
  <c r="J45" i="13"/>
  <c r="J44" i="13"/>
  <c r="J48" i="13"/>
  <c r="J52" i="13"/>
  <c r="J43" i="13"/>
  <c r="J41" i="13"/>
  <c r="J47" i="13"/>
  <c r="J42" i="13"/>
  <c r="J46" i="13"/>
  <c r="J49" i="13"/>
  <c r="J50" i="13"/>
  <c r="F53" i="13"/>
  <c r="F49" i="13"/>
  <c r="F46" i="13"/>
  <c r="F45" i="13"/>
  <c r="F51" i="13"/>
  <c r="F42" i="13"/>
  <c r="F43" i="13"/>
  <c r="F44" i="13"/>
  <c r="F47" i="13"/>
  <c r="F52" i="13"/>
  <c r="F48" i="13"/>
  <c r="F41" i="13"/>
  <c r="F50" i="13"/>
  <c r="BV63" i="24"/>
  <c r="BV32" i="24"/>
  <c r="BV100" i="24"/>
  <c r="BV164" i="24"/>
  <c r="BV139" i="24"/>
  <c r="BV82" i="24"/>
  <c r="BV95" i="24"/>
  <c r="BV58" i="24"/>
  <c r="BV126" i="24"/>
  <c r="BV190" i="24"/>
  <c r="BV165" i="24"/>
  <c r="BV27" i="24"/>
  <c r="BV67" i="24"/>
  <c r="BV36" i="24"/>
  <c r="BV104" i="24"/>
  <c r="BV168" i="24"/>
  <c r="BV143" i="24"/>
  <c r="I198" i="24"/>
  <c r="BV99" i="24"/>
  <c r="BV62" i="24"/>
  <c r="BV130" i="24"/>
  <c r="BV105" i="24"/>
  <c r="BV169" i="24"/>
  <c r="BV7" i="24"/>
  <c r="BV92" i="24"/>
  <c r="BV156" i="24"/>
  <c r="BV131" i="24"/>
  <c r="BV85" i="24"/>
  <c r="BV87" i="24"/>
  <c r="BV50" i="24"/>
  <c r="BV118" i="24"/>
  <c r="BV182" i="24"/>
  <c r="BV157" i="24"/>
  <c r="BV19" i="24"/>
  <c r="BV57" i="24"/>
  <c r="BV28" i="24"/>
  <c r="BV96" i="24"/>
  <c r="BV160" i="24"/>
  <c r="BV135" i="24"/>
  <c r="BV81" i="24"/>
  <c r="BV91" i="24"/>
  <c r="BV54" i="24"/>
  <c r="BV122" i="24"/>
  <c r="BV186" i="24"/>
  <c r="BV161" i="24"/>
  <c r="BV9" i="24"/>
  <c r="BV47" i="24"/>
  <c r="BV80" i="24"/>
  <c r="BV148" i="24"/>
  <c r="BV123" i="24"/>
  <c r="BV187" i="24"/>
  <c r="BV73" i="24"/>
  <c r="BV42" i="24"/>
  <c r="BV110" i="24"/>
  <c r="BV174" i="24"/>
  <c r="BV149" i="24"/>
  <c r="BV11" i="24"/>
  <c r="BV33" i="24"/>
  <c r="BV88" i="24"/>
  <c r="BV152" i="24"/>
  <c r="BV127" i="24"/>
  <c r="BV191" i="24"/>
  <c r="BV77" i="24"/>
  <c r="BV46" i="24"/>
  <c r="BV114" i="24"/>
  <c r="BV178" i="24"/>
  <c r="BV153" i="24"/>
  <c r="BV49" i="24"/>
  <c r="BV55" i="24"/>
  <c r="BV8" i="24"/>
  <c r="BV72" i="24"/>
  <c r="BV140" i="24"/>
  <c r="BV115" i="24"/>
  <c r="BV179" i="24"/>
  <c r="BV65" i="24"/>
  <c r="BV34" i="24"/>
  <c r="BV102" i="24"/>
  <c r="BV166" i="24"/>
  <c r="BV141" i="24"/>
  <c r="BV3" i="24"/>
  <c r="BV17" i="24"/>
  <c r="BV12" i="24"/>
  <c r="BV76" i="24"/>
  <c r="BV144" i="24"/>
  <c r="BV119" i="24"/>
  <c r="BV183" i="24"/>
  <c r="BV69" i="24"/>
  <c r="BV38" i="24"/>
  <c r="BV106" i="24"/>
  <c r="BV170" i="24"/>
  <c r="BV145" i="24"/>
  <c r="BV41" i="24"/>
  <c r="BV101" i="24"/>
  <c r="BV132" i="24"/>
  <c r="BV171" i="24"/>
  <c r="BV26" i="24"/>
  <c r="BV158" i="24"/>
  <c r="BV83" i="24"/>
  <c r="BV4" i="24"/>
  <c r="BV136" i="24"/>
  <c r="BV175" i="24"/>
  <c r="BV30" i="24"/>
  <c r="BV162" i="24"/>
  <c r="BV84" i="24"/>
  <c r="BV93" i="24"/>
  <c r="BV124" i="24"/>
  <c r="BV163" i="24"/>
  <c r="BV150" i="24"/>
  <c r="BV189" i="24"/>
  <c r="BV97" i="24"/>
  <c r="BV128" i="24"/>
  <c r="BV167" i="24"/>
  <c r="BV154" i="24"/>
  <c r="BV193" i="24"/>
  <c r="BV79" i="24"/>
  <c r="BV116" i="24"/>
  <c r="BV155" i="24"/>
  <c r="BV10" i="24"/>
  <c r="BV142" i="24"/>
  <c r="BV181" i="24"/>
  <c r="BV89" i="24"/>
  <c r="BV120" i="24"/>
  <c r="BV159" i="24"/>
  <c r="BV146" i="24"/>
  <c r="BV185" i="24"/>
  <c r="BV71" i="24"/>
  <c r="BV108" i="24"/>
  <c r="BV147" i="24"/>
  <c r="BV103" i="24"/>
  <c r="BV134" i="24"/>
  <c r="BV173" i="24"/>
  <c r="BV75" i="24"/>
  <c r="BV112" i="24"/>
  <c r="BV151" i="24"/>
  <c r="BV6" i="24"/>
  <c r="BV138" i="24"/>
  <c r="BV177" i="24"/>
  <c r="BV31" i="24"/>
  <c r="BV64" i="24"/>
  <c r="BV107" i="24"/>
  <c r="BV53" i="24"/>
  <c r="BV94" i="24"/>
  <c r="BV133" i="24"/>
  <c r="BV59" i="24"/>
  <c r="BV68" i="24"/>
  <c r="BV111" i="24"/>
  <c r="BV61" i="24"/>
  <c r="BV98" i="24"/>
  <c r="BV137" i="24"/>
  <c r="BV39" i="24"/>
  <c r="BV56" i="24"/>
  <c r="BV188" i="24"/>
  <c r="BV37" i="24"/>
  <c r="BV86" i="24"/>
  <c r="BV125" i="24"/>
  <c r="BV51" i="24"/>
  <c r="BV60" i="24"/>
  <c r="BV192" i="24"/>
  <c r="BV45" i="24"/>
  <c r="BV90" i="24"/>
  <c r="BV129" i="24"/>
  <c r="BV15" i="24"/>
  <c r="BV48" i="24"/>
  <c r="BV180" i="24"/>
  <c r="BV21" i="24"/>
  <c r="BV74" i="24"/>
  <c r="BV117" i="24"/>
  <c r="BV43" i="24"/>
  <c r="BV52" i="24"/>
  <c r="BV184" i="24"/>
  <c r="BV29" i="24"/>
  <c r="BV78" i="24"/>
  <c r="BV121" i="24"/>
  <c r="BV23" i="24"/>
  <c r="BV40" i="24"/>
  <c r="BV172" i="24"/>
  <c r="BV5" i="24"/>
  <c r="BV66" i="24"/>
  <c r="BV109" i="24"/>
  <c r="BV35" i="24"/>
  <c r="BV44" i="24"/>
  <c r="BV176" i="24"/>
  <c r="BV13" i="24"/>
  <c r="BV70" i="24"/>
  <c r="BV113" i="24"/>
  <c r="AG23" i="24"/>
  <c r="AH23" i="24"/>
  <c r="AH21" i="24"/>
  <c r="AG21" i="24"/>
  <c r="O51" i="13"/>
  <c r="O48" i="13"/>
  <c r="O46" i="13"/>
  <c r="O43" i="13"/>
  <c r="O40" i="13"/>
  <c r="O53" i="13"/>
  <c r="O47" i="13"/>
  <c r="O50" i="13"/>
  <c r="O45" i="13"/>
  <c r="O52" i="13"/>
  <c r="O49" i="13"/>
  <c r="O44" i="13"/>
  <c r="O42" i="13"/>
  <c r="AQ25" i="24"/>
  <c r="AR25" i="24"/>
  <c r="AZ10" i="24"/>
  <c r="AZ9" i="24"/>
  <c r="AJ12" i="24"/>
  <c r="AZ12" i="24"/>
  <c r="BV16" i="24"/>
  <c r="BV20" i="24"/>
  <c r="AI44" i="24"/>
  <c r="AV44" i="24"/>
  <c r="AU11" i="24"/>
  <c r="AT11" i="24"/>
  <c r="AP9" i="24"/>
  <c r="AT9" i="24"/>
  <c r="AU75" i="24"/>
  <c r="AJ75" i="24"/>
  <c r="V44" i="24"/>
  <c r="Z44" i="24"/>
  <c r="AI9" i="24"/>
  <c r="BS76" i="24"/>
  <c r="BS120" i="24"/>
  <c r="BS27" i="24"/>
  <c r="BS103" i="24"/>
  <c r="BS29" i="24"/>
  <c r="BS57" i="24"/>
  <c r="BS24" i="24"/>
  <c r="BS191" i="24"/>
  <c r="BS67" i="24"/>
  <c r="BS50" i="24"/>
  <c r="BS127" i="24"/>
  <c r="BS41" i="24"/>
  <c r="BS190" i="24"/>
  <c r="BS184" i="24"/>
  <c r="BS122" i="24"/>
  <c r="BS25" i="24"/>
  <c r="BS176" i="24"/>
  <c r="BS100" i="24"/>
  <c r="BS94" i="24"/>
  <c r="BS160" i="24"/>
  <c r="BS48" i="24"/>
  <c r="BS23" i="24"/>
  <c r="BS7" i="24"/>
  <c r="BS61" i="24"/>
  <c r="AU13" i="24"/>
  <c r="AJ13" i="24"/>
  <c r="Y10" i="13"/>
  <c r="Z10" i="13" s="1"/>
  <c r="V45" i="24"/>
  <c r="Z45" i="24"/>
  <c r="AT47" i="24"/>
  <c r="AU47" i="24"/>
  <c r="Z46" i="24"/>
  <c r="V46" i="24"/>
  <c r="AI10" i="24"/>
  <c r="AF10" i="24" s="1"/>
  <c r="AJ44" i="24"/>
  <c r="AF44" i="24"/>
  <c r="AU44" i="24"/>
  <c r="AS11" i="24"/>
  <c r="AP11" i="24" s="1"/>
  <c r="AT10" i="24"/>
  <c r="V11" i="24"/>
  <c r="AV75" i="24"/>
  <c r="AW75" i="24" s="1"/>
  <c r="AI75" i="24"/>
  <c r="AF75" i="24" s="1"/>
  <c r="AJ9" i="24"/>
  <c r="AI13" i="24"/>
  <c r="AF13" i="24" s="1"/>
  <c r="AV13" i="24"/>
  <c r="AW13" i="24" s="1"/>
  <c r="AS47" i="24"/>
  <c r="AP47" i="24" s="1"/>
  <c r="AV47" i="24"/>
  <c r="AW47" i="24" s="1"/>
  <c r="AU10" i="24"/>
  <c r="AJ10" i="24"/>
  <c r="AI107" i="24" l="1"/>
  <c r="AV107" i="24"/>
  <c r="AW107" i="24" s="1"/>
  <c r="AP176" i="24"/>
  <c r="AT176" i="24"/>
  <c r="AJ175" i="24"/>
  <c r="AU175" i="24"/>
  <c r="AS105" i="24"/>
  <c r="AP105" i="24" s="1"/>
  <c r="AV105" i="24"/>
  <c r="AW105" i="24" s="1"/>
  <c r="BA107" i="24"/>
  <c r="AT107" i="24"/>
  <c r="AZ101" i="24"/>
  <c r="AS101" i="24"/>
  <c r="AU100" i="24"/>
  <c r="AJ100" i="24"/>
  <c r="AJ177" i="24"/>
  <c r="AU177" i="24"/>
  <c r="Z180" i="24"/>
  <c r="V180" i="24"/>
  <c r="AD20" i="13"/>
  <c r="AE20" i="13" s="1"/>
  <c r="AH20" i="13"/>
  <c r="AF109" i="24"/>
  <c r="AU179" i="24"/>
  <c r="AJ179" i="24"/>
  <c r="AJ170" i="24"/>
  <c r="AS135" i="24"/>
  <c r="AV135" i="24"/>
  <c r="AW135" i="24" s="1"/>
  <c r="AP180" i="24"/>
  <c r="AT145" i="24"/>
  <c r="AV145" i="24"/>
  <c r="AW145" i="24" s="1"/>
  <c r="AS145" i="24"/>
  <c r="AP145" i="24" s="1"/>
  <c r="V177" i="24"/>
  <c r="Z177" i="24"/>
  <c r="Z100" i="24"/>
  <c r="Z134" i="24"/>
  <c r="BB107" i="24"/>
  <c r="V107" i="24"/>
  <c r="Z107" i="24"/>
  <c r="AP171" i="24"/>
  <c r="AT171" i="24"/>
  <c r="AU9" i="24"/>
  <c r="AV11" i="24"/>
  <c r="AW11" i="24" s="1"/>
  <c r="AV9" i="24"/>
  <c r="BJ40" i="24"/>
  <c r="BJ94" i="24"/>
  <c r="C29" i="1"/>
  <c r="BJ137" i="24"/>
  <c r="AU171" i="24"/>
  <c r="AV101" i="24"/>
  <c r="AW101" i="24" s="1"/>
  <c r="B80" i="13"/>
  <c r="C97" i="1" s="1"/>
  <c r="U20" i="13"/>
  <c r="AF20" i="13"/>
  <c r="T20" i="13"/>
  <c r="AT137" i="24"/>
  <c r="AP137" i="24"/>
  <c r="AP109" i="24"/>
  <c r="AT109" i="24"/>
  <c r="AZ104" i="24"/>
  <c r="AF104" i="24"/>
  <c r="AJ104" i="24"/>
  <c r="Z102" i="24"/>
  <c r="Y32" i="13"/>
  <c r="AZ99" i="24"/>
  <c r="BJ99" i="24" s="1"/>
  <c r="AS99" i="24"/>
  <c r="AP99" i="24" s="1"/>
  <c r="V144" i="24"/>
  <c r="Z171" i="24"/>
  <c r="AU181" i="24"/>
  <c r="AJ181" i="24"/>
  <c r="AT178" i="24"/>
  <c r="AP178" i="24"/>
  <c r="Z170" i="24"/>
  <c r="AJ180" i="24"/>
  <c r="AV180" i="24"/>
  <c r="AW180" i="24" s="1"/>
  <c r="AI180" i="24"/>
  <c r="AF180" i="24" s="1"/>
  <c r="AT179" i="24"/>
  <c r="BI39" i="24"/>
  <c r="BB98" i="24"/>
  <c r="Z98" i="24"/>
  <c r="AI178" i="24"/>
  <c r="AV178" i="24"/>
  <c r="AW178" i="24" s="1"/>
  <c r="AZ137" i="24"/>
  <c r="BI137" i="24" s="1"/>
  <c r="AJ137" i="24"/>
  <c r="AU137" i="24"/>
  <c r="Z143" i="24"/>
  <c r="AP106" i="24"/>
  <c r="AJ102" i="24"/>
  <c r="AF172" i="24"/>
  <c r="AJ172" i="24"/>
  <c r="AF175" i="24"/>
  <c r="AH10" i="13"/>
  <c r="AE10" i="13"/>
  <c r="AI170" i="24"/>
  <c r="AF170" i="24" s="1"/>
  <c r="AV170" i="24"/>
  <c r="AW170" i="24" s="1"/>
  <c r="AP135" i="24"/>
  <c r="AT135" i="24"/>
  <c r="AU135" i="24"/>
  <c r="AD32" i="13"/>
  <c r="AH32" i="13"/>
  <c r="AE32" i="13"/>
  <c r="Y10" i="24"/>
  <c r="V10" i="24" s="1"/>
  <c r="Z10" i="24"/>
  <c r="AJ109" i="24"/>
  <c r="AU109" i="24"/>
  <c r="AU176" i="24"/>
  <c r="AF107" i="24"/>
  <c r="AJ107" i="24"/>
  <c r="AU107" i="24"/>
  <c r="AV98" i="24"/>
  <c r="AW98" i="24" s="1"/>
  <c r="AI98" i="24"/>
  <c r="AF98" i="24" s="1"/>
  <c r="AP136" i="24"/>
  <c r="AT136" i="24"/>
  <c r="Z108" i="24"/>
  <c r="V108" i="24"/>
  <c r="Z173" i="24"/>
  <c r="V173" i="24"/>
  <c r="AU105" i="24"/>
  <c r="AT105" i="24"/>
  <c r="AT173" i="24"/>
  <c r="AP173" i="24"/>
  <c r="AU170" i="24"/>
  <c r="AT170" i="24"/>
  <c r="AP170" i="24"/>
  <c r="AT181" i="24"/>
  <c r="Z11" i="24"/>
  <c r="AU15" i="24"/>
  <c r="E102" i="13"/>
  <c r="C102" i="13" s="1"/>
  <c r="AV108" i="24"/>
  <c r="AW108" i="24" s="1"/>
  <c r="AV102" i="24"/>
  <c r="BI136" i="24"/>
  <c r="AU174" i="24"/>
  <c r="AV173" i="24"/>
  <c r="AW173" i="24" s="1"/>
  <c r="E78" i="13"/>
  <c r="D80" i="13" s="1"/>
  <c r="C98" i="1" s="1"/>
  <c r="V15" i="24"/>
  <c r="V6" i="24"/>
  <c r="V5" i="24"/>
  <c r="V179" i="24"/>
  <c r="Z179" i="24"/>
  <c r="AF174" i="24"/>
  <c r="Z49" i="24"/>
  <c r="V49" i="24"/>
  <c r="Z103" i="24"/>
  <c r="V103" i="24"/>
  <c r="V178" i="24"/>
  <c r="Z175" i="24"/>
  <c r="V175" i="24"/>
  <c r="Z32" i="13"/>
  <c r="AG32" i="13"/>
  <c r="AT99" i="24"/>
  <c r="AP107" i="24"/>
  <c r="V135" i="24"/>
  <c r="BA101" i="24"/>
  <c r="AT101" i="24"/>
  <c r="AP101" i="24"/>
  <c r="AI100" i="24"/>
  <c r="AF100" i="24" s="1"/>
  <c r="AV100" i="24"/>
  <c r="AW100" i="24" s="1"/>
  <c r="V176" i="24"/>
  <c r="Z176" i="24"/>
  <c r="AV181" i="24"/>
  <c r="AW181" i="24" s="1"/>
  <c r="AI181" i="24"/>
  <c r="AF181" i="24" s="1"/>
  <c r="AV103" i="24"/>
  <c r="AW103" i="24" s="1"/>
  <c r="AI103" i="24"/>
  <c r="AF103" i="24" s="1"/>
  <c r="AP175" i="24"/>
  <c r="AT175" i="24"/>
  <c r="Y20" i="13"/>
  <c r="AG20" i="13"/>
  <c r="Z20" i="13"/>
  <c r="AI177" i="24"/>
  <c r="AF177" i="24" s="1"/>
  <c r="AV177" i="24"/>
  <c r="AW177" i="24" s="1"/>
  <c r="AU180" i="24"/>
  <c r="BA108" i="24"/>
  <c r="BI108" i="24" s="1"/>
  <c r="AT108" i="24"/>
  <c r="AF32" i="13"/>
  <c r="AF178" i="24"/>
  <c r="AJ178" i="24"/>
  <c r="AU178" i="24"/>
  <c r="AI137" i="24"/>
  <c r="AF137" i="24" s="1"/>
  <c r="AV137" i="24"/>
  <c r="AW137" i="24" s="1"/>
  <c r="BA98" i="24"/>
  <c r="BI98" i="24" s="1"/>
  <c r="AT98" i="24"/>
  <c r="AT177" i="24"/>
  <c r="AP177" i="24"/>
  <c r="AV109" i="24"/>
  <c r="AW109" i="24" s="1"/>
  <c r="AI179" i="24"/>
  <c r="AF179" i="24" s="1"/>
  <c r="AV179" i="24"/>
  <c r="AW179" i="24" s="1"/>
  <c r="AW81" i="24"/>
  <c r="AU99" i="24"/>
  <c r="AP5" i="24"/>
  <c r="BW199" i="24"/>
  <c r="J199" i="24" s="1"/>
  <c r="C64" i="1" s="1"/>
  <c r="BN20" i="24"/>
  <c r="BO20" i="24" s="1"/>
  <c r="BU199" i="24"/>
  <c r="H199" i="24" s="1"/>
  <c r="C63" i="1" s="1"/>
  <c r="AH6" i="13"/>
  <c r="AG4" i="13"/>
  <c r="Y6" i="13"/>
  <c r="Z6" i="13"/>
  <c r="AG6" i="13"/>
  <c r="D101" i="13"/>
  <c r="D103" i="13" s="1"/>
  <c r="BS75" i="24"/>
  <c r="BS95" i="24"/>
  <c r="BS125" i="24"/>
  <c r="BS179" i="24"/>
  <c r="BS159" i="24"/>
  <c r="BS9" i="24"/>
  <c r="BS35" i="24"/>
  <c r="BS162" i="24"/>
  <c r="BS71" i="24"/>
  <c r="BS177" i="24"/>
  <c r="BS12" i="24"/>
  <c r="BS30" i="24"/>
  <c r="BS91" i="24"/>
  <c r="AJ11" i="24"/>
  <c r="AT8" i="24"/>
  <c r="BN17" i="24"/>
  <c r="BO17" i="24" s="1"/>
  <c r="V9" i="24"/>
  <c r="BS143" i="24"/>
  <c r="BS149" i="24"/>
  <c r="BS77" i="24"/>
  <c r="BS63" i="24"/>
  <c r="BS155" i="24"/>
  <c r="BS188" i="24"/>
  <c r="BS144" i="24"/>
  <c r="BS132" i="24"/>
  <c r="BS158" i="24"/>
  <c r="BS96" i="24"/>
  <c r="BS45" i="24"/>
  <c r="BS28" i="24"/>
  <c r="BS112" i="24"/>
  <c r="BS42" i="24"/>
  <c r="BS170" i="24"/>
  <c r="BS192" i="24"/>
  <c r="F198" i="24"/>
  <c r="BS161" i="24"/>
  <c r="BS181" i="24"/>
  <c r="BS15" i="24"/>
  <c r="BS73" i="24"/>
  <c r="BS84" i="24"/>
  <c r="B81" i="13"/>
  <c r="C102" i="1" s="1"/>
  <c r="V19" i="24"/>
  <c r="AP17" i="24"/>
  <c r="V8" i="24"/>
  <c r="AJ7" i="24"/>
  <c r="T6" i="13"/>
  <c r="U6" i="13" s="1"/>
  <c r="AF6" i="13"/>
  <c r="BS172" i="24"/>
  <c r="BS157" i="24"/>
  <c r="BS115" i="24"/>
  <c r="BS65" i="24"/>
  <c r="BS141" i="24"/>
  <c r="BS106" i="24"/>
  <c r="BS130" i="24"/>
  <c r="BS104" i="24"/>
  <c r="BS32" i="24"/>
  <c r="BS66" i="24"/>
  <c r="BS87" i="24"/>
  <c r="BS182" i="24"/>
  <c r="BS131" i="24"/>
  <c r="BS164" i="24"/>
  <c r="Z9" i="24"/>
  <c r="BS16" i="24"/>
  <c r="BS36" i="24"/>
  <c r="BS118" i="24"/>
  <c r="BS5" i="24"/>
  <c r="BS43" i="24"/>
  <c r="BS2" i="24"/>
  <c r="BS93" i="24"/>
  <c r="BS107" i="24"/>
  <c r="BS148" i="24"/>
  <c r="BS58" i="24"/>
  <c r="BS47" i="24"/>
  <c r="BS99" i="24"/>
  <c r="BS60" i="24"/>
  <c r="BS156" i="24"/>
  <c r="BS166" i="24"/>
  <c r="BS19" i="24"/>
  <c r="BS92" i="24"/>
  <c r="BS53" i="24"/>
  <c r="BS37" i="24"/>
  <c r="BS31" i="24"/>
  <c r="BS11" i="24"/>
  <c r="BS126" i="24"/>
  <c r="BS111" i="24"/>
  <c r="BN24" i="24"/>
  <c r="BO24" i="24" s="1"/>
  <c r="BS49" i="24"/>
  <c r="AV12" i="24"/>
  <c r="AW12" i="24" s="1"/>
  <c r="F103" i="13"/>
  <c r="BP199" i="24"/>
  <c r="C199" i="24" s="1"/>
  <c r="C56" i="1" s="1"/>
  <c r="AF14" i="24"/>
  <c r="BN18" i="24"/>
  <c r="AJ8" i="24"/>
  <c r="AI8" i="24"/>
  <c r="AF8" i="24" s="1"/>
  <c r="Z3" i="24"/>
  <c r="BB3" i="24"/>
  <c r="AJ22" i="24"/>
  <c r="Z19" i="24"/>
  <c r="BB19" i="24"/>
  <c r="AT17" i="24"/>
  <c r="BA17" i="24"/>
  <c r="BB8" i="24"/>
  <c r="Z8" i="24"/>
  <c r="AT3" i="24"/>
  <c r="AU3" i="24"/>
  <c r="BA3" i="24"/>
  <c r="AI5" i="24"/>
  <c r="AV5" i="24"/>
  <c r="AT4" i="24"/>
  <c r="BA4" i="24"/>
  <c r="AI20" i="24"/>
  <c r="AV20" i="24"/>
  <c r="AW20" i="24" s="1"/>
  <c r="Z7" i="24"/>
  <c r="V7" i="24"/>
  <c r="BB7" i="24"/>
  <c r="BN22" i="24"/>
  <c r="BS133" i="24"/>
  <c r="BS135" i="24"/>
  <c r="BS26" i="24"/>
  <c r="BS128" i="24"/>
  <c r="BS78" i="24"/>
  <c r="BS113" i="24"/>
  <c r="BS137" i="24"/>
  <c r="BS152" i="24"/>
  <c r="BS59" i="24"/>
  <c r="BS142" i="24"/>
  <c r="BS14" i="24"/>
  <c r="BS89" i="24"/>
  <c r="BS39" i="24"/>
  <c r="BS168" i="24"/>
  <c r="BS64" i="24"/>
  <c r="BS139" i="24"/>
  <c r="BS46" i="24"/>
  <c r="BS138" i="24"/>
  <c r="BS174" i="24"/>
  <c r="BS17" i="24"/>
  <c r="BS109" i="24"/>
  <c r="BS40" i="24"/>
  <c r="BS10" i="24"/>
  <c r="BS145" i="24"/>
  <c r="BS54" i="24"/>
  <c r="BS136" i="24"/>
  <c r="BS70" i="24"/>
  <c r="BS163" i="24"/>
  <c r="BS171" i="24"/>
  <c r="BS33" i="24"/>
  <c r="BS151" i="24"/>
  <c r="BS175" i="24"/>
  <c r="BS167" i="24"/>
  <c r="BS4" i="24"/>
  <c r="BS82" i="24"/>
  <c r="BS116" i="24"/>
  <c r="BS123" i="24"/>
  <c r="BS146" i="24"/>
  <c r="BS169" i="24"/>
  <c r="BS124" i="24"/>
  <c r="BS88" i="24"/>
  <c r="BS119" i="24"/>
  <c r="BS98" i="24"/>
  <c r="BS69" i="24"/>
  <c r="BS44" i="24"/>
  <c r="BS178" i="24"/>
  <c r="BS8" i="24"/>
  <c r="BS38" i="24"/>
  <c r="BA8" i="24"/>
  <c r="AJ15" i="24"/>
  <c r="AS24" i="24"/>
  <c r="AP24" i="24" s="1"/>
  <c r="AV24" i="24"/>
  <c r="AW24" i="24" s="1"/>
  <c r="BA20" i="24"/>
  <c r="AT20" i="24"/>
  <c r="AP20" i="24"/>
  <c r="AS3" i="24"/>
  <c r="AP3" i="24" s="1"/>
  <c r="AZ3" i="24"/>
  <c r="AZ4" i="24"/>
  <c r="AS4" i="24"/>
  <c r="AP4" i="24" s="1"/>
  <c r="AJ20" i="24"/>
  <c r="AU20" i="24"/>
  <c r="AZ20" i="24"/>
  <c r="AF20" i="24"/>
  <c r="BA23" i="24"/>
  <c r="AT23" i="24"/>
  <c r="AP23" i="24"/>
  <c r="AJ25" i="24"/>
  <c r="AF25" i="24"/>
  <c r="BA12" i="24"/>
  <c r="AT12" i="24"/>
  <c r="AP12" i="24"/>
  <c r="Z2" i="24"/>
  <c r="BB2" i="24"/>
  <c r="BB23" i="24"/>
  <c r="Z23" i="24"/>
  <c r="V23" i="24"/>
  <c r="AI4" i="24"/>
  <c r="AF4" i="24" s="1"/>
  <c r="AV4" i="24"/>
  <c r="BA6" i="24"/>
  <c r="AT6" i="24"/>
  <c r="AP6" i="24"/>
  <c r="AU16" i="24"/>
  <c r="AJ16" i="24"/>
  <c r="AP2" i="24"/>
  <c r="AT2" i="24"/>
  <c r="BA2" i="24"/>
  <c r="BA16" i="24"/>
  <c r="AP16" i="24"/>
  <c r="AT16" i="24"/>
  <c r="AJ4" i="24"/>
  <c r="AU4" i="24"/>
  <c r="AZ16" i="24"/>
  <c r="AV16" i="24"/>
  <c r="AW16" i="24" s="1"/>
  <c r="AI16" i="24"/>
  <c r="AF16" i="24" s="1"/>
  <c r="AF5" i="24"/>
  <c r="AU5" i="24"/>
  <c r="AW5" i="24" s="1"/>
  <c r="AJ5" i="24"/>
  <c r="AZ5" i="24"/>
  <c r="BB12" i="24"/>
  <c r="Z12" i="24"/>
  <c r="V12" i="24"/>
  <c r="Y16" i="24"/>
  <c r="V16" i="24" s="1"/>
  <c r="BB16" i="24"/>
  <c r="Z16" i="24"/>
  <c r="Z15" i="24"/>
  <c r="BB15" i="24"/>
  <c r="BB6" i="24"/>
  <c r="Z6" i="24"/>
  <c r="BB5" i="24"/>
  <c r="Z5" i="24"/>
  <c r="AV8" i="24"/>
  <c r="AW8" i="24" s="1"/>
  <c r="Y3" i="24"/>
  <c r="V3" i="24" s="1"/>
  <c r="AV3" i="24"/>
  <c r="AW3" i="24" s="1"/>
  <c r="AI22" i="24"/>
  <c r="AF22" i="24" s="1"/>
  <c r="AW10" i="24"/>
  <c r="BS97" i="24"/>
  <c r="BS189" i="24"/>
  <c r="BS134" i="24"/>
  <c r="BS81" i="24"/>
  <c r="BS140" i="24"/>
  <c r="BS22" i="24"/>
  <c r="BS187" i="24"/>
  <c r="BS110" i="24"/>
  <c r="BS68" i="24"/>
  <c r="BS86" i="24"/>
  <c r="BS80" i="24"/>
  <c r="BS90" i="24"/>
  <c r="BS147" i="24"/>
  <c r="BS153" i="24"/>
  <c r="BS85" i="24"/>
  <c r="BS150" i="24"/>
  <c r="BS121" i="24"/>
  <c r="BS117" i="24"/>
  <c r="BS51" i="24"/>
  <c r="BS105" i="24"/>
  <c r="BS55" i="24"/>
  <c r="BS180" i="24"/>
  <c r="BS62" i="24"/>
  <c r="BS186" i="24"/>
  <c r="BS18" i="24"/>
  <c r="BS154" i="24"/>
  <c r="BS165" i="24"/>
  <c r="BS185" i="24"/>
  <c r="BS74" i="24"/>
  <c r="BS20" i="24"/>
  <c r="BS83" i="24"/>
  <c r="BS108" i="24"/>
  <c r="BS3" i="24"/>
  <c r="BS129" i="24"/>
  <c r="BS6" i="24"/>
  <c r="BS101" i="24"/>
  <c r="BS72" i="24"/>
  <c r="BS183" i="24"/>
  <c r="BS21" i="24"/>
  <c r="BS34" i="24"/>
  <c r="BS114" i="24"/>
  <c r="BS52" i="24"/>
  <c r="BS56" i="24"/>
  <c r="BS102" i="24"/>
  <c r="BS173" i="24"/>
  <c r="BS193" i="24"/>
  <c r="BS79" i="24"/>
  <c r="BN8" i="24"/>
  <c r="BO8" i="24" s="1"/>
  <c r="AZ8" i="24"/>
  <c r="BI8" i="24" s="1"/>
  <c r="BN23" i="24"/>
  <c r="BO23" i="24" s="1"/>
  <c r="Y2" i="24"/>
  <c r="V2" i="24" s="1"/>
  <c r="AJ14" i="24"/>
  <c r="AT24" i="24"/>
  <c r="I38" i="13"/>
  <c r="I54" i="13" s="1"/>
  <c r="I55" i="13" s="1"/>
  <c r="C82" i="1" s="1"/>
  <c r="AI7" i="24"/>
  <c r="AF7" i="24" s="1"/>
  <c r="BN16" i="24"/>
  <c r="BO16" i="24" s="1"/>
  <c r="AJ46" i="24"/>
  <c r="AU46" i="24"/>
  <c r="AD10" i="13"/>
  <c r="AI46" i="24"/>
  <c r="AF46" i="24" s="1"/>
  <c r="AV46" i="24"/>
  <c r="AW46" i="24" s="1"/>
  <c r="BJ52" i="24"/>
  <c r="BI52" i="24"/>
  <c r="AU88" i="24"/>
  <c r="AT88" i="24"/>
  <c r="AV90" i="24"/>
  <c r="AS90" i="24"/>
  <c r="AT91" i="24"/>
  <c r="AP91" i="24"/>
  <c r="AS88" i="24"/>
  <c r="AP88" i="24" s="1"/>
  <c r="AV88" i="24"/>
  <c r="AW88" i="24" s="1"/>
  <c r="BJ95" i="24"/>
  <c r="BI95" i="24"/>
  <c r="AT90" i="24"/>
  <c r="AP90" i="24"/>
  <c r="AU90" i="24"/>
  <c r="BJ87" i="24"/>
  <c r="BJ84" i="24"/>
  <c r="Z89" i="24"/>
  <c r="BJ188" i="24"/>
  <c r="BI188" i="24"/>
  <c r="BJ191" i="24"/>
  <c r="BO191" i="24" s="1"/>
  <c r="C39" i="1" s="1"/>
  <c r="BI191" i="24"/>
  <c r="BJ158" i="24"/>
  <c r="BI158" i="24"/>
  <c r="BJ166" i="24"/>
  <c r="BI166" i="24"/>
  <c r="AW160" i="24"/>
  <c r="AW147" i="24"/>
  <c r="BJ162" i="24"/>
  <c r="BO162" i="24" s="1"/>
  <c r="C34" i="1" s="1"/>
  <c r="BI146" i="24"/>
  <c r="BJ146" i="24"/>
  <c r="BJ164" i="24"/>
  <c r="BI164" i="24"/>
  <c r="BJ150" i="24"/>
  <c r="BI150" i="24"/>
  <c r="C33" i="1"/>
  <c r="G44" i="13"/>
  <c r="G42" i="13" s="1"/>
  <c r="G41" i="13" s="1"/>
  <c r="BI123" i="24"/>
  <c r="BJ123" i="24"/>
  <c r="D48" i="13"/>
  <c r="D44" i="13" s="1"/>
  <c r="D38" i="13" s="1"/>
  <c r="BI141" i="24"/>
  <c r="AW138" i="24"/>
  <c r="C28" i="1"/>
  <c r="BJ138" i="24"/>
  <c r="BI142" i="24"/>
  <c r="AW141" i="24"/>
  <c r="BI117" i="24"/>
  <c r="BJ117" i="24"/>
  <c r="BI114" i="24"/>
  <c r="BJ114" i="24"/>
  <c r="BJ113" i="24"/>
  <c r="BI113" i="24"/>
  <c r="BJ118" i="24"/>
  <c r="BI118" i="24"/>
  <c r="BJ110" i="24"/>
  <c r="BI110" i="24"/>
  <c r="BI99" i="24"/>
  <c r="BI102" i="24"/>
  <c r="BJ102" i="24"/>
  <c r="F40" i="13"/>
  <c r="F39" i="13" s="1"/>
  <c r="AW110" i="24"/>
  <c r="AW102" i="24"/>
  <c r="BI89" i="24"/>
  <c r="BJ89" i="24"/>
  <c r="BJ88" i="24"/>
  <c r="BI88" i="24"/>
  <c r="BJ74" i="24"/>
  <c r="BI74" i="24"/>
  <c r="C18" i="1"/>
  <c r="BI94" i="24"/>
  <c r="BJ93" i="24"/>
  <c r="BI93" i="24"/>
  <c r="BJ85" i="24"/>
  <c r="BI85" i="24"/>
  <c r="BI91" i="24"/>
  <c r="BJ91" i="24"/>
  <c r="BJ97" i="24"/>
  <c r="BO97" i="24" s="1"/>
  <c r="C19" i="1" s="1"/>
  <c r="BI97" i="24"/>
  <c r="BI92" i="24"/>
  <c r="BJ92" i="24"/>
  <c r="AW85" i="24"/>
  <c r="AW89" i="24"/>
  <c r="AW91" i="24"/>
  <c r="AW87" i="24"/>
  <c r="BI69" i="24"/>
  <c r="BJ69" i="24"/>
  <c r="BJ65" i="24"/>
  <c r="BI65" i="24"/>
  <c r="BJ62" i="24"/>
  <c r="BI62" i="24"/>
  <c r="BI66" i="24"/>
  <c r="BJ66" i="24"/>
  <c r="BI63" i="24"/>
  <c r="BJ63" i="24"/>
  <c r="BJ70" i="24"/>
  <c r="BI70" i="24"/>
  <c r="C41" i="13"/>
  <c r="C38" i="13" s="1"/>
  <c r="C54" i="13" s="1"/>
  <c r="C55" i="13" s="1"/>
  <c r="C80" i="1" s="1"/>
  <c r="BJ73" i="24"/>
  <c r="BI73" i="24"/>
  <c r="BJ71" i="24"/>
  <c r="BI71" i="24"/>
  <c r="BJ67" i="24"/>
  <c r="BI67" i="24"/>
  <c r="BI72" i="24"/>
  <c r="BJ72" i="24"/>
  <c r="J40" i="13"/>
  <c r="J39" i="13" s="1"/>
  <c r="J54" i="13" s="1"/>
  <c r="J55" i="13" s="1"/>
  <c r="C86" i="1" s="1"/>
  <c r="F63" i="13"/>
  <c r="BO63" i="24"/>
  <c r="C14" i="1" s="1"/>
  <c r="AW73" i="24"/>
  <c r="AW69" i="24"/>
  <c r="AW65" i="24"/>
  <c r="AW63" i="24"/>
  <c r="B72" i="13"/>
  <c r="B67" i="13"/>
  <c r="B69" i="13"/>
  <c r="B74" i="13"/>
  <c r="B65" i="13"/>
  <c r="B73" i="13"/>
  <c r="B68" i="13"/>
  <c r="B70" i="13"/>
  <c r="B75" i="13"/>
  <c r="B66" i="13"/>
  <c r="B64" i="13"/>
  <c r="B71" i="13"/>
  <c r="AW44" i="24"/>
  <c r="O41" i="13"/>
  <c r="D39" i="13"/>
  <c r="C8" i="1"/>
  <c r="BJ32" i="24"/>
  <c r="BI32" i="24"/>
  <c r="BJ38" i="24"/>
  <c r="BO38" i="24" s="1"/>
  <c r="C9" i="1" s="1"/>
  <c r="BI38" i="24"/>
  <c r="B45" i="13"/>
  <c r="B49" i="13"/>
  <c r="B51" i="13"/>
  <c r="B47" i="13"/>
  <c r="B48" i="13"/>
  <c r="B44" i="13"/>
  <c r="B53" i="13"/>
  <c r="B40" i="13"/>
  <c r="B52" i="13"/>
  <c r="B50" i="13"/>
  <c r="B46" i="13"/>
  <c r="B43" i="13"/>
  <c r="BI42" i="24"/>
  <c r="BJ42" i="24"/>
  <c r="BI40" i="24"/>
  <c r="BI44" i="24"/>
  <c r="B63" i="13"/>
  <c r="AW38" i="24"/>
  <c r="AW40" i="24"/>
  <c r="F60" i="13"/>
  <c r="F61" i="13"/>
  <c r="AS19" i="24"/>
  <c r="Y18" i="24"/>
  <c r="V18" i="24" s="1"/>
  <c r="F38" i="13"/>
  <c r="F54" i="13" s="1"/>
  <c r="F55" i="13" s="1"/>
  <c r="C85" i="1" s="1"/>
  <c r="BI13" i="24"/>
  <c r="BJ13" i="24"/>
  <c r="BV199" i="24"/>
  <c r="I199" i="24" s="1"/>
  <c r="C65" i="1" s="1"/>
  <c r="BN21" i="24"/>
  <c r="Y4" i="13"/>
  <c r="Z4" i="13" s="1"/>
  <c r="BI12" i="24"/>
  <c r="BJ9" i="24"/>
  <c r="BI9" i="24"/>
  <c r="BJ10" i="24"/>
  <c r="BI10" i="24"/>
  <c r="AT25" i="24"/>
  <c r="AU25" i="24"/>
  <c r="AJ21" i="24"/>
  <c r="AU21" i="24"/>
  <c r="AZ21" i="24"/>
  <c r="AI23" i="24"/>
  <c r="AV23" i="24"/>
  <c r="AP19" i="24"/>
  <c r="AT19" i="24"/>
  <c r="BA19" i="24"/>
  <c r="Z18" i="24"/>
  <c r="BB18" i="24"/>
  <c r="AU19" i="24"/>
  <c r="AJ19" i="24"/>
  <c r="AZ19" i="24"/>
  <c r="AZ6" i="24"/>
  <c r="AU6" i="24"/>
  <c r="AJ6" i="24"/>
  <c r="AS22" i="24"/>
  <c r="AP22" i="24" s="1"/>
  <c r="AV22" i="24"/>
  <c r="BA18" i="24"/>
  <c r="AT18" i="24"/>
  <c r="AU18" i="24"/>
  <c r="AS14" i="24"/>
  <c r="AP14" i="24" s="1"/>
  <c r="AV14" i="24"/>
  <c r="V24" i="24"/>
  <c r="BB24" i="24"/>
  <c r="Z24" i="24"/>
  <c r="AI17" i="24"/>
  <c r="AF17" i="24" s="1"/>
  <c r="AV17" i="24"/>
  <c r="AS7" i="24"/>
  <c r="AP7" i="24" s="1"/>
  <c r="AV7" i="24"/>
  <c r="AZ7" i="24"/>
  <c r="AU2" i="24"/>
  <c r="AJ2" i="24"/>
  <c r="AZ2" i="24"/>
  <c r="BJ11" i="24"/>
  <c r="BI11" i="24"/>
  <c r="AW9" i="24"/>
  <c r="BT199" i="24"/>
  <c r="G199" i="24" s="1"/>
  <c r="C66" i="1" s="1"/>
  <c r="BN9" i="24"/>
  <c r="BO9" i="24" s="1"/>
  <c r="BN19" i="24"/>
  <c r="BO19" i="24" s="1"/>
  <c r="BQ199" i="24"/>
  <c r="D199" i="24" s="1"/>
  <c r="C62" i="1" s="1"/>
  <c r="V17" i="24"/>
  <c r="CB199" i="24"/>
  <c r="P199" i="24" s="1"/>
  <c r="C67" i="1" s="1"/>
  <c r="BR199" i="24"/>
  <c r="E199" i="24" s="1"/>
  <c r="C61" i="1" s="1"/>
  <c r="V22" i="24"/>
  <c r="AS15" i="24"/>
  <c r="AP15" i="24" s="1"/>
  <c r="V14" i="24"/>
  <c r="BN25" i="24"/>
  <c r="BO25" i="24" s="1"/>
  <c r="BN10" i="24"/>
  <c r="BO10" i="24" s="1"/>
  <c r="E143" i="15"/>
  <c r="C104" i="15"/>
  <c r="E131" i="15"/>
  <c r="E71" i="15"/>
  <c r="E5" i="15"/>
  <c r="C147" i="15"/>
  <c r="C47" i="15"/>
  <c r="E142" i="15"/>
  <c r="E87" i="15"/>
  <c r="E75" i="15"/>
  <c r="E170" i="15"/>
  <c r="C89" i="15"/>
  <c r="C53" i="15"/>
  <c r="E24" i="15"/>
  <c r="E91" i="15"/>
  <c r="E85" i="15"/>
  <c r="E73" i="15"/>
  <c r="C127" i="15"/>
  <c r="E191" i="15"/>
  <c r="E28" i="15"/>
  <c r="C70" i="15"/>
  <c r="E9" i="15"/>
  <c r="C39" i="15"/>
  <c r="C187" i="15"/>
  <c r="C141" i="15"/>
  <c r="C110" i="15"/>
  <c r="E54" i="15"/>
  <c r="E49" i="15"/>
  <c r="C172" i="15"/>
  <c r="C134" i="15"/>
  <c r="C144" i="15"/>
  <c r="C2" i="15"/>
  <c r="E127" i="15"/>
  <c r="E158" i="15"/>
  <c r="C133" i="15"/>
  <c r="E79" i="15"/>
  <c r="C176" i="15"/>
  <c r="E89" i="15"/>
  <c r="C132" i="15"/>
  <c r="E77" i="15"/>
  <c r="E135" i="15"/>
  <c r="C114" i="15"/>
  <c r="C192" i="15"/>
  <c r="C99" i="15"/>
  <c r="C152" i="15"/>
  <c r="C107" i="15"/>
  <c r="E16" i="15"/>
  <c r="C178" i="15"/>
  <c r="E26" i="15"/>
  <c r="C131" i="15"/>
  <c r="C184" i="15"/>
  <c r="E136" i="15"/>
  <c r="C88" i="15"/>
  <c r="C128" i="15"/>
  <c r="E178" i="15"/>
  <c r="E95" i="15"/>
  <c r="C171" i="15"/>
  <c r="C163" i="15"/>
  <c r="C22" i="15"/>
  <c r="E48" i="15"/>
  <c r="E34" i="15"/>
  <c r="C162" i="15"/>
  <c r="C122" i="15"/>
  <c r="E163" i="15"/>
  <c r="C129" i="15"/>
  <c r="C105" i="15"/>
  <c r="C82" i="15"/>
  <c r="E169" i="15"/>
  <c r="E115" i="15"/>
  <c r="E145" i="15"/>
  <c r="C160" i="15"/>
  <c r="C136" i="15"/>
  <c r="E114" i="15"/>
  <c r="E166" i="15"/>
  <c r="C103" i="15"/>
  <c r="C46" i="15"/>
  <c r="C92" i="15"/>
  <c r="E22" i="15"/>
  <c r="C119" i="15"/>
  <c r="BN3" i="24"/>
  <c r="BO3" i="24" s="1"/>
  <c r="C173" i="15"/>
  <c r="C165" i="15"/>
  <c r="E37" i="15"/>
  <c r="E74" i="15"/>
  <c r="E80" i="15"/>
  <c r="E62" i="15"/>
  <c r="C102" i="15"/>
  <c r="C124" i="15"/>
  <c r="E137" i="15"/>
  <c r="E161" i="15"/>
  <c r="E86" i="15"/>
  <c r="C77" i="15"/>
  <c r="E125" i="15"/>
  <c r="E119" i="15"/>
  <c r="C154" i="15"/>
  <c r="E18" i="15"/>
  <c r="E102" i="15"/>
  <c r="C7" i="15"/>
  <c r="C30" i="15"/>
  <c r="C15" i="15"/>
  <c r="E64" i="15"/>
  <c r="C169" i="15"/>
  <c r="E56" i="15"/>
  <c r="E40" i="15"/>
  <c r="E46" i="15"/>
  <c r="C146" i="15"/>
  <c r="E32" i="15"/>
  <c r="C51" i="15"/>
  <c r="C45" i="15"/>
  <c r="C90" i="15"/>
  <c r="C37" i="15"/>
  <c r="C130" i="15"/>
  <c r="C59" i="15"/>
  <c r="C182" i="15"/>
  <c r="C13" i="15"/>
  <c r="E159" i="15"/>
  <c r="C86" i="15"/>
  <c r="E149" i="15"/>
  <c r="C179" i="15"/>
  <c r="C142" i="15"/>
  <c r="E113" i="15"/>
  <c r="C49" i="15"/>
  <c r="C64" i="15"/>
  <c r="C166" i="15"/>
  <c r="C24" i="15"/>
  <c r="C174" i="15"/>
  <c r="E146" i="15"/>
  <c r="C113" i="15"/>
  <c r="C96" i="15"/>
  <c r="C3" i="15"/>
  <c r="C56" i="15"/>
  <c r="C158" i="15"/>
  <c r="C34" i="15"/>
  <c r="E180" i="15"/>
  <c r="C185" i="15"/>
  <c r="C140" i="15"/>
  <c r="E111" i="15"/>
  <c r="E42" i="15"/>
  <c r="E121" i="15"/>
  <c r="C164" i="15"/>
  <c r="E129" i="15"/>
  <c r="C17" i="15"/>
  <c r="E144" i="15"/>
  <c r="E106" i="15"/>
  <c r="E154" i="15"/>
  <c r="C9" i="15"/>
  <c r="BN11" i="24"/>
  <c r="BO11" i="24" s="1"/>
  <c r="BN12" i="24"/>
  <c r="BO12" i="24" s="1"/>
  <c r="BN6" i="24"/>
  <c r="E4" i="15"/>
  <c r="E44" i="15"/>
  <c r="C84" i="15"/>
  <c r="E52" i="15"/>
  <c r="C83" i="15"/>
  <c r="C61" i="15"/>
  <c r="E133" i="15"/>
  <c r="E12" i="15"/>
  <c r="E155" i="15"/>
  <c r="C145" i="15"/>
  <c r="E2" i="15"/>
  <c r="C41" i="15"/>
  <c r="E186" i="15"/>
  <c r="E41" i="15"/>
  <c r="E176" i="15"/>
  <c r="C81" i="15"/>
  <c r="E162" i="15"/>
  <c r="E105" i="15"/>
  <c r="E153" i="15"/>
  <c r="C73" i="15"/>
  <c r="E141" i="15"/>
  <c r="E69" i="15"/>
  <c r="E187" i="15"/>
  <c r="C150" i="15"/>
  <c r="E181" i="15"/>
  <c r="C20" i="15"/>
  <c r="E173" i="15"/>
  <c r="E134" i="15"/>
  <c r="C29" i="15"/>
  <c r="C19" i="15"/>
  <c r="E20" i="15"/>
  <c r="C52" i="15"/>
  <c r="E157" i="15"/>
  <c r="E101" i="15"/>
  <c r="E151" i="15"/>
  <c r="C71" i="15"/>
  <c r="E139" i="15"/>
  <c r="C54" i="15"/>
  <c r="C190" i="15"/>
  <c r="C66" i="15"/>
  <c r="E147" i="15"/>
  <c r="C26" i="15"/>
  <c r="E171" i="15"/>
  <c r="C118" i="15"/>
  <c r="C27" i="15"/>
  <c r="C98" i="15"/>
  <c r="E179" i="15"/>
  <c r="C58" i="15"/>
  <c r="AS25" i="24"/>
  <c r="AP25" i="24" s="1"/>
  <c r="AV25" i="24"/>
  <c r="AW25" i="24" s="1"/>
  <c r="AI21" i="24"/>
  <c r="AF21" i="24" s="1"/>
  <c r="AV21" i="24"/>
  <c r="AZ23" i="24"/>
  <c r="AJ23" i="24"/>
  <c r="AU23" i="24"/>
  <c r="AF23" i="24"/>
  <c r="AI19" i="24"/>
  <c r="AF19" i="24" s="1"/>
  <c r="AV19" i="24"/>
  <c r="AW19" i="24" s="1"/>
  <c r="E53" i="13"/>
  <c r="E52" i="13" s="1"/>
  <c r="E51" i="13" s="1"/>
  <c r="E50" i="13" s="1"/>
  <c r="E49" i="13" s="1"/>
  <c r="E48" i="13" s="1"/>
  <c r="E47" i="13" s="1"/>
  <c r="E46" i="13" s="1"/>
  <c r="E45" i="13" s="1"/>
  <c r="E44" i="13" s="1"/>
  <c r="E43" i="13" s="1"/>
  <c r="E42" i="13" s="1"/>
  <c r="E41" i="13" s="1"/>
  <c r="E40" i="13" s="1"/>
  <c r="AV6" i="24"/>
  <c r="AW6" i="24" s="1"/>
  <c r="AI6" i="24"/>
  <c r="AF6" i="24" s="1"/>
  <c r="AD6" i="13"/>
  <c r="AE6" i="13" s="1"/>
  <c r="E101" i="13"/>
  <c r="E103" i="13" s="1"/>
  <c r="AI15" i="24"/>
  <c r="AF15" i="24" s="1"/>
  <c r="AV15" i="24"/>
  <c r="AW15" i="24" s="1"/>
  <c r="AZ15" i="24"/>
  <c r="AT22" i="24"/>
  <c r="BA22" i="24"/>
  <c r="AU22" i="24"/>
  <c r="Z21" i="24"/>
  <c r="V21" i="24"/>
  <c r="BB21" i="24"/>
  <c r="AS18" i="24"/>
  <c r="AP18" i="24" s="1"/>
  <c r="AV18" i="24"/>
  <c r="AW18" i="24" s="1"/>
  <c r="Z17" i="24"/>
  <c r="BB17" i="24"/>
  <c r="BA14" i="24"/>
  <c r="AU14" i="24"/>
  <c r="AT14" i="24"/>
  <c r="AU17" i="24"/>
  <c r="AJ17" i="24"/>
  <c r="AZ17" i="24"/>
  <c r="AT7" i="24"/>
  <c r="AU7" i="24"/>
  <c r="BA7" i="24"/>
  <c r="AI2" i="24"/>
  <c r="AF2" i="24" s="1"/>
  <c r="AV2" i="24"/>
  <c r="AW2" i="24" s="1"/>
  <c r="Z22" i="24"/>
  <c r="BB22" i="24"/>
  <c r="AT15" i="24"/>
  <c r="BA15" i="24"/>
  <c r="Z14" i="24"/>
  <c r="BB14" i="24"/>
  <c r="BJ8" i="24"/>
  <c r="BN14" i="24"/>
  <c r="BO14" i="24" s="1"/>
  <c r="BN15" i="24"/>
  <c r="BO15" i="24" s="1"/>
  <c r="C43" i="15"/>
  <c r="E53" i="15"/>
  <c r="E59" i="15"/>
  <c r="E13" i="15"/>
  <c r="E174" i="15"/>
  <c r="E58" i="15"/>
  <c r="E70" i="15"/>
  <c r="C91" i="15"/>
  <c r="C138" i="15"/>
  <c r="E175" i="15"/>
  <c r="E185" i="15"/>
  <c r="E107" i="15"/>
  <c r="C94" i="15"/>
  <c r="C137" i="15"/>
  <c r="C21" i="15"/>
  <c r="C120" i="15"/>
  <c r="E189" i="15"/>
  <c r="C38" i="15"/>
  <c r="E138" i="15"/>
  <c r="E165" i="15"/>
  <c r="BN5" i="24"/>
  <c r="BO5" i="24" s="1"/>
  <c r="E192" i="15"/>
  <c r="E184" i="15"/>
  <c r="E50" i="15"/>
  <c r="E98" i="15"/>
  <c r="C167" i="15"/>
  <c r="E36" i="15"/>
  <c r="C78" i="15"/>
  <c r="C32" i="15"/>
  <c r="C183" i="15"/>
  <c r="C123" i="15"/>
  <c r="C101" i="15"/>
  <c r="E10" i="15"/>
  <c r="C31" i="15"/>
  <c r="C186" i="15"/>
  <c r="C93" i="15"/>
  <c r="C156" i="15"/>
  <c r="E84" i="15"/>
  <c r="C116" i="15"/>
  <c r="C75" i="15"/>
  <c r="E177" i="15"/>
  <c r="C85" i="15"/>
  <c r="E117" i="15"/>
  <c r="C168" i="15"/>
  <c r="E109" i="15"/>
  <c r="E6" i="15"/>
  <c r="E156" i="15"/>
  <c r="C149" i="15"/>
  <c r="E150" i="15"/>
  <c r="C5" i="15"/>
  <c r="BN13" i="24"/>
  <c r="BO13" i="24" s="1"/>
  <c r="E45" i="15"/>
  <c r="C35" i="15"/>
  <c r="C177" i="15"/>
  <c r="C11" i="15"/>
  <c r="E93" i="15"/>
  <c r="E66" i="15"/>
  <c r="E182" i="15"/>
  <c r="E188" i="15"/>
  <c r="C139" i="15"/>
  <c r="E167" i="15"/>
  <c r="C69" i="15"/>
  <c r="C18" i="15"/>
  <c r="C62" i="15"/>
  <c r="E83" i="15"/>
  <c r="E193" i="15"/>
  <c r="E14" i="15"/>
  <c r="C161" i="15"/>
  <c r="C121" i="15"/>
  <c r="C50" i="15"/>
  <c r="C67" i="15"/>
  <c r="C14" i="15"/>
  <c r="C60" i="15"/>
  <c r="E183" i="15"/>
  <c r="C87" i="15"/>
  <c r="E17" i="15"/>
  <c r="C159" i="15"/>
  <c r="C135" i="15"/>
  <c r="BN2" i="24"/>
  <c r="BO2" i="24" s="1"/>
  <c r="E81" i="15"/>
  <c r="C23" i="15"/>
  <c r="C63" i="15"/>
  <c r="E190" i="15"/>
  <c r="E160" i="15"/>
  <c r="E8" i="15"/>
  <c r="C151" i="15"/>
  <c r="C191" i="15"/>
  <c r="E60" i="15"/>
  <c r="E30" i="15"/>
  <c r="E100" i="15"/>
  <c r="C8" i="15"/>
  <c r="C115" i="15"/>
  <c r="E38" i="15"/>
  <c r="C170" i="15"/>
  <c r="C109" i="15"/>
  <c r="C155" i="15"/>
  <c r="E152" i="15"/>
  <c r="E123" i="15"/>
  <c r="C181" i="15"/>
  <c r="E172" i="15"/>
  <c r="C153" i="15"/>
  <c r="E148" i="15"/>
  <c r="C193" i="15"/>
  <c r="C126" i="15"/>
  <c r="C117" i="15"/>
  <c r="E140" i="15"/>
  <c r="E96" i="15"/>
  <c r="C80" i="15"/>
  <c r="E63" i="15"/>
  <c r="C106" i="15"/>
  <c r="E55" i="15"/>
  <c r="E168" i="15"/>
  <c r="E61" i="15"/>
  <c r="C16" i="15"/>
  <c r="E31" i="15"/>
  <c r="C111" i="15"/>
  <c r="E90" i="15"/>
  <c r="C4" i="15"/>
  <c r="E94" i="15"/>
  <c r="E72" i="15"/>
  <c r="E124" i="15"/>
  <c r="E67" i="15"/>
  <c r="E118" i="15"/>
  <c r="C40" i="15"/>
  <c r="E126" i="15"/>
  <c r="E7" i="15"/>
  <c r="E27" i="15"/>
  <c r="E132" i="15"/>
  <c r="E21" i="15"/>
  <c r="C72" i="15"/>
  <c r="E78" i="15"/>
  <c r="E104" i="15"/>
  <c r="E88" i="15"/>
  <c r="C10" i="15"/>
  <c r="E76" i="15"/>
  <c r="E68" i="15"/>
  <c r="C125" i="15"/>
  <c r="C188" i="15"/>
  <c r="E116" i="15"/>
  <c r="C148" i="15"/>
  <c r="E108" i="15"/>
  <c r="E35" i="15"/>
  <c r="C157" i="15"/>
  <c r="C33" i="15"/>
  <c r="E3" i="15"/>
  <c r="C180" i="15"/>
  <c r="BN7" i="24"/>
  <c r="BO7" i="24" s="1"/>
  <c r="BN4" i="24"/>
  <c r="BO4" i="24" s="1"/>
  <c r="E92" i="15"/>
  <c r="C108" i="15"/>
  <c r="E65" i="15"/>
  <c r="C100" i="15"/>
  <c r="E57" i="15"/>
  <c r="C112" i="15"/>
  <c r="E47" i="15"/>
  <c r="C76" i="15"/>
  <c r="E33" i="15"/>
  <c r="E164" i="15"/>
  <c r="E43" i="15"/>
  <c r="C25" i="15"/>
  <c r="E19" i="15"/>
  <c r="C65" i="15"/>
  <c r="C189" i="15"/>
  <c r="E99" i="15"/>
  <c r="E11" i="15"/>
  <c r="E97" i="15"/>
  <c r="C97" i="15"/>
  <c r="E51" i="15"/>
  <c r="C57" i="15"/>
  <c r="C12" i="15"/>
  <c r="E112" i="15"/>
  <c r="C175" i="15"/>
  <c r="E122" i="15"/>
  <c r="C36" i="15"/>
  <c r="E130" i="15"/>
  <c r="C44" i="15"/>
  <c r="E15" i="15"/>
  <c r="C48" i="15"/>
  <c r="E25" i="15"/>
  <c r="C68" i="15"/>
  <c r="E82" i="15"/>
  <c r="C28" i="15"/>
  <c r="C95" i="15"/>
  <c r="C6" i="15"/>
  <c r="C55" i="15"/>
  <c r="C79" i="15"/>
  <c r="E110" i="15"/>
  <c r="E39" i="15"/>
  <c r="E120" i="15"/>
  <c r="C42" i="15"/>
  <c r="E128" i="15"/>
  <c r="C143" i="15"/>
  <c r="E29" i="15"/>
  <c r="E103" i="15"/>
  <c r="E23" i="15"/>
  <c r="C74" i="15"/>
  <c r="C101" i="13"/>
  <c r="BJ98" i="24" l="1"/>
  <c r="BI101" i="24"/>
  <c r="BJ101" i="24"/>
  <c r="C103" i="13"/>
  <c r="C91" i="1" s="1"/>
  <c r="BJ108" i="24"/>
  <c r="AW90" i="24"/>
  <c r="BJ104" i="24"/>
  <c r="BI104" i="24"/>
  <c r="BI107" i="24"/>
  <c r="BJ107" i="24"/>
  <c r="Z36" i="13"/>
  <c r="AE36" i="13"/>
  <c r="U36" i="13"/>
  <c r="BJ12" i="24"/>
  <c r="V197" i="24"/>
  <c r="BY9" i="24" s="1"/>
  <c r="BS199" i="24"/>
  <c r="F199" i="24" s="1"/>
  <c r="C60" i="1" s="1"/>
  <c r="BJ5" i="24"/>
  <c r="BI5" i="24"/>
  <c r="BJ20" i="24"/>
  <c r="BI20" i="24"/>
  <c r="BI4" i="24"/>
  <c r="BJ4" i="24"/>
  <c r="AW4" i="24"/>
  <c r="BJ16" i="24"/>
  <c r="BI16" i="24"/>
  <c r="BJ3" i="24"/>
  <c r="BI3" i="24"/>
  <c r="AW21" i="24"/>
  <c r="BJ18" i="24"/>
  <c r="BO18" i="24" s="1"/>
  <c r="AF197" i="24"/>
  <c r="BZ37" i="24" s="1"/>
  <c r="G39" i="13"/>
  <c r="G38" i="13" s="1"/>
  <c r="G54" i="13" s="1"/>
  <c r="G55" i="13" s="1"/>
  <c r="C81" i="1" s="1"/>
  <c r="O39" i="13"/>
  <c r="D54" i="13"/>
  <c r="D55" i="13" s="1"/>
  <c r="C79" i="1" s="1"/>
  <c r="B42" i="13"/>
  <c r="B62" i="13"/>
  <c r="B61" i="13" s="1"/>
  <c r="B60" i="13" s="1"/>
  <c r="B76" i="13" s="1"/>
  <c r="B77" i="13" s="1"/>
  <c r="C77" i="1" s="1"/>
  <c r="B41" i="13"/>
  <c r="B39" i="13" s="1"/>
  <c r="AW22" i="24"/>
  <c r="AW23" i="24"/>
  <c r="F76" i="13"/>
  <c r="F77" i="13" s="1"/>
  <c r="C84" i="1" s="1"/>
  <c r="AP197" i="24"/>
  <c r="CA25" i="24" s="1"/>
  <c r="E39" i="13"/>
  <c r="E38" i="13" s="1"/>
  <c r="E54" i="13" s="1"/>
  <c r="E55" i="13" s="1"/>
  <c r="C78" i="1" s="1"/>
  <c r="D103" i="15"/>
  <c r="D39" i="15"/>
  <c r="D51" i="15"/>
  <c r="D97" i="15"/>
  <c r="D99" i="15"/>
  <c r="D164" i="15"/>
  <c r="D35" i="15"/>
  <c r="D68" i="15"/>
  <c r="D104" i="15"/>
  <c r="D132" i="15"/>
  <c r="D7" i="15"/>
  <c r="D67" i="15"/>
  <c r="D72" i="15"/>
  <c r="D168" i="15"/>
  <c r="D140" i="15"/>
  <c r="D148" i="15"/>
  <c r="D172" i="15"/>
  <c r="D123" i="15"/>
  <c r="D100" i="15"/>
  <c r="D60" i="15"/>
  <c r="D160" i="15"/>
  <c r="D81" i="15"/>
  <c r="D17" i="15"/>
  <c r="D183" i="15"/>
  <c r="D193" i="15"/>
  <c r="D182" i="15"/>
  <c r="D93" i="15"/>
  <c r="D45" i="15"/>
  <c r="D6" i="15"/>
  <c r="D84" i="15"/>
  <c r="D50" i="15"/>
  <c r="D192" i="15"/>
  <c r="D165" i="15"/>
  <c r="D107" i="15"/>
  <c r="D175" i="15"/>
  <c r="D58" i="15"/>
  <c r="D13" i="15"/>
  <c r="D53" i="15"/>
  <c r="BI14" i="24"/>
  <c r="BJ14" i="24"/>
  <c r="BJ23" i="24"/>
  <c r="BI23" i="24"/>
  <c r="D179" i="15"/>
  <c r="D171" i="15"/>
  <c r="D147" i="15"/>
  <c r="D139" i="15"/>
  <c r="D151" i="15"/>
  <c r="D157" i="15"/>
  <c r="D20" i="15"/>
  <c r="D173" i="15"/>
  <c r="D181" i="15"/>
  <c r="D187" i="15"/>
  <c r="D141" i="15"/>
  <c r="D153" i="15"/>
  <c r="D162" i="15"/>
  <c r="D176" i="15"/>
  <c r="D186" i="15"/>
  <c r="D2" i="15"/>
  <c r="D155" i="15"/>
  <c r="D133" i="15"/>
  <c r="D4" i="15"/>
  <c r="D106" i="15"/>
  <c r="D42" i="15"/>
  <c r="D180" i="15"/>
  <c r="D149" i="15"/>
  <c r="D159" i="15"/>
  <c r="D40" i="15"/>
  <c r="D18" i="15"/>
  <c r="D119" i="15"/>
  <c r="D161" i="15"/>
  <c r="D62" i="15"/>
  <c r="D74" i="15"/>
  <c r="D22" i="15"/>
  <c r="D166" i="15"/>
  <c r="D145" i="15"/>
  <c r="D169" i="15"/>
  <c r="D163" i="15"/>
  <c r="D48" i="15"/>
  <c r="D95" i="15"/>
  <c r="D136" i="15"/>
  <c r="D77" i="15"/>
  <c r="D89" i="15"/>
  <c r="D79" i="15"/>
  <c r="D158" i="15"/>
  <c r="D49" i="15"/>
  <c r="D9" i="15"/>
  <c r="D28" i="15"/>
  <c r="D85" i="15"/>
  <c r="D24" i="15"/>
  <c r="D75" i="15"/>
  <c r="D142" i="15"/>
  <c r="D71" i="15"/>
  <c r="BJ19" i="24"/>
  <c r="BI19" i="24"/>
  <c r="BJ21" i="24"/>
  <c r="BO21" i="24" s="1"/>
  <c r="BI21" i="24"/>
  <c r="AW7" i="24"/>
  <c r="AW17" i="24"/>
  <c r="BI18" i="24"/>
  <c r="D23" i="15"/>
  <c r="D29" i="15"/>
  <c r="D128" i="15"/>
  <c r="D120" i="15"/>
  <c r="D110" i="15"/>
  <c r="D82" i="15"/>
  <c r="D25" i="15"/>
  <c r="D15" i="15"/>
  <c r="D130" i="15"/>
  <c r="D122" i="15"/>
  <c r="D112" i="15"/>
  <c r="D11" i="15"/>
  <c r="D19" i="15"/>
  <c r="D43" i="15"/>
  <c r="D33" i="15"/>
  <c r="D47" i="15"/>
  <c r="D57" i="15"/>
  <c r="D65" i="15"/>
  <c r="D92" i="15"/>
  <c r="D3" i="15"/>
  <c r="D108" i="15"/>
  <c r="D116" i="15"/>
  <c r="D76" i="15"/>
  <c r="D88" i="15"/>
  <c r="D78" i="15"/>
  <c r="D21" i="15"/>
  <c r="D27" i="15"/>
  <c r="D126" i="15"/>
  <c r="D118" i="15"/>
  <c r="D124" i="15"/>
  <c r="D94" i="15"/>
  <c r="D90" i="15"/>
  <c r="D31" i="15"/>
  <c r="D61" i="15"/>
  <c r="D55" i="15"/>
  <c r="D63" i="15"/>
  <c r="D96" i="15"/>
  <c r="D152" i="15"/>
  <c r="D38" i="15"/>
  <c r="D30" i="15"/>
  <c r="D8" i="15"/>
  <c r="D190" i="15"/>
  <c r="D14" i="15"/>
  <c r="D83" i="15"/>
  <c r="D167" i="15"/>
  <c r="D188" i="15"/>
  <c r="D66" i="15"/>
  <c r="D150" i="15"/>
  <c r="D156" i="15"/>
  <c r="D109" i="15"/>
  <c r="D117" i="15"/>
  <c r="D177" i="15"/>
  <c r="D10" i="15"/>
  <c r="D36" i="15"/>
  <c r="D98" i="15"/>
  <c r="D184" i="15"/>
  <c r="D138" i="15"/>
  <c r="D189" i="15"/>
  <c r="D185" i="15"/>
  <c r="D70" i="15"/>
  <c r="D174" i="15"/>
  <c r="D59" i="15"/>
  <c r="BJ17" i="24"/>
  <c r="BI17" i="24"/>
  <c r="BJ15" i="24"/>
  <c r="BI15" i="24"/>
  <c r="D101" i="15"/>
  <c r="D134" i="15"/>
  <c r="D69" i="15"/>
  <c r="D105" i="15"/>
  <c r="D41" i="15"/>
  <c r="D12" i="15"/>
  <c r="D52" i="15"/>
  <c r="D44" i="15"/>
  <c r="D154" i="15"/>
  <c r="D144" i="15"/>
  <c r="D129" i="15"/>
  <c r="D121" i="15"/>
  <c r="D111" i="15"/>
  <c r="D146" i="15"/>
  <c r="D113" i="15"/>
  <c r="D32" i="15"/>
  <c r="D46" i="15"/>
  <c r="D56" i="15"/>
  <c r="D64" i="15"/>
  <c r="D102" i="15"/>
  <c r="D125" i="15"/>
  <c r="D86" i="15"/>
  <c r="D137" i="15"/>
  <c r="D80" i="15"/>
  <c r="D37" i="15"/>
  <c r="D114" i="15"/>
  <c r="D115" i="15"/>
  <c r="D34" i="15"/>
  <c r="D178" i="15"/>
  <c r="D26" i="15"/>
  <c r="D16" i="15"/>
  <c r="D135" i="15"/>
  <c r="D127" i="15"/>
  <c r="D54" i="15"/>
  <c r="D191" i="15"/>
  <c r="D73" i="15"/>
  <c r="D91" i="15"/>
  <c r="D170" i="15"/>
  <c r="D87" i="15"/>
  <c r="D5" i="15"/>
  <c r="D131" i="15"/>
  <c r="D143" i="15"/>
  <c r="BJ2" i="24"/>
  <c r="BI2" i="24"/>
  <c r="F9" i="15" s="1"/>
  <c r="BI7" i="24"/>
  <c r="BJ7" i="24"/>
  <c r="BJ24" i="24"/>
  <c r="BI24" i="24"/>
  <c r="F51" i="15" s="1"/>
  <c r="BJ6" i="24"/>
  <c r="BO6" i="24" s="1"/>
  <c r="C3" i="1" s="1"/>
  <c r="BI6" i="24"/>
  <c r="BI22" i="24"/>
  <c r="BJ22" i="24"/>
  <c r="BO22" i="24" s="1"/>
  <c r="AW14" i="24"/>
  <c r="BZ137" i="24"/>
  <c r="BZ190" i="24"/>
  <c r="BZ185" i="24"/>
  <c r="BZ134" i="24"/>
  <c r="BZ154" i="24"/>
  <c r="BZ187" i="24"/>
  <c r="BZ89" i="24"/>
  <c r="BZ50" i="24"/>
  <c r="BZ110" i="24"/>
  <c r="BZ141" i="24"/>
  <c r="BZ182" i="24"/>
  <c r="BZ67" i="24"/>
  <c r="BZ8" i="24"/>
  <c r="BZ11" i="24"/>
  <c r="BZ76" i="24"/>
  <c r="BZ170" i="24"/>
  <c r="BZ82" i="24"/>
  <c r="BZ114" i="24"/>
  <c r="BZ77" i="24"/>
  <c r="BZ96" i="24"/>
  <c r="BZ38" i="24"/>
  <c r="BZ174" i="24"/>
  <c r="BZ6" i="24"/>
  <c r="BZ40" i="24"/>
  <c r="BZ54" i="24"/>
  <c r="BZ121" i="24"/>
  <c r="BZ83" i="24"/>
  <c r="BZ177" i="24"/>
  <c r="BZ95" i="24"/>
  <c r="BZ129" i="24"/>
  <c r="BZ155" i="24"/>
  <c r="BZ115" i="24"/>
  <c r="BZ62" i="24"/>
  <c r="BZ126" i="24"/>
  <c r="BZ116" i="24"/>
  <c r="BZ39" i="24"/>
  <c r="BZ131" i="24"/>
  <c r="BZ105" i="24"/>
  <c r="BZ55" i="24"/>
  <c r="BZ112" i="24"/>
  <c r="BZ173" i="24"/>
  <c r="BZ135" i="24"/>
  <c r="BZ92" i="24"/>
  <c r="BZ144" i="24"/>
  <c r="BZ147" i="24"/>
  <c r="BZ5" i="24"/>
  <c r="BZ49" i="24"/>
  <c r="BZ44" i="24"/>
  <c r="BY105" i="24"/>
  <c r="BY187" i="24"/>
  <c r="BY41" i="24"/>
  <c r="BY158" i="24"/>
  <c r="BY130" i="24"/>
  <c r="BY154" i="24"/>
  <c r="BY157" i="24"/>
  <c r="BY141" i="24"/>
  <c r="BY93" i="24"/>
  <c r="BY181" i="24"/>
  <c r="BY163" i="24"/>
  <c r="BY155" i="24"/>
  <c r="BY66" i="24"/>
  <c r="BY134" i="24"/>
  <c r="BY63" i="24"/>
  <c r="BY26" i="24"/>
  <c r="BY95" i="24"/>
  <c r="BY122" i="24"/>
  <c r="BY71" i="24"/>
  <c r="BY119" i="24"/>
  <c r="BY35" i="24"/>
  <c r="BY127" i="24"/>
  <c r="BY151" i="24"/>
  <c r="BY47" i="24"/>
  <c r="BY169" i="24"/>
  <c r="BY83" i="24"/>
  <c r="BY69" i="24"/>
  <c r="BY34" i="24"/>
  <c r="BY112" i="24"/>
  <c r="BY29" i="24" l="1"/>
  <c r="BY5" i="24"/>
  <c r="BY160" i="24"/>
  <c r="BY185" i="24"/>
  <c r="BY162" i="24"/>
  <c r="F18" i="15"/>
  <c r="F8" i="15"/>
  <c r="BY116" i="24"/>
  <c r="BY90" i="24"/>
  <c r="BY182" i="24"/>
  <c r="BY62" i="24"/>
  <c r="BY142" i="24"/>
  <c r="BY72" i="24"/>
  <c r="BY32" i="24"/>
  <c r="BY27" i="24"/>
  <c r="BY61" i="24"/>
  <c r="BY94" i="24"/>
  <c r="BY166" i="24"/>
  <c r="BY128" i="24"/>
  <c r="BY88" i="24"/>
  <c r="BY97" i="24"/>
  <c r="BY84" i="24"/>
  <c r="BY70" i="24"/>
  <c r="BY17" i="24"/>
  <c r="BY80" i="24"/>
  <c r="BY49" i="24"/>
  <c r="BY55" i="24"/>
  <c r="BY170" i="24"/>
  <c r="BY7" i="24"/>
  <c r="BY54" i="24"/>
  <c r="BY148" i="24"/>
  <c r="F6" i="15"/>
  <c r="BY125" i="24"/>
  <c r="BY58" i="24"/>
  <c r="BY156" i="24"/>
  <c r="BY190" i="24"/>
  <c r="BY192" i="24"/>
  <c r="BY60" i="24"/>
  <c r="BY101" i="24"/>
  <c r="BY143" i="24"/>
  <c r="BY111" i="24"/>
  <c r="BY133" i="24"/>
  <c r="BY33" i="24"/>
  <c r="BY56" i="24"/>
  <c r="BY75" i="24"/>
  <c r="BY50" i="24"/>
  <c r="BY189" i="24"/>
  <c r="BY28" i="24"/>
  <c r="BY67" i="24"/>
  <c r="BY91" i="24"/>
  <c r="BY104" i="24"/>
  <c r="BY51" i="24"/>
  <c r="BY137" i="24"/>
  <c r="BY179" i="24"/>
  <c r="L198" i="24"/>
  <c r="BY135" i="24"/>
  <c r="BY164" i="24"/>
  <c r="BY132" i="24"/>
  <c r="BY98" i="24"/>
  <c r="BY16" i="24"/>
  <c r="BY129" i="24"/>
  <c r="BY4" i="24"/>
  <c r="BY193" i="24"/>
  <c r="BY73" i="24"/>
  <c r="BY123" i="24"/>
  <c r="BY149" i="24"/>
  <c r="BY139" i="24"/>
  <c r="BY161" i="24"/>
  <c r="BY171" i="24"/>
  <c r="BY25" i="24"/>
  <c r="BY89" i="24"/>
  <c r="BY36" i="24"/>
  <c r="BY18" i="24"/>
  <c r="BY53" i="24"/>
  <c r="BY147" i="24"/>
  <c r="BY48" i="24"/>
  <c r="BY176" i="24"/>
  <c r="BY79" i="24"/>
  <c r="BY172" i="24"/>
  <c r="BY44" i="24"/>
  <c r="BY150" i="24"/>
  <c r="BY3" i="24"/>
  <c r="BY8" i="24"/>
  <c r="BY126" i="24"/>
  <c r="BY2" i="24"/>
  <c r="BY124" i="24"/>
  <c r="BY82" i="24"/>
  <c r="BY118" i="24"/>
  <c r="BY76" i="24"/>
  <c r="BY188" i="24"/>
  <c r="BY174" i="24"/>
  <c r="BY121" i="24"/>
  <c r="BY68" i="24"/>
  <c r="BY40" i="24"/>
  <c r="BY167" i="24"/>
  <c r="BY144" i="24"/>
  <c r="BY159" i="24"/>
  <c r="BY85" i="24"/>
  <c r="BY64" i="24"/>
  <c r="BY100" i="24"/>
  <c r="BY42" i="24"/>
  <c r="BY173" i="24"/>
  <c r="BY120" i="24"/>
  <c r="BY136" i="24"/>
  <c r="BY99" i="24"/>
  <c r="BY57" i="24"/>
  <c r="BY14" i="24"/>
  <c r="BY37" i="24"/>
  <c r="BY6" i="24"/>
  <c r="BY117" i="24"/>
  <c r="BY108" i="24"/>
  <c r="BY102" i="24"/>
  <c r="L197" i="24"/>
  <c r="BY96" i="24"/>
  <c r="BY12" i="24"/>
  <c r="BY183" i="24"/>
  <c r="BY165" i="24"/>
  <c r="BY74" i="24"/>
  <c r="BY65" i="24"/>
  <c r="BY92" i="24"/>
  <c r="BY106" i="24"/>
  <c r="BY52" i="24"/>
  <c r="BY140" i="24"/>
  <c r="BY86" i="24"/>
  <c r="BY138" i="24"/>
  <c r="BY31" i="24"/>
  <c r="BY15" i="24"/>
  <c r="BY78" i="24"/>
  <c r="BY46" i="24"/>
  <c r="BY23" i="24"/>
  <c r="BY20" i="24"/>
  <c r="BY43" i="24"/>
  <c r="BY186" i="24"/>
  <c r="BY103" i="24"/>
  <c r="BY77" i="24"/>
  <c r="BY110" i="24"/>
  <c r="BY184" i="24"/>
  <c r="BY81" i="24"/>
  <c r="BY113" i="24"/>
  <c r="BY177" i="24"/>
  <c r="BY87" i="24"/>
  <c r="BY178" i="24"/>
  <c r="BY153" i="24"/>
  <c r="BY115" i="24"/>
  <c r="BY152" i="24"/>
  <c r="BY19" i="24"/>
  <c r="BY10" i="24"/>
  <c r="BY24" i="24"/>
  <c r="BY168" i="24"/>
  <c r="BY191" i="24"/>
  <c r="BY145" i="24"/>
  <c r="BY175" i="24"/>
  <c r="BY39" i="24"/>
  <c r="BY13" i="24"/>
  <c r="BY21" i="24"/>
  <c r="BY107" i="24"/>
  <c r="BY30" i="24"/>
  <c r="BY131" i="24"/>
  <c r="BY146" i="24"/>
  <c r="BY59" i="24"/>
  <c r="BY109" i="24"/>
  <c r="BY180" i="24"/>
  <c r="BY114" i="24"/>
  <c r="BY22" i="24"/>
  <c r="BY38" i="24"/>
  <c r="BY45" i="24"/>
  <c r="L36" i="13"/>
  <c r="Z37" i="13"/>
  <c r="L37" i="13" s="1"/>
  <c r="F5" i="15"/>
  <c r="C46" i="1" s="1"/>
  <c r="F14" i="15"/>
  <c r="BY11" i="24"/>
  <c r="U37" i="13"/>
  <c r="K37" i="13" s="1"/>
  <c r="K36" i="13"/>
  <c r="M36" i="13"/>
  <c r="AE37" i="13"/>
  <c r="M37" i="13" s="1"/>
  <c r="CA18" i="24"/>
  <c r="C4" i="1"/>
  <c r="BZ153" i="24"/>
  <c r="BZ78" i="24"/>
  <c r="BZ128" i="24"/>
  <c r="BZ48" i="24"/>
  <c r="BZ125" i="24"/>
  <c r="BZ57" i="24"/>
  <c r="BZ168" i="24"/>
  <c r="BZ103" i="24"/>
  <c r="BZ94" i="24"/>
  <c r="BZ17" i="24"/>
  <c r="BZ113" i="24"/>
  <c r="BZ189" i="24"/>
  <c r="BZ181" i="24"/>
  <c r="BZ24" i="24"/>
  <c r="BZ23" i="24"/>
  <c r="BZ108" i="24"/>
  <c r="BZ123" i="24"/>
  <c r="BZ45" i="24"/>
  <c r="BZ161" i="24"/>
  <c r="BZ41" i="24"/>
  <c r="BZ149" i="24"/>
  <c r="BZ29" i="24"/>
  <c r="BZ53" i="24"/>
  <c r="BZ43" i="24"/>
  <c r="BZ91" i="24"/>
  <c r="BZ79" i="24"/>
  <c r="BZ74" i="24"/>
  <c r="BZ13" i="24"/>
  <c r="BZ132" i="24"/>
  <c r="BZ136" i="24"/>
  <c r="BZ69" i="24"/>
  <c r="BZ106" i="24"/>
  <c r="BZ52" i="24"/>
  <c r="BZ99" i="24"/>
  <c r="BZ156" i="24"/>
  <c r="BZ117" i="24"/>
  <c r="BZ86" i="24"/>
  <c r="BZ2" i="24"/>
  <c r="BZ167" i="24"/>
  <c r="BZ140" i="24"/>
  <c r="BZ33" i="24"/>
  <c r="BZ143" i="24"/>
  <c r="BZ26" i="24"/>
  <c r="BZ127" i="24"/>
  <c r="BZ16" i="24"/>
  <c r="BZ68" i="24"/>
  <c r="BZ81" i="24"/>
  <c r="BZ175" i="24"/>
  <c r="BZ7" i="24"/>
  <c r="BZ35" i="24"/>
  <c r="BZ66" i="24"/>
  <c r="BZ61" i="24"/>
  <c r="BZ46" i="24"/>
  <c r="BZ47" i="24"/>
  <c r="BZ107" i="24"/>
  <c r="BZ142" i="24"/>
  <c r="BZ58" i="24"/>
  <c r="BZ160" i="24"/>
  <c r="BZ120" i="24"/>
  <c r="BZ159" i="24"/>
  <c r="BZ111" i="24"/>
  <c r="BZ80" i="24"/>
  <c r="BZ164" i="24"/>
  <c r="BZ122" i="24"/>
  <c r="BZ31" i="24"/>
  <c r="BZ70" i="24"/>
  <c r="BZ22" i="24"/>
  <c r="BZ188" i="24"/>
  <c r="BZ124" i="24"/>
  <c r="BZ186" i="24"/>
  <c r="BZ87" i="24"/>
  <c r="BZ21" i="24"/>
  <c r="BZ118" i="24"/>
  <c r="BZ71" i="24"/>
  <c r="BZ56" i="24"/>
  <c r="F3" i="15"/>
  <c r="C48" i="1" s="1"/>
  <c r="F16" i="15"/>
  <c r="O38" i="13"/>
  <c r="O54" i="13" s="1"/>
  <c r="O55" i="13" s="1"/>
  <c r="C87" i="1" s="1"/>
  <c r="BZ9" i="24"/>
  <c r="BZ10" i="24"/>
  <c r="BZ150" i="24"/>
  <c r="BZ25" i="24"/>
  <c r="BZ148" i="24"/>
  <c r="BZ30" i="24"/>
  <c r="BZ85" i="24"/>
  <c r="BZ138" i="24"/>
  <c r="BZ14" i="24"/>
  <c r="BZ34" i="24"/>
  <c r="BZ104" i="24"/>
  <c r="BZ178" i="24"/>
  <c r="BZ51" i="24"/>
  <c r="BZ139" i="24"/>
  <c r="BZ15" i="24"/>
  <c r="BZ72" i="24"/>
  <c r="BZ28" i="24"/>
  <c r="BZ60" i="24"/>
  <c r="BZ158" i="24"/>
  <c r="BZ3" i="24"/>
  <c r="BZ20" i="24"/>
  <c r="BZ151" i="24"/>
  <c r="BZ75" i="24"/>
  <c r="BZ183" i="24"/>
  <c r="BZ163" i="24"/>
  <c r="BZ145" i="24"/>
  <c r="BZ18" i="24"/>
  <c r="BZ157" i="24"/>
  <c r="BZ84" i="24"/>
  <c r="BZ100" i="24"/>
  <c r="M198" i="24"/>
  <c r="BZ88" i="24"/>
  <c r="BZ130" i="24"/>
  <c r="BZ90" i="24"/>
  <c r="BZ192" i="24"/>
  <c r="BZ59" i="24"/>
  <c r="BZ119" i="24"/>
  <c r="BZ180" i="24"/>
  <c r="BZ65" i="24"/>
  <c r="BZ98" i="24"/>
  <c r="BZ32" i="24"/>
  <c r="BZ4" i="24"/>
  <c r="BZ146" i="24"/>
  <c r="BZ171" i="24"/>
  <c r="M197" i="24"/>
  <c r="BZ133" i="24"/>
  <c r="BZ109" i="24"/>
  <c r="BZ63" i="24"/>
  <c r="BZ19" i="24"/>
  <c r="BZ184" i="24"/>
  <c r="BZ73" i="24"/>
  <c r="BZ169" i="24"/>
  <c r="BZ102" i="24"/>
  <c r="BZ193" i="24"/>
  <c r="BZ101" i="24"/>
  <c r="BZ172" i="24"/>
  <c r="BZ42" i="24"/>
  <c r="BZ27" i="24"/>
  <c r="BZ162" i="24"/>
  <c r="BZ93" i="24"/>
  <c r="BZ97" i="24"/>
  <c r="BZ176" i="24"/>
  <c r="BZ165" i="24"/>
  <c r="BZ191" i="24"/>
  <c r="BZ179" i="24"/>
  <c r="BZ12" i="24"/>
  <c r="BZ64" i="24"/>
  <c r="BZ36" i="24"/>
  <c r="BZ152" i="24"/>
  <c r="BZ166" i="24"/>
  <c r="F22" i="15"/>
  <c r="F4" i="15"/>
  <c r="F13" i="15"/>
  <c r="F21" i="15"/>
  <c r="F10" i="15"/>
  <c r="C44" i="1" s="1"/>
  <c r="F19" i="15"/>
  <c r="F11" i="15"/>
  <c r="F23" i="15"/>
  <c r="F7" i="15"/>
  <c r="CA166" i="24"/>
  <c r="CA140" i="24"/>
  <c r="CA121" i="24"/>
  <c r="CA158" i="24"/>
  <c r="CA46" i="24"/>
  <c r="CA176" i="24"/>
  <c r="CA21" i="24"/>
  <c r="CA85" i="24"/>
  <c r="CA125" i="24"/>
  <c r="CA65" i="24"/>
  <c r="CA161" i="24"/>
  <c r="CA9" i="24"/>
  <c r="CA63" i="24"/>
  <c r="CA124" i="24"/>
  <c r="CA73" i="24"/>
  <c r="CA52" i="24"/>
  <c r="CA135" i="24"/>
  <c r="CA99" i="24"/>
  <c r="CA96" i="24"/>
  <c r="CA167" i="24"/>
  <c r="CA51" i="24"/>
  <c r="CA111" i="24"/>
  <c r="CA80" i="24"/>
  <c r="CA151" i="24"/>
  <c r="CA174" i="24"/>
  <c r="CA150" i="24"/>
  <c r="CA116" i="24"/>
  <c r="CA128" i="24"/>
  <c r="CA16" i="24"/>
  <c r="CA47" i="24"/>
  <c r="CA8" i="24"/>
  <c r="CA118" i="24"/>
  <c r="CA27" i="24"/>
  <c r="CA107" i="24"/>
  <c r="CA45" i="24"/>
  <c r="CA179" i="24"/>
  <c r="CA142" i="24"/>
  <c r="CA70" i="24"/>
  <c r="CA177" i="24"/>
  <c r="CA66" i="24"/>
  <c r="CA109" i="24"/>
  <c r="CA182" i="24"/>
  <c r="CA60" i="24"/>
  <c r="CA13" i="24"/>
  <c r="CA101" i="24"/>
  <c r="CA37" i="24"/>
  <c r="CA165" i="24"/>
  <c r="CA131" i="24"/>
  <c r="CA154" i="24"/>
  <c r="CA97" i="24"/>
  <c r="CA162" i="24"/>
  <c r="CA26" i="24"/>
  <c r="CA74" i="24"/>
  <c r="CA83" i="24"/>
  <c r="CA20" i="24"/>
  <c r="CA192" i="24"/>
  <c r="CA15" i="24"/>
  <c r="CA126" i="24"/>
  <c r="CA54" i="24"/>
  <c r="CA163" i="24"/>
  <c r="CA33" i="24"/>
  <c r="CA4" i="24"/>
  <c r="CA115" i="24"/>
  <c r="CA79" i="24"/>
  <c r="CA164" i="24"/>
  <c r="CA95" i="24"/>
  <c r="CA110" i="24"/>
  <c r="N197" i="24"/>
  <c r="CA90" i="24"/>
  <c r="CA11" i="24"/>
  <c r="CA23" i="24"/>
  <c r="CA186" i="24"/>
  <c r="CA41" i="24"/>
  <c r="CA77" i="24"/>
  <c r="CA93" i="24"/>
  <c r="CA58" i="24"/>
  <c r="N198" i="24"/>
  <c r="CA152" i="24"/>
  <c r="CA48" i="24"/>
  <c r="CA78" i="24"/>
  <c r="CA30" i="24"/>
  <c r="CA137" i="24"/>
  <c r="CA84" i="24"/>
  <c r="CA127" i="24"/>
  <c r="CA105" i="24"/>
  <c r="CA76" i="24"/>
  <c r="CA136" i="24"/>
  <c r="CA71" i="24"/>
  <c r="CA117" i="24"/>
  <c r="CA108" i="24"/>
  <c r="CA189" i="24"/>
  <c r="CA145" i="24"/>
  <c r="CA28" i="24"/>
  <c r="CA50" i="24"/>
  <c r="CA64" i="24"/>
  <c r="CA103" i="24"/>
  <c r="CA148" i="24"/>
  <c r="CA87" i="24"/>
  <c r="CA112" i="24"/>
  <c r="CA6" i="24"/>
  <c r="CA149" i="24"/>
  <c r="CA34" i="24"/>
  <c r="CA39" i="24"/>
  <c r="CA72" i="24"/>
  <c r="B38" i="13"/>
  <c r="B54" i="13" s="1"/>
  <c r="B55" i="13" s="1"/>
  <c r="C72" i="1" s="1"/>
  <c r="B96" i="13"/>
  <c r="CA98" i="24"/>
  <c r="CA160" i="24"/>
  <c r="CA67" i="24"/>
  <c r="CA91" i="24"/>
  <c r="CA2" i="24"/>
  <c r="CA188" i="24"/>
  <c r="CA88" i="24"/>
  <c r="CA175" i="24"/>
  <c r="CA184" i="24"/>
  <c r="CA29" i="24"/>
  <c r="CA191" i="24"/>
  <c r="CA119" i="24"/>
  <c r="CA155" i="24"/>
  <c r="CA61" i="24"/>
  <c r="CA82" i="24"/>
  <c r="CA138" i="24"/>
  <c r="CA159" i="24"/>
  <c r="CA38" i="24"/>
  <c r="CA190" i="24"/>
  <c r="CA42" i="24"/>
  <c r="CA123" i="24"/>
  <c r="CA17" i="24"/>
  <c r="CA3" i="24"/>
  <c r="CA132" i="24"/>
  <c r="CA157" i="24"/>
  <c r="CA141" i="24"/>
  <c r="CA36" i="24"/>
  <c r="CA44" i="24"/>
  <c r="CA49" i="24"/>
  <c r="CA171" i="24"/>
  <c r="CA120" i="24"/>
  <c r="CA168" i="24"/>
  <c r="CA7" i="24"/>
  <c r="CA40" i="24"/>
  <c r="CA170" i="24"/>
  <c r="CA68" i="24"/>
  <c r="CA129" i="24"/>
  <c r="CA55" i="24"/>
  <c r="CA69" i="24"/>
  <c r="CA22" i="24"/>
  <c r="CA81" i="24"/>
  <c r="CA5" i="24"/>
  <c r="CA185" i="24"/>
  <c r="CA153" i="24"/>
  <c r="CA89" i="24"/>
  <c r="CA19" i="24"/>
  <c r="CA139" i="24"/>
  <c r="CA193" i="24"/>
  <c r="CA53" i="24"/>
  <c r="CA106" i="24"/>
  <c r="CA180" i="24"/>
  <c r="CA56" i="24"/>
  <c r="CA134" i="24"/>
  <c r="CA104" i="24"/>
  <c r="CA12" i="24"/>
  <c r="CA31" i="24"/>
  <c r="CA24" i="24"/>
  <c r="CA146" i="24"/>
  <c r="CA114" i="24"/>
  <c r="CA32" i="24"/>
  <c r="CA75" i="24"/>
  <c r="CA172" i="24"/>
  <c r="CA92" i="24"/>
  <c r="CA35" i="24"/>
  <c r="CA130" i="24"/>
  <c r="F87" i="15"/>
  <c r="F170" i="15"/>
  <c r="F54" i="15"/>
  <c r="F135" i="15"/>
  <c r="F34" i="15"/>
  <c r="F115" i="15"/>
  <c r="F125" i="15"/>
  <c r="F102" i="15"/>
  <c r="F64" i="15"/>
  <c r="F56" i="15"/>
  <c r="F32" i="15"/>
  <c r="F113" i="15"/>
  <c r="F121" i="15"/>
  <c r="F144" i="15"/>
  <c r="F44" i="15"/>
  <c r="F52" i="15"/>
  <c r="F12" i="15"/>
  <c r="C45" i="1" s="1"/>
  <c r="F134" i="15"/>
  <c r="F101" i="15"/>
  <c r="F59" i="15"/>
  <c r="F174" i="15"/>
  <c r="F189" i="15"/>
  <c r="F184" i="15"/>
  <c r="F98" i="15"/>
  <c r="F177" i="15"/>
  <c r="F150" i="15"/>
  <c r="F188" i="15"/>
  <c r="F190" i="15"/>
  <c r="F63" i="15"/>
  <c r="F55" i="15"/>
  <c r="F61" i="15"/>
  <c r="F90" i="15"/>
  <c r="F126" i="15"/>
  <c r="F27" i="15"/>
  <c r="F76" i="15"/>
  <c r="F65" i="15"/>
  <c r="F57" i="15"/>
  <c r="F43" i="15"/>
  <c r="F122" i="15"/>
  <c r="F15" i="15"/>
  <c r="F25" i="15"/>
  <c r="F110" i="15"/>
  <c r="F128" i="15"/>
  <c r="F29" i="15"/>
  <c r="F142" i="15"/>
  <c r="F75" i="15"/>
  <c r="F24" i="15"/>
  <c r="F85" i="15"/>
  <c r="F28" i="15"/>
  <c r="F49" i="15"/>
  <c r="F158" i="15"/>
  <c r="F79" i="15"/>
  <c r="F89" i="15"/>
  <c r="F95" i="15"/>
  <c r="F163" i="15"/>
  <c r="F169" i="15"/>
  <c r="F166" i="15"/>
  <c r="F74" i="15"/>
  <c r="F159" i="15"/>
  <c r="F149" i="15"/>
  <c r="F180" i="15"/>
  <c r="F155" i="15"/>
  <c r="F186" i="15"/>
  <c r="F162" i="15"/>
  <c r="F187" i="15"/>
  <c r="F181" i="15"/>
  <c r="F173" i="15"/>
  <c r="F157" i="15"/>
  <c r="F139" i="15"/>
  <c r="F179" i="15"/>
  <c r="F17" i="15"/>
  <c r="F53" i="15"/>
  <c r="F107" i="15"/>
  <c r="F165" i="15"/>
  <c r="F50" i="15"/>
  <c r="F84" i="15"/>
  <c r="F182" i="15"/>
  <c r="F193" i="15"/>
  <c r="F183" i="15"/>
  <c r="F160" i="15"/>
  <c r="F123" i="15"/>
  <c r="F140" i="15"/>
  <c r="F35" i="15"/>
  <c r="F164" i="15"/>
  <c r="F97" i="15"/>
  <c r="F39" i="15"/>
  <c r="F103" i="15"/>
  <c r="CA187" i="24"/>
  <c r="CA57" i="24"/>
  <c r="CA178" i="24"/>
  <c r="CA100" i="24"/>
  <c r="CA94" i="24"/>
  <c r="CA183" i="24"/>
  <c r="CA156" i="24"/>
  <c r="CA10" i="24"/>
  <c r="CA144" i="24"/>
  <c r="CA169" i="24"/>
  <c r="CA113" i="24"/>
  <c r="CA86" i="24"/>
  <c r="CA59" i="24"/>
  <c r="CA122" i="24"/>
  <c r="CA102" i="24"/>
  <c r="CA62" i="24"/>
  <c r="CA133" i="24"/>
  <c r="CA14" i="24"/>
  <c r="CA181" i="24"/>
  <c r="CA147" i="24"/>
  <c r="CA43" i="24"/>
  <c r="CA143" i="24"/>
  <c r="CA173" i="24"/>
  <c r="F143" i="15"/>
  <c r="F131" i="15"/>
  <c r="F91" i="15"/>
  <c r="F73" i="15"/>
  <c r="F191" i="15"/>
  <c r="F127" i="15"/>
  <c r="F26" i="15"/>
  <c r="F178" i="15"/>
  <c r="F114" i="15"/>
  <c r="F37" i="15"/>
  <c r="F80" i="15"/>
  <c r="F137" i="15"/>
  <c r="F86" i="15"/>
  <c r="F46" i="15"/>
  <c r="F146" i="15"/>
  <c r="F111" i="15"/>
  <c r="F129" i="15"/>
  <c r="F154" i="15"/>
  <c r="F41" i="15"/>
  <c r="F105" i="15"/>
  <c r="F69" i="15"/>
  <c r="F70" i="15"/>
  <c r="F185" i="15"/>
  <c r="F138" i="15"/>
  <c r="F36" i="15"/>
  <c r="F117" i="15"/>
  <c r="F109" i="15"/>
  <c r="F156" i="15"/>
  <c r="F66" i="15"/>
  <c r="F167" i="15"/>
  <c r="F83" i="15"/>
  <c r="F30" i="15"/>
  <c r="F38" i="15"/>
  <c r="F152" i="15"/>
  <c r="F96" i="15"/>
  <c r="F31" i="15"/>
  <c r="F94" i="15"/>
  <c r="F124" i="15"/>
  <c r="F118" i="15"/>
  <c r="F78" i="15"/>
  <c r="F88" i="15"/>
  <c r="F116" i="15"/>
  <c r="F108" i="15"/>
  <c r="F92" i="15"/>
  <c r="F47" i="15"/>
  <c r="F33" i="15"/>
  <c r="F112" i="15"/>
  <c r="F130" i="15"/>
  <c r="F82" i="15"/>
  <c r="F120" i="15"/>
  <c r="F71" i="15"/>
  <c r="F77" i="15"/>
  <c r="F136" i="15"/>
  <c r="F48" i="15"/>
  <c r="F145" i="15"/>
  <c r="F62" i="15"/>
  <c r="F161" i="15"/>
  <c r="F119" i="15"/>
  <c r="F40" i="15"/>
  <c r="F42" i="15"/>
  <c r="F106" i="15"/>
  <c r="F133" i="15"/>
  <c r="F2" i="15"/>
  <c r="F176" i="15"/>
  <c r="F153" i="15"/>
  <c r="F141" i="15"/>
  <c r="F20" i="15"/>
  <c r="F151" i="15"/>
  <c r="F147" i="15"/>
  <c r="F171" i="15"/>
  <c r="F58" i="15"/>
  <c r="F175" i="15"/>
  <c r="F192" i="15"/>
  <c r="F45" i="15"/>
  <c r="F93" i="15"/>
  <c r="F81" i="15"/>
  <c r="F60" i="15"/>
  <c r="F100" i="15"/>
  <c r="F172" i="15"/>
  <c r="F148" i="15"/>
  <c r="F168" i="15"/>
  <c r="F72" i="15"/>
  <c r="F67" i="15"/>
  <c r="F132" i="15"/>
  <c r="F104" i="15"/>
  <c r="F68" i="15"/>
  <c r="F99" i="15"/>
  <c r="BY199" i="24" l="1"/>
  <c r="L199" i="24" s="1"/>
  <c r="C59" i="1" s="1"/>
  <c r="L51" i="13"/>
  <c r="L47" i="13"/>
  <c r="L43" i="13"/>
  <c r="L52" i="13"/>
  <c r="L48" i="13"/>
  <c r="L40" i="13"/>
  <c r="L50" i="13"/>
  <c r="L46" i="13"/>
  <c r="L42" i="13"/>
  <c r="L44" i="13"/>
  <c r="L53" i="13"/>
  <c r="L49" i="13"/>
  <c r="L45" i="13"/>
  <c r="L41" i="13"/>
  <c r="L38" i="13"/>
  <c r="L39" i="13"/>
  <c r="K50" i="13"/>
  <c r="K46" i="13"/>
  <c r="K42" i="13"/>
  <c r="K47" i="13"/>
  <c r="K43" i="13"/>
  <c r="K53" i="13"/>
  <c r="K49" i="13"/>
  <c r="K45" i="13"/>
  <c r="K41" i="13"/>
  <c r="K51" i="13"/>
  <c r="K52" i="13"/>
  <c r="K48" i="13"/>
  <c r="K44" i="13"/>
  <c r="K40" i="13"/>
  <c r="K38" i="13"/>
  <c r="K39" i="13"/>
  <c r="BZ199" i="24"/>
  <c r="M199" i="24" s="1"/>
  <c r="C57" i="1" s="1"/>
  <c r="M53" i="13"/>
  <c r="M49" i="13"/>
  <c r="M45" i="13"/>
  <c r="M41" i="13"/>
  <c r="M50" i="13"/>
  <c r="M46" i="13"/>
  <c r="M42" i="13"/>
  <c r="M52" i="13"/>
  <c r="M48" i="13"/>
  <c r="M44" i="13"/>
  <c r="M40" i="13"/>
  <c r="M51" i="13"/>
  <c r="M47" i="13"/>
  <c r="M43" i="13"/>
  <c r="M39" i="13"/>
  <c r="M38" i="13" s="1"/>
  <c r="C50" i="1"/>
  <c r="C47" i="1"/>
  <c r="CA199" i="24"/>
  <c r="N199" i="24" s="1"/>
  <c r="C58" i="1" s="1"/>
  <c r="M54" i="13" l="1"/>
  <c r="M55" i="13" s="1"/>
  <c r="C75" i="1" s="1"/>
  <c r="K54" i="13"/>
  <c r="K55" i="13" s="1"/>
  <c r="C76" i="1" s="1"/>
  <c r="L54" i="13"/>
  <c r="L55" i="13" s="1"/>
  <c r="C74" i="1" s="1"/>
</calcChain>
</file>

<file path=xl/sharedStrings.xml><?xml version="1.0" encoding="utf-8"?>
<sst xmlns="http://schemas.openxmlformats.org/spreadsheetml/2006/main" count="146" uniqueCount="85">
  <si>
    <t>MVP :</t>
  </si>
  <si>
    <t>[b]5 majeur de la journée :[/b]</t>
  </si>
  <si>
    <t>[b][u]Les perfs de la journée :[/u][/b]</t>
  </si>
  <si>
    <t>[b]Joueurs :[/b]</t>
  </si>
  <si>
    <t>[b]Equipes :[/b]</t>
  </si>
  <si>
    <t xml:space="preserve">Joueur    </t>
  </si>
  <si>
    <t xml:space="preserve">Pts    </t>
  </si>
  <si>
    <t xml:space="preserve">Rbd Off    </t>
  </si>
  <si>
    <t xml:space="preserve">Rbd Déf    </t>
  </si>
  <si>
    <t xml:space="preserve">BP    </t>
  </si>
  <si>
    <t xml:space="preserve">Pd    </t>
  </si>
  <si>
    <t xml:space="preserve">Co    </t>
  </si>
  <si>
    <t xml:space="preserve">Int    </t>
  </si>
  <si>
    <t xml:space="preserve">Ftes    </t>
  </si>
  <si>
    <t xml:space="preserve">LF    </t>
  </si>
  <si>
    <t xml:space="preserve">2PT    </t>
  </si>
  <si>
    <t xml:space="preserve">3PT    </t>
  </si>
  <si>
    <t xml:space="preserve">MJ    </t>
  </si>
  <si>
    <t xml:space="preserve">Eval.  </t>
  </si>
  <si>
    <t>Equipes</t>
  </si>
  <si>
    <t>Rtot</t>
  </si>
  <si>
    <t>max</t>
  </si>
  <si>
    <t>LF</t>
  </si>
  <si>
    <t>2P</t>
  </si>
  <si>
    <t>3P</t>
  </si>
  <si>
    <t>joueurs</t>
  </si>
  <si>
    <t>TT</t>
  </si>
  <si>
    <t>Totaux</t>
  </si>
  <si>
    <t>pts</t>
  </si>
  <si>
    <t>Reb</t>
  </si>
  <si>
    <t>Tir</t>
  </si>
  <si>
    <t>PD</t>
  </si>
  <si>
    <t>Int</t>
  </si>
  <si>
    <t>Co</t>
  </si>
  <si>
    <t>Bp</t>
  </si>
  <si>
    <t>Fautes</t>
  </si>
  <si>
    <t>nb</t>
  </si>
  <si>
    <t>MVP match</t>
  </si>
  <si>
    <t>eval</t>
  </si>
  <si>
    <t>poste</t>
  </si>
  <si>
    <t>joueur</t>
  </si>
  <si>
    <t>éval</t>
  </si>
  <si>
    <t>mini</t>
  </si>
  <si>
    <t>maxi</t>
  </si>
  <si>
    <t>Eval modif</t>
  </si>
  <si>
    <t>LFR</t>
  </si>
  <si>
    <t>LFT</t>
  </si>
  <si>
    <t>%</t>
  </si>
  <si>
    <t>2PT</t>
  </si>
  <si>
    <t>2PR</t>
  </si>
  <si>
    <t>3PR</t>
  </si>
  <si>
    <t>3PT</t>
  </si>
  <si>
    <t>Pd</t>
  </si>
  <si>
    <t>(off)</t>
  </si>
  <si>
    <t>Pts</t>
  </si>
  <si>
    <t>Eval</t>
  </si>
  <si>
    <t>Reb off</t>
  </si>
  <si>
    <t>3Pts</t>
  </si>
  <si>
    <t>quota</t>
  </si>
  <si>
    <t>tot</t>
  </si>
  <si>
    <t>max pts</t>
  </si>
  <si>
    <t>max reb</t>
  </si>
  <si>
    <t>max pd</t>
  </si>
  <si>
    <t>max bp</t>
  </si>
  <si>
    <t>max co</t>
  </si>
  <si>
    <t>max int</t>
  </si>
  <si>
    <t>Rd</t>
  </si>
  <si>
    <t>Ro</t>
  </si>
  <si>
    <t>Lf</t>
  </si>
  <si>
    <t>max rebO</t>
  </si>
  <si>
    <t>max rebD</t>
  </si>
  <si>
    <t>TTR</t>
  </si>
  <si>
    <t>TTT</t>
  </si>
  <si>
    <t>exclus</t>
  </si>
  <si>
    <t>max 2P</t>
  </si>
  <si>
    <t>max 3P</t>
  </si>
  <si>
    <t>max LF</t>
  </si>
  <si>
    <t>Dom-Ext</t>
  </si>
  <si>
    <t>dom</t>
  </si>
  <si>
    <t>ext</t>
  </si>
  <si>
    <t>max éval</t>
  </si>
  <si>
    <t>Joueur</t>
  </si>
  <si>
    <t>Mini pour l'affichage :</t>
  </si>
  <si>
    <t>moy D</t>
  </si>
  <si>
    <t>moy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</si>
</sst>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/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2" xfId="0" applyBorder="1"/>
    <xf numFmtId="0" fontId="0" fillId="0" borderId="3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Protection="1">
      <protection locked="0"/>
    </xf>
    <xf numFmtId="1" fontId="0" fillId="0" borderId="0" xfId="0" applyNumberFormat="1" applyBorder="1" applyAlignment="1" applyProtection="1">
      <alignment horizontal="center" vertical="center"/>
      <protection locked="0"/>
    </xf>
    <xf numFmtId="1" fontId="0" fillId="0" borderId="0" xfId="0" applyNumberFormat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</xf>
    <xf numFmtId="0" fontId="0" fillId="0" borderId="0" xfId="0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 applyProtection="1">
      <alignment horizontal="center" vertical="center"/>
    </xf>
    <xf numFmtId="0" fontId="0" fillId="0" borderId="4" xfId="0" applyNumberFormat="1" applyBorder="1" applyAlignment="1" applyProtection="1">
      <alignment horizontal="center" vertical="center"/>
    </xf>
    <xf numFmtId="1" fontId="0" fillId="0" borderId="4" xfId="0" applyNumberFormat="1" applyBorder="1" applyAlignment="1" applyProtection="1">
      <alignment horizontal="center" vertical="center"/>
    </xf>
    <xf numFmtId="0" fontId="0" fillId="0" borderId="5" xfId="0" applyNumberFormat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0" fontId="0" fillId="0" borderId="7" xfId="0" applyNumberFormat="1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/>
    </xf>
    <xf numFmtId="0" fontId="0" fillId="0" borderId="9" xfId="0" applyNumberFormat="1" applyBorder="1" applyAlignment="1" applyProtection="1">
      <alignment horizontal="center" vertical="center"/>
    </xf>
    <xf numFmtId="0" fontId="0" fillId="0" borderId="2" xfId="0" applyNumberFormat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0" fillId="0" borderId="4" xfId="0" applyNumberFormat="1" applyBorder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0" fontId="0" fillId="0" borderId="4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03"/>
  <sheetViews>
    <sheetView topLeftCell="A65" workbookViewId="0">
      <selection activeCell="C77" sqref="C77"/>
    </sheetView>
  </sheetViews>
  <sheetFormatPr baseColWidth="10" defaultColWidth="11.44140625" defaultRowHeight="13.2" x14ac:dyDescent="0.25"/>
  <cols>
    <col min="1" max="1" width="2.109375" style="19" customWidth="1"/>
    <col min="2" max="2" width="22.88671875" style="19" customWidth="1"/>
    <col min="3" max="3" width="75" style="19" bestFit="1" customWidth="1"/>
    <col min="4" max="4" width="11.44140625" style="19"/>
    <col min="5" max="5" width="18.44140625" style="19" bestFit="1" customWidth="1"/>
    <col min="6" max="6" width="11.44140625" style="19"/>
    <col min="7" max="7" width="11.44140625" style="19" customWidth="1"/>
    <col min="8" max="16384" width="11.44140625" style="19"/>
  </cols>
  <sheetData>
    <row r="1" spans="3:8" x14ac:dyDescent="0.25">
      <c r="C1" s="1" t="str">
        <f>match1b!Q6&amp;" "&amp;match1b!R6&amp;" - "&amp;match1b!R20&amp;" "&amp;match1b!Q20&amp;match1b!S20&amp;" :"</f>
        <v xml:space="preserve">  -   (A.P) :</v>
      </c>
      <c r="E1" s="19" t="s">
        <v>82</v>
      </c>
      <c r="F1" s="38" t="s">
        <v>57</v>
      </c>
      <c r="G1" s="38" t="s">
        <v>56</v>
      </c>
      <c r="H1" s="38" t="s">
        <v>22</v>
      </c>
    </row>
    <row r="2" spans="3:8" x14ac:dyDescent="0.25">
      <c r="C2" s="1" t="s">
        <v>0</v>
      </c>
      <c r="F2" s="19">
        <v>4</v>
      </c>
      <c r="G2" s="19">
        <v>5</v>
      </c>
      <c r="H2" s="19">
        <v>5</v>
      </c>
    </row>
    <row r="3" spans="3:8" x14ac:dyDescent="0.25">
      <c r="C3" s="1" t="str">
        <f>"[u]"&amp;match1b!A6&amp;" :[/u] [i]"&amp;'stat sur 1 feuille joueurs'!BO2&amp;'stat sur 1 feuille joueurs'!BO3&amp;'stat sur 1 feuille joueurs'!BO4&amp;'stat sur 1 feuille joueurs'!BO5&amp;'stat sur 1 feuille joueurs'!BO6&amp;'stat sur 1 feuille joueurs'!BO7&amp;'stat sur 1 feuille joueurs'!BO8&amp;'stat sur 1 feuille joueurs'!BO9&amp;'stat sur 1 feuille joueurs'!BO10&amp;'stat sur 1 feuille joueurs'!BO11&amp;'stat sur 1 feuille joueurs'!BO12&amp;'stat sur 1 feuille joueurs'!BO13&amp;"[/i]"</f>
        <v>[u] :[/u] [i][/i]</v>
      </c>
    </row>
    <row r="4" spans="3:8" x14ac:dyDescent="0.25">
      <c r="C4" s="1" t="str">
        <f>"[u]"&amp;match1b!A20&amp;" :[/u] [i]"&amp;'stat sur 1 feuille joueurs'!BO14&amp;'stat sur 1 feuille joueurs'!BO15&amp;'stat sur 1 feuille joueurs'!BO16&amp;'stat sur 1 feuille joueurs'!BO17&amp;'stat sur 1 feuille joueurs'!BO18&amp;'stat sur 1 feuille joueurs'!BO19&amp;'stat sur 1 feuille joueurs'!BO20&amp;'stat sur 1 feuille joueurs'!BO21&amp;'stat sur 1 feuille joueurs'!BO22&amp;'stat sur 1 feuille joueurs'!BO23&amp;'stat sur 1 feuille joueurs'!BO24&amp;'stat sur 1 feuille joueurs'!BO25&amp;"[/i]"</f>
        <v>[u] :[/u] [i][/i]</v>
      </c>
    </row>
    <row r="5" spans="3:8" x14ac:dyDescent="0.25">
      <c r="C5" s="1"/>
    </row>
    <row r="6" spans="3:8" x14ac:dyDescent="0.25">
      <c r="C6" s="1" t="str">
        <f>match2b!Q6&amp;" "&amp;match2b!R6&amp;" - "&amp;match2b!R20&amp;" "&amp;match2b!Q20&amp;match2b!S20&amp;" :"</f>
        <v xml:space="preserve">  -   (A.P) :</v>
      </c>
    </row>
    <row r="7" spans="3:8" x14ac:dyDescent="0.25">
      <c r="C7" s="1" t="s">
        <v>0</v>
      </c>
    </row>
    <row r="8" spans="3:8" x14ac:dyDescent="0.25">
      <c r="C8" s="1" t="str">
        <f>"[u]"&amp;match2b!A6&amp;" :[/u] [i]"&amp;'stat sur 1 feuille joueurs'!BO26&amp;'stat sur 1 feuille joueurs'!BO27&amp;'stat sur 1 feuille joueurs'!BO28&amp;'stat sur 1 feuille joueurs'!BO29&amp;'stat sur 1 feuille joueurs'!BO30&amp;'stat sur 1 feuille joueurs'!BO31&amp;'stat sur 1 feuille joueurs'!BO32&amp;'stat sur 1 feuille joueurs'!BO33&amp;'stat sur 1 feuille joueurs'!BO34&amp;'stat sur 1 feuille joueurs'!BO35&amp;'stat sur 1 feuille joueurs'!BO36&amp;'stat sur 1 feuille joueurs'!BO37&amp;"[/i]"</f>
        <v>[u] :[/u] [i][/i]</v>
      </c>
    </row>
    <row r="9" spans="3:8" x14ac:dyDescent="0.25">
      <c r="C9" s="1" t="str">
        <f>"[u]"&amp;match2b!A20&amp;" :[/u] [i]"&amp;'stat sur 1 feuille joueurs'!BO38&amp;'stat sur 1 feuille joueurs'!BO39&amp;'stat sur 1 feuille joueurs'!BO40&amp;'stat sur 1 feuille joueurs'!BO41&amp;'stat sur 1 feuille joueurs'!BO42&amp;'stat sur 1 feuille joueurs'!BO43&amp;'stat sur 1 feuille joueurs'!BO44&amp;'stat sur 1 feuille joueurs'!BO45&amp;'stat sur 1 feuille joueurs'!BO46&amp;'stat sur 1 feuille joueurs'!BO47&amp;'stat sur 1 feuille joueurs'!BO48&amp;'stat sur 1 feuille joueurs'!BO49&amp;"[/i]"</f>
        <v>[u] :[/u] [i][/i]</v>
      </c>
    </row>
    <row r="10" spans="3:8" x14ac:dyDescent="0.25">
      <c r="C10" s="1"/>
    </row>
    <row r="11" spans="3:8" x14ac:dyDescent="0.25">
      <c r="C11" s="1" t="str">
        <f>match3b!Q6&amp;" "&amp;match3b!R6&amp;" - "&amp;match3b!R20&amp;" "&amp;match3b!Q20&amp;match3b!S20&amp;" :"</f>
        <v xml:space="preserve">  -   (A.P) :</v>
      </c>
    </row>
    <row r="12" spans="3:8" x14ac:dyDescent="0.25">
      <c r="C12" s="1" t="s">
        <v>0</v>
      </c>
    </row>
    <row r="13" spans="3:8" x14ac:dyDescent="0.25">
      <c r="C13" s="1" t="str">
        <f>"[u]"&amp;match3b!A6&amp;" :[/u] [i]"&amp;'stat sur 1 feuille joueurs'!BO50&amp;'stat sur 1 feuille joueurs'!BO51&amp;'stat sur 1 feuille joueurs'!BO52&amp;'stat sur 1 feuille joueurs'!BO53&amp;'stat sur 1 feuille joueurs'!BO54&amp;'stat sur 1 feuille joueurs'!BO55&amp;'stat sur 1 feuille joueurs'!BO56&amp;'stat sur 1 feuille joueurs'!BO57&amp;'stat sur 1 feuille joueurs'!BO58&amp;'stat sur 1 feuille joueurs'!BO59&amp;'stat sur 1 feuille joueurs'!BO60&amp;'stat sur 1 feuille joueurs'!BO61&amp;"[/i]"</f>
        <v>[u] :[/u] [i][/i]</v>
      </c>
    </row>
    <row r="14" spans="3:8" x14ac:dyDescent="0.25">
      <c r="C14" s="1" t="str">
        <f>"[u]"&amp;match3b!A20&amp;" :[/u] [i]"&amp;'stat sur 1 feuille joueurs'!BO62&amp;'stat sur 1 feuille joueurs'!BO63&amp;'stat sur 1 feuille joueurs'!BO64&amp;'stat sur 1 feuille joueurs'!BO65&amp;'stat sur 1 feuille joueurs'!BO66&amp;'stat sur 1 feuille joueurs'!BO67&amp;'stat sur 1 feuille joueurs'!BO68&amp;'stat sur 1 feuille joueurs'!BO69&amp;'stat sur 1 feuille joueurs'!BO70&amp;'stat sur 1 feuille joueurs'!BO71&amp;'stat sur 1 feuille joueurs'!BO72&amp;'stat sur 1 feuille joueurs'!BO73&amp;"[/i]"</f>
        <v>[u] :[/u] [i][/i]</v>
      </c>
    </row>
    <row r="15" spans="3:8" x14ac:dyDescent="0.25">
      <c r="C15" s="1"/>
    </row>
    <row r="16" spans="3:8" x14ac:dyDescent="0.25">
      <c r="C16" s="1" t="str">
        <f>match4b!Q6&amp;" "&amp;match4b!R6&amp;" - "&amp;match4b!R20&amp;" "&amp;match4b!Q20&amp;match4b!S20&amp;" :"</f>
        <v xml:space="preserve">  -   (A.P) :</v>
      </c>
    </row>
    <row r="17" spans="3:3" x14ac:dyDescent="0.25">
      <c r="C17" s="1" t="s">
        <v>0</v>
      </c>
    </row>
    <row r="18" spans="3:3" x14ac:dyDescent="0.25">
      <c r="C18" s="1" t="str">
        <f>"[u]"&amp;match4b!A6&amp;" :[/u] [i]"&amp;'stat sur 1 feuille joueurs'!BO74&amp;'stat sur 1 feuille joueurs'!BO75&amp;'stat sur 1 feuille joueurs'!BO76&amp;'stat sur 1 feuille joueurs'!BO77&amp;'stat sur 1 feuille joueurs'!BO78&amp;'stat sur 1 feuille joueurs'!BO79&amp;'stat sur 1 feuille joueurs'!BO80&amp;'stat sur 1 feuille joueurs'!BO81&amp;'stat sur 1 feuille joueurs'!BO82&amp;'stat sur 1 feuille joueurs'!BO83&amp;'stat sur 1 feuille joueurs'!BO84&amp;'stat sur 1 feuille joueurs'!BO85&amp;"[/i]"</f>
        <v>[u] :[/u] [i][/i]</v>
      </c>
    </row>
    <row r="19" spans="3:3" x14ac:dyDescent="0.25">
      <c r="C19" s="1" t="str">
        <f>"[u]"&amp;match4b!A20&amp;" :[/u] [i]"&amp;'stat sur 1 feuille joueurs'!BO86&amp;'stat sur 1 feuille joueurs'!BO87&amp;'stat sur 1 feuille joueurs'!BO88&amp;'stat sur 1 feuille joueurs'!BO89&amp;'stat sur 1 feuille joueurs'!BO90&amp;'stat sur 1 feuille joueurs'!BO91&amp;'stat sur 1 feuille joueurs'!BO92&amp;'stat sur 1 feuille joueurs'!BO93&amp;'stat sur 1 feuille joueurs'!BO94&amp;'stat sur 1 feuille joueurs'!BO95&amp;'stat sur 1 feuille joueurs'!BO96&amp;'stat sur 1 feuille joueurs'!BO97&amp;"[/i]"</f>
        <v>[u] :[/u] [i][/i]</v>
      </c>
    </row>
    <row r="20" spans="3:3" x14ac:dyDescent="0.25">
      <c r="C20" s="1"/>
    </row>
    <row r="21" spans="3:3" x14ac:dyDescent="0.25">
      <c r="C21" s="1" t="str">
        <f>match5b!Q6&amp;" "&amp;match5b!R6&amp;" - "&amp;match5b!R20&amp;" "&amp;match5b!Q20&amp;match5b!S20&amp;" :"</f>
        <v xml:space="preserve">  -   (A.P) :</v>
      </c>
    </row>
    <row r="22" spans="3:3" x14ac:dyDescent="0.25">
      <c r="C22" s="1" t="s">
        <v>0</v>
      </c>
    </row>
    <row r="23" spans="3:3" x14ac:dyDescent="0.25">
      <c r="C23" s="1" t="str">
        <f>"[u]"&amp;match5b!A6&amp;" :[/u] [i]"&amp;'stat sur 1 feuille joueurs'!BO98&amp;'stat sur 1 feuille joueurs'!BO99&amp;'stat sur 1 feuille joueurs'!BO100&amp;'stat sur 1 feuille joueurs'!BO101&amp;'stat sur 1 feuille joueurs'!BO102&amp;'stat sur 1 feuille joueurs'!BO103&amp;'stat sur 1 feuille joueurs'!BO104&amp;'stat sur 1 feuille joueurs'!BO105&amp;'stat sur 1 feuille joueurs'!BO106&amp;'stat sur 1 feuille joueurs'!BO107&amp;'stat sur 1 feuille joueurs'!BO108&amp;'stat sur 1 feuille joueurs'!BO109&amp;"[/i]"</f>
        <v>[u] :[/u] [i][/i]</v>
      </c>
    </row>
    <row r="24" spans="3:3" x14ac:dyDescent="0.25">
      <c r="C24" s="1" t="str">
        <f>"[u]"&amp;match5b!A20&amp;" :[/u] [i]"&amp;'stat sur 1 feuille joueurs'!BO110&amp;'stat sur 1 feuille joueurs'!BO111&amp;'stat sur 1 feuille joueurs'!BO112&amp;'stat sur 1 feuille joueurs'!BO113&amp;'stat sur 1 feuille joueurs'!BO114&amp;'stat sur 1 feuille joueurs'!BO115&amp;'stat sur 1 feuille joueurs'!BO116&amp;'stat sur 1 feuille joueurs'!BO117&amp;'stat sur 1 feuille joueurs'!BO118&amp;'stat sur 1 feuille joueurs'!BO119&amp;'stat sur 1 feuille joueurs'!BO120&amp;'stat sur 1 feuille joueurs'!BO121&amp;"[/i]"</f>
        <v>[u] :[/u] [i][/i]</v>
      </c>
    </row>
    <row r="25" spans="3:3" x14ac:dyDescent="0.25">
      <c r="C25" s="1"/>
    </row>
    <row r="26" spans="3:3" x14ac:dyDescent="0.25">
      <c r="C26" s="1" t="str">
        <f>match6b!Q6&amp;" "&amp;match6b!R6&amp;" - "&amp;match6b!R20&amp;" "&amp;match6b!Q20&amp;match6b!S20&amp;" :"</f>
        <v xml:space="preserve">  -   (A.P) :</v>
      </c>
    </row>
    <row r="27" spans="3:3" x14ac:dyDescent="0.25">
      <c r="C27" s="1" t="s">
        <v>0</v>
      </c>
    </row>
    <row r="28" spans="3:3" x14ac:dyDescent="0.25">
      <c r="C28" s="1" t="str">
        <f>"[u]"&amp;match6b!A6&amp;" :[/u] [i]"&amp;'stat sur 1 feuille joueurs'!BO122&amp;'stat sur 1 feuille joueurs'!BO123&amp;'stat sur 1 feuille joueurs'!BO124&amp;'stat sur 1 feuille joueurs'!BO125&amp;'stat sur 1 feuille joueurs'!BO126&amp;'stat sur 1 feuille joueurs'!BO127&amp;'stat sur 1 feuille joueurs'!BO128&amp;'stat sur 1 feuille joueurs'!BO129&amp;'stat sur 1 feuille joueurs'!BO130&amp;'stat sur 1 feuille joueurs'!BO131&amp;'stat sur 1 feuille joueurs'!BO132&amp;'stat sur 1 feuille joueurs'!BO133&amp;"[/i]"</f>
        <v>[u] :[/u] [i][/i]</v>
      </c>
    </row>
    <row r="29" spans="3:3" x14ac:dyDescent="0.25">
      <c r="C29" s="1" t="str">
        <f>"[u]"&amp;match6b!A20&amp;" :[/u] [i]"&amp;'stat sur 1 feuille joueurs'!BO134&amp;'stat sur 1 feuille joueurs'!BO135&amp;'stat sur 1 feuille joueurs'!BO136&amp;'stat sur 1 feuille joueurs'!BO137&amp;'stat sur 1 feuille joueurs'!BO138&amp;'stat sur 1 feuille joueurs'!BO139&amp;'stat sur 1 feuille joueurs'!BO140&amp;'stat sur 1 feuille joueurs'!BO141&amp;'stat sur 1 feuille joueurs'!BO142&amp;'stat sur 1 feuille joueurs'!BO143&amp;'stat sur 1 feuille joueurs'!BO144&amp;'stat sur 1 feuille joueurs'!BO145&amp;"[/i]"</f>
        <v>[u] :[/u] [i][/i]</v>
      </c>
    </row>
    <row r="30" spans="3:3" x14ac:dyDescent="0.25">
      <c r="C30" s="1"/>
    </row>
    <row r="31" spans="3:3" x14ac:dyDescent="0.25">
      <c r="C31" s="1" t="str">
        <f>match7b!Q6&amp;" "&amp;match7b!R6&amp;" - "&amp;match7b!R20&amp;" "&amp;match7b!Q20&amp;match7b!S20&amp;" :"</f>
        <v xml:space="preserve">  -   (A.P) :</v>
      </c>
    </row>
    <row r="32" spans="3:3" x14ac:dyDescent="0.25">
      <c r="C32" s="1" t="s">
        <v>0</v>
      </c>
    </row>
    <row r="33" spans="3:3" x14ac:dyDescent="0.25">
      <c r="C33" s="1" t="str">
        <f>"[u]"&amp;match7b!A6&amp;" :[/u] [i]"&amp;'stat sur 1 feuille joueurs'!BO146&amp;'stat sur 1 feuille joueurs'!BO147&amp;'stat sur 1 feuille joueurs'!BO148&amp;'stat sur 1 feuille joueurs'!BO149&amp;'stat sur 1 feuille joueurs'!BO150&amp;'stat sur 1 feuille joueurs'!BO151&amp;'stat sur 1 feuille joueurs'!BO152&amp;'stat sur 1 feuille joueurs'!BO153&amp;'stat sur 1 feuille joueurs'!BO154&amp;'stat sur 1 feuille joueurs'!BO155&amp;'stat sur 1 feuille joueurs'!BO156&amp;'stat sur 1 feuille joueurs'!BO157&amp;"[/i]"</f>
        <v>[u] :[/u] [i][/i]</v>
      </c>
    </row>
    <row r="34" spans="3:3" x14ac:dyDescent="0.25">
      <c r="C34" s="1" t="str">
        <f>"[u]"&amp;match7b!A20&amp;" :[/u] [i]"&amp;'stat sur 1 feuille joueurs'!BO158&amp;'stat sur 1 feuille joueurs'!BO159&amp;'stat sur 1 feuille joueurs'!BO160&amp;'stat sur 1 feuille joueurs'!BO161&amp;'stat sur 1 feuille joueurs'!BO162&amp;'stat sur 1 feuille joueurs'!BO163&amp;'stat sur 1 feuille joueurs'!BO164&amp;'stat sur 1 feuille joueurs'!BO165&amp;'stat sur 1 feuille joueurs'!BO166&amp;'stat sur 1 feuille joueurs'!BO167&amp;'stat sur 1 feuille joueurs'!BO168&amp;'stat sur 1 feuille joueurs'!BO169&amp;"[/i]"</f>
        <v>[u] :[/u] [i][/i]</v>
      </c>
    </row>
    <row r="35" spans="3:3" x14ac:dyDescent="0.25">
      <c r="C35" s="1"/>
    </row>
    <row r="36" spans="3:3" x14ac:dyDescent="0.25">
      <c r="C36" s="1" t="str">
        <f>match8b!Q6&amp;" "&amp;match8b!R6&amp;" - "&amp;match8b!R20&amp;" "&amp;match8b!Q20&amp;match8b!S20&amp;" :"</f>
        <v xml:space="preserve">  -   (A.P) :</v>
      </c>
    </row>
    <row r="37" spans="3:3" x14ac:dyDescent="0.25">
      <c r="C37" s="1" t="s">
        <v>0</v>
      </c>
    </row>
    <row r="38" spans="3:3" x14ac:dyDescent="0.25">
      <c r="C38" s="1" t="str">
        <f>"[u]"&amp;match8b!A6&amp;" :[/u] [i]"&amp;'stat sur 1 feuille joueurs'!BO170&amp;'stat sur 1 feuille joueurs'!BO171&amp;'stat sur 1 feuille joueurs'!BO172&amp;'stat sur 1 feuille joueurs'!BO173&amp;'stat sur 1 feuille joueurs'!BO174&amp;'stat sur 1 feuille joueurs'!BO175&amp;'stat sur 1 feuille joueurs'!BO176&amp;'stat sur 1 feuille joueurs'!BO177&amp;'stat sur 1 feuille joueurs'!BO178&amp;'stat sur 1 feuille joueurs'!BO179&amp;'stat sur 1 feuille joueurs'!BO180&amp;'stat sur 1 feuille joueurs'!BO181&amp;"[/i]"</f>
        <v>[u] :[/u] [i][/i]</v>
      </c>
    </row>
    <row r="39" spans="3:3" x14ac:dyDescent="0.25">
      <c r="C39" s="1" t="str">
        <f>"[u]"&amp;match8b!A20&amp;" :[/u] [i]"&amp;'stat sur 1 feuille joueurs'!BO182&amp;'stat sur 1 feuille joueurs'!BO183&amp;'stat sur 1 feuille joueurs'!BO184&amp;'stat sur 1 feuille joueurs'!BO185&amp;'stat sur 1 feuille joueurs'!BO186&amp;'stat sur 1 feuille joueurs'!BO187&amp;'stat sur 1 feuille joueurs'!BO188&amp;'stat sur 1 feuille joueurs'!BO189&amp;'stat sur 1 feuille joueurs'!BO190&amp;'stat sur 1 feuille joueurs'!BO191&amp;'stat sur 1 feuille joueurs'!BO192&amp;'stat sur 1 feuille joueurs'!BO193&amp;"[/i]"</f>
        <v>[u] :[/u] [i][/i]</v>
      </c>
    </row>
    <row r="40" spans="3:3" x14ac:dyDescent="0.25">
      <c r="C40" s="1"/>
    </row>
    <row r="41" spans="3:3" x14ac:dyDescent="0.25">
      <c r="C41" s="1"/>
    </row>
    <row r="42" spans="3:3" x14ac:dyDescent="0.25">
      <c r="C42" s="1" t="s">
        <v>1</v>
      </c>
    </row>
    <row r="43" spans="3:3" x14ac:dyDescent="0.25">
      <c r="C43" s="1"/>
    </row>
    <row r="44" spans="3:3" x14ac:dyDescent="0.25">
      <c r="C44" s="1" t="str">
        <f>IF(ISERROR("[b]Meneur : [/b]"&amp;VLOOKUP(1,'Aide au 5 majeur'!$B$2:$F$192,5,FALSE)),"","[b]Meneur : [/b]"&amp;VLOOKUP(1,'Aide au 5 majeur'!$B$2:$F$192,5,FALSE))</f>
        <v/>
      </c>
    </row>
    <row r="45" spans="3:3" x14ac:dyDescent="0.25">
      <c r="C45" s="1" t="str">
        <f>IF(ISERROR("[b]Arrière : [/b]"&amp;VLOOKUP(2,'Aide au 5 majeur'!$B$2:$F$192,5,FALSE)),"","[b]Arrière : [/b]"&amp;VLOOKUP(2,'Aide au 5 majeur'!$B$2:$F$192,5,FALSE))</f>
        <v/>
      </c>
    </row>
    <row r="46" spans="3:3" x14ac:dyDescent="0.25">
      <c r="C46" s="1" t="str">
        <f>IF(ISERROR("[b]Ailier : [/b]"&amp;VLOOKUP(3,'Aide au 5 majeur'!$B$2:$F$192,5,FALSE)),"","[b]Ailier : [/b]"&amp;VLOOKUP(3,'Aide au 5 majeur'!$B$2:$F$192,5,FALSE))</f>
        <v/>
      </c>
    </row>
    <row r="47" spans="3:3" x14ac:dyDescent="0.25">
      <c r="C47" s="1" t="str">
        <f>IF(ISERROR("[b]Intérieur : [/b]"&amp;VLOOKUP(4,'Aide au 5 majeur'!$B$2:$F$192,5,FALSE)),"","[b]Intérieur : [/b]"&amp;VLOOKUP(4,'Aide au 5 majeur'!$B$2:$F$192,5,FALSE))</f>
        <v/>
      </c>
    </row>
    <row r="48" spans="3:3" x14ac:dyDescent="0.25">
      <c r="C48" s="1" t="str">
        <f>IF(ISERROR("[b]Pivot : [/b]"&amp;VLOOKUP(5,'Aide au 5 majeur'!$B$2:$F$192,5,FALSE)),"","[b]Pivot : [/b]"&amp;VLOOKUP(5,'Aide au 5 majeur'!$B$2:$F$192,5,FALSE))</f>
        <v/>
      </c>
    </row>
    <row r="49" spans="3:3" x14ac:dyDescent="0.25">
      <c r="C49" s="1"/>
    </row>
    <row r="50" spans="3:3" x14ac:dyDescent="0.25">
      <c r="C50" s="1" t="str">
        <f>"[b]MVP de la journée : "&amp;'Aide au 5 majeur'!F2&amp;"[/b]"</f>
        <v>[b]MVP de la journée : [/b]</v>
      </c>
    </row>
    <row r="51" spans="3:3" x14ac:dyDescent="0.25">
      <c r="C51" s="1"/>
    </row>
    <row r="52" spans="3:3" x14ac:dyDescent="0.25">
      <c r="C52" s="1" t="s">
        <v>2</v>
      </c>
    </row>
    <row r="53" spans="3:3" x14ac:dyDescent="0.25">
      <c r="C53" s="1"/>
    </row>
    <row r="54" spans="3:3" x14ac:dyDescent="0.25">
      <c r="C54" s="1" t="s">
        <v>3</v>
      </c>
    </row>
    <row r="55" spans="3:3" x14ac:dyDescent="0.25">
      <c r="C55" s="1"/>
    </row>
    <row r="56" spans="3:3" x14ac:dyDescent="0.25">
      <c r="C56" s="1" t="str">
        <f>"[b]Points : "&amp;'stat sur 1 feuille joueurs'!C197&amp;"pts[/b] pour "&amp;'stat sur 1 feuille joueurs'!C199</f>
        <v xml:space="preserve">[b]Points : 0pts[/b] pour </v>
      </c>
    </row>
    <row r="57" spans="3:3" x14ac:dyDescent="0.25">
      <c r="C57" s="1" t="str">
        <f>IF(ISERROR("[b]Paniers à 2 points : "&amp;'stat sur 1 feuille joueurs'!M197&amp;"[/b] pour "&amp;'stat sur 1 feuille joueurs'!M199),"","[b]Paniers à 2 points : "&amp;'stat sur 1 feuille joueurs'!M197&amp;"[/b] pour "&amp;'stat sur 1 feuille joueurs'!M199)</f>
        <v xml:space="preserve">[b]Paniers à 2 points : 0[/b] pour </v>
      </c>
    </row>
    <row r="58" spans="3:3" x14ac:dyDescent="0.25">
      <c r="C58" s="1" t="str">
        <f>IF(ISERROR("[b]Paniers à 3 points : "&amp;'stat sur 1 feuille joueurs'!N197&amp;"[/b] pour "&amp;'stat sur 1 feuille joueurs'!N199),"","[b]Paniers à 3 points : "&amp;'stat sur 1 feuille joueurs'!N197&amp;"[/b] pour "&amp;'stat sur 1 feuille joueurs'!N199)</f>
        <v xml:space="preserve">[b]Paniers à 3 points : 0[/b] pour </v>
      </c>
    </row>
    <row r="59" spans="3:3" x14ac:dyDescent="0.25">
      <c r="C59" s="1" t="str">
        <f>IF(ISERROR("[b]Lancers-franc : "&amp;'stat sur 1 feuille joueurs'!L197&amp;"[/b] pour "&amp;'stat sur 1 feuille joueurs'!L199),"","[b]Lancers-franc : "&amp;'stat sur 1 feuille joueurs'!L197&amp;"[/b] pour "&amp;'stat sur 1 feuille joueurs'!L199)</f>
        <v xml:space="preserve">[b]Lancers-franc : 0[/b] pour </v>
      </c>
    </row>
    <row r="60" spans="3:3" x14ac:dyDescent="0.25">
      <c r="C60" s="1" t="str">
        <f>"[b]Rebonds : "&amp;'stat sur 1 feuille joueurs'!F197&amp;"reb[/b] pour "&amp;'stat sur 1 feuille joueurs'!F199</f>
        <v xml:space="preserve">[b]Rebonds : 0reb[/b] pour </v>
      </c>
    </row>
    <row r="61" spans="3:3" x14ac:dyDescent="0.25">
      <c r="C61" s="1" t="str">
        <f>"[b]Rebonds défensifs : "&amp;'stat sur 1 feuille joueurs'!E197&amp;"reb[/b] pour "&amp;'stat sur 1 feuille joueurs'!E199</f>
        <v xml:space="preserve">[b]Rebonds défensifs : 0reb[/b] pour </v>
      </c>
    </row>
    <row r="62" spans="3:3" x14ac:dyDescent="0.25">
      <c r="C62" s="1" t="str">
        <f>"[b]Rebonds offensifs : "&amp;'stat sur 1 feuille joueurs'!D197&amp;"reb[/b] pour "&amp;'stat sur 1 feuille joueurs'!D199</f>
        <v xml:space="preserve">[b]Rebonds offensifs : 0reb[/b] pour </v>
      </c>
    </row>
    <row r="63" spans="3:3" x14ac:dyDescent="0.25">
      <c r="C63" s="1" t="str">
        <f>"[b]Passes Décisives : "&amp;'stat sur 1 feuille joueurs'!H197&amp;"pd[/b] pour "&amp;'stat sur 1 feuille joueurs'!H199</f>
        <v xml:space="preserve">[b]Passes Décisives : 0pd[/b] pour </v>
      </c>
    </row>
    <row r="64" spans="3:3" x14ac:dyDescent="0.25">
      <c r="C64" s="1" t="str">
        <f>"[b]Interceptions : "&amp;'stat sur 1 feuille joueurs'!J197&amp;"int[/b] pour "&amp;'stat sur 1 feuille joueurs'!J199</f>
        <v xml:space="preserve">[b]Interceptions : 0int[/b] pour </v>
      </c>
    </row>
    <row r="65" spans="3:3" x14ac:dyDescent="0.25">
      <c r="C65" s="1" t="str">
        <f>"[b]Contres : "&amp;'stat sur 1 feuille joueurs'!I197&amp;"co[/b] pour "&amp;'stat sur 1 feuille joueurs'!I199</f>
        <v xml:space="preserve">[b]Contres : 0co[/b] pour </v>
      </c>
    </row>
    <row r="66" spans="3:3" x14ac:dyDescent="0.25">
      <c r="C66" s="1" t="str">
        <f>"[b]Mains Savoneuses : "&amp;'stat sur 1 feuille joueurs'!G197&amp;"bp[/b] pour "&amp;'stat sur 1 feuille joueurs'!G199</f>
        <v xml:space="preserve">[b]Mains Savoneuses : 0bp[/b] pour </v>
      </c>
    </row>
    <row r="67" spans="3:3" x14ac:dyDescent="0.25">
      <c r="C67" s="1" t="str">
        <f>"[b]Evaluation : "&amp;'stat sur 1 feuille joueurs'!P197&amp;"éval[/b] pour "&amp;'stat sur 1 feuille joueurs'!P199</f>
        <v xml:space="preserve">[b]Evaluation : 0éval[/b] pour </v>
      </c>
    </row>
    <row r="68" spans="3:3" x14ac:dyDescent="0.25">
      <c r="C68" s="1" t="str">
        <f>"[b]Les exclus : "&amp;'stat sur 1 feuille joueurs'!K198&amp;" [/b]: "&amp;'stat sur 1 feuille joueurs'!K199</f>
        <v xml:space="preserve">[b]Les exclus : 0 [/b]: </v>
      </c>
    </row>
    <row r="69" spans="3:3" x14ac:dyDescent="0.25">
      <c r="C69" s="1"/>
    </row>
    <row r="70" spans="3:3" x14ac:dyDescent="0.25">
      <c r="C70" s="1" t="s">
        <v>4</v>
      </c>
    </row>
    <row r="71" spans="3:3" x14ac:dyDescent="0.25">
      <c r="C71" s="1"/>
    </row>
    <row r="72" spans="3:3" x14ac:dyDescent="0.25">
      <c r="C72" s="1" t="str">
        <f>"[b]Attaque : "&amp;'stats 1 feuille equipe'!B36&amp;"pts[/b] pour "&amp;'stats 1 feuille equipe'!B55</f>
        <v xml:space="preserve">[b]Attaque : 0pts[/b] pour </v>
      </c>
    </row>
    <row r="73" spans="3:3" x14ac:dyDescent="0.25">
      <c r="C73" s="1" t="str">
        <f>"[b]Paniers inscrits :[/b]"</f>
        <v>[b]Paniers inscrits :[/b]</v>
      </c>
    </row>
    <row r="74" spans="3:3" x14ac:dyDescent="0.25">
      <c r="C74" s="1" t="str">
        <f>IF(ISERROR("[b]2pts : "&amp;'stats 1 feuille equipe'!L37&amp;"paniers[/b] pour "&amp;'stats 1 feuille equipe'!L55),"","[b]2pts : "&amp;'stats 1 feuille equipe'!L37&amp;"[/b] pour "&amp;'stats 1 feuille equipe'!L55)</f>
        <v/>
      </c>
    </row>
    <row r="75" spans="3:3" x14ac:dyDescent="0.25">
      <c r="C75" s="1" t="str">
        <f>IF(ISERROR("[b]3pts : "&amp;'stats 1 feuille equipe'!M37&amp;"paniers[/b] pour "&amp;'stats 1 feuille equipe'!M55),"","[b]3pts : "&amp;'stats 1 feuille equipe'!M37&amp;"[/b] pour "&amp;'stats 1 feuille equipe'!M55)</f>
        <v/>
      </c>
    </row>
    <row r="76" spans="3:3" x14ac:dyDescent="0.25">
      <c r="C76" s="1" t="str">
        <f>IF(ISERROR("[b]Lancers-Francs : "&amp;'stats 1 feuille equipe'!K37&amp;"LF[/b] pour "&amp;'stats 1 feuille equipe'!K55),"","[b]Lancers-Francs : "&amp;'stats 1 feuille equipe'!K37&amp;"[/b] pour "&amp;'stats 1 feuille equipe'!K55)</f>
        <v/>
      </c>
    </row>
    <row r="77" spans="3:3" x14ac:dyDescent="0.25">
      <c r="C77" s="1" t="str">
        <f>"[b]Défense : "&amp;'stats 1 feuille equipe'!B58&amp;"pts[/b] pour "&amp;'stats 1 feuille equipe'!B77</f>
        <v xml:space="preserve">[b]Défense : 0pts[/b] pour </v>
      </c>
    </row>
    <row r="78" spans="3:3" x14ac:dyDescent="0.25">
      <c r="C78" s="1" t="str">
        <f>"[b]Rebonds : "&amp;'stats 1 feuille equipe'!E36&amp;"reb[/b] pour "&amp;'stats 1 feuille equipe'!E55</f>
        <v xml:space="preserve">[b]Rebonds : 0reb[/b] pour </v>
      </c>
    </row>
    <row r="79" spans="3:3" x14ac:dyDescent="0.25">
      <c r="C79" s="1" t="str">
        <f>"[b]Rebonds défensifs : "&amp;'stats 1 feuille equipe'!D36&amp;"reb[/b] pour "&amp;'stats 1 feuille equipe'!D55</f>
        <v xml:space="preserve">[b]Rebonds défensifs : 0reb[/b] pour </v>
      </c>
    </row>
    <row r="80" spans="3:3" x14ac:dyDescent="0.25">
      <c r="C80" s="1" t="str">
        <f>"[b]Rebonds offensifs : "&amp;'stats 1 feuille equipe'!C36&amp;"reb[/b] pour "&amp;'stats 1 feuille equipe'!C55</f>
        <v xml:space="preserve">[b]Rebonds offensifs : 0reb[/b] pour </v>
      </c>
    </row>
    <row r="81" spans="3:3" x14ac:dyDescent="0.25">
      <c r="C81" s="1" t="str">
        <f>"[b]Passes décisives: "&amp;'stats 1 feuille equipe'!G36&amp;"pd[/b] pour "&amp;'stats 1 feuille equipe'!G55</f>
        <v xml:space="preserve">[b]Passes décisives: 0pd[/b] pour </v>
      </c>
    </row>
    <row r="82" spans="3:3" x14ac:dyDescent="0.25">
      <c r="C82" s="1" t="str">
        <f>"[b]Interceptions : "&amp;'stats 1 feuille equipe'!I36&amp;"int[/b] pour "&amp;'stats 1 feuille equipe'!I55</f>
        <v xml:space="preserve">[b]Interceptions : 0int[/b] pour </v>
      </c>
    </row>
    <row r="83" spans="3:3" x14ac:dyDescent="0.25">
      <c r="C83" s="1" t="str">
        <f>"[b]Contres : "&amp;'stats 1 feuille equipe'!H36&amp;"co[/b] pour "&amp;'stats 1 feuille equipe'!H55</f>
        <v xml:space="preserve">[b]Contres : 0co[/b] pour </v>
      </c>
    </row>
    <row r="84" spans="3:3" x14ac:dyDescent="0.25">
      <c r="C84" s="1" t="str">
        <f>"[b]Gestionnaires : "&amp;'stats 1 feuille equipe'!F58&amp;"bp[/b] pour "&amp;'stats 1 feuille equipe'!F77</f>
        <v xml:space="preserve">[b]Gestionnaires : 0bp[/b] pour </v>
      </c>
    </row>
    <row r="85" spans="3:3" x14ac:dyDescent="0.25">
      <c r="C85" s="1" t="str">
        <f>"[b]Mains savoneuses : "&amp;'stats 1 feuille equipe'!F36&amp;"bp[/b] pour "&amp;'stats 1 feuille equipe'!F55</f>
        <v xml:space="preserve">[b]Mains savoneuses : 0bp[/b] pour </v>
      </c>
    </row>
    <row r="86" spans="3:3" x14ac:dyDescent="0.25">
      <c r="C86" s="1" t="str">
        <f>"[b]Indiscipline : "&amp;'stats 1 feuille equipe'!J36&amp;" fautes[/b] pour "&amp;'stats 1 feuille equipe'!J55</f>
        <v xml:space="preserve">[b]Indiscipline : 0 fautes[/b] pour </v>
      </c>
    </row>
    <row r="87" spans="3:3" x14ac:dyDescent="0.25">
      <c r="C87" s="1" t="str">
        <f>"[b]Evaluation : "&amp;'stats 1 feuille equipe'!O36&amp;"éval[/b] pour "&amp;'stats 1 feuille equipe'!O55</f>
        <v xml:space="preserve">[b]Evaluation : 0éval[/b] pour </v>
      </c>
    </row>
    <row r="88" spans="3:3" x14ac:dyDescent="0.25">
      <c r="C88" s="1"/>
    </row>
    <row r="89" spans="3:3" x14ac:dyDescent="0.25">
      <c r="C89" s="1"/>
    </row>
    <row r="90" spans="3:3" x14ac:dyDescent="0.25">
      <c r="C90" s="1" t="str">
        <f>"[b]"&amp;'stat sur 1 feuille joueurs'!C195&amp;"[/b] joueurs ont participé à cette journée."</f>
        <v>[b]0[/b] joueurs ont participé à cette journée.</v>
      </c>
    </row>
    <row r="91" spans="3:3" x14ac:dyDescent="0.25">
      <c r="C91" s="1" t="str">
        <f>"Ils ont marqué [b]"&amp;'stats 1 feuille equipe'!B101&amp;"[/b] points à "&amp;'stats 1 feuille equipe'!C103&amp;"% ("&amp;'stats 1 feuille equipe'!C101&amp;"/"&amp;'stats 1 feuille equipe'!C102&amp;") (2Pts:"&amp;'stats 1 feuille equipe'!D101&amp;"/"&amp;'stats 1 feuille equipe'!D102&amp;" soit "&amp;'stats 1 feuille equipe'!D103&amp;"%) (3Pts: "&amp;'stats 1 feuille equipe'!E101&amp;"/"&amp;'stats 1 feuille equipe'!E102&amp;" soit "&amp;'stats 1 feuille equipe'!E103&amp;"%) (LF:"&amp;'stats 1 feuille equipe'!F101&amp;"/"&amp;'stats 1 feuille equipe'!F102&amp;" soit "&amp;'stats 1 feuille equipe'!F103&amp;"%)"&amp;", pris [b]"&amp;'stats 1 feuille equipe'!G101&amp;"[/b] rebonds, réalisé [b]"&amp;'stats 1 feuille equipe'!H101&amp;"[/b] passes décisives, "</f>
        <v xml:space="preserve">Ils ont marqué [b]0[/b] points à % (0/0) (2Pts:0/0 soit %) (3Pts: 0/0 soit %) (LF:0/0 soit %), pris [b]0[/b] rebonds, réalisé [b]0[/b] passes décisives, </v>
      </c>
    </row>
    <row r="92" spans="3:3" x14ac:dyDescent="0.25">
      <c r="C92" s="1" t="str">
        <f>"contré [b]"&amp;'stats 1 feuille equipe'!J101&amp;"[/b] fois leur adversaire, "&amp;"chipé [b]"&amp;'stats 1 feuille equipe'!I101&amp;" [/b]ballons adverses, lancé [b]"&amp;'stats 1 feuille equipe'!K101&amp;"[/b] ballons dans les tribunes et arraché [b]"&amp;'stats 1 feuille equipe'!L101&amp;"[/b] bras adverses."</f>
        <v>contré [b]0[/b] fois leur adversaire, chipé [b]0 [/b]ballons adverses, lancé [b]0[/b] ballons dans les tribunes et arraché [b]0[/b] bras adverses.</v>
      </c>
    </row>
    <row r="93" spans="3:3" x14ac:dyDescent="0.25">
      <c r="C93" s="1"/>
    </row>
    <row r="94" spans="3:3" x14ac:dyDescent="0.25">
      <c r="C94" s="1"/>
    </row>
    <row r="95" spans="3:3" x14ac:dyDescent="0.25">
      <c r="C95" s="1" t="str">
        <f>"[b]A domicile :[/b]"</f>
        <v>[b]A domicile :[/b]</v>
      </c>
    </row>
    <row r="96" spans="3:3" x14ac:dyDescent="0.25">
      <c r="C96" s="1"/>
    </row>
    <row r="97" spans="3:3" x14ac:dyDescent="0.25">
      <c r="C97" s="1" t="str">
        <f>IF('stats 1 feuille equipe'!B80&gt;1,"[b]"&amp;'stats 1 feuille equipe'!B80&amp;"[/b] victoires","[b]"&amp;'stats 1 feuille equipe'!B80&amp;"[/b] victoire")</f>
        <v>[b]0[/b] victoire</v>
      </c>
    </row>
    <row r="98" spans="3:3" x14ac:dyDescent="0.25">
      <c r="C98" s="1" t="str">
        <f>IF(ISERROR("[b]"&amp;'stats 1 feuille equipe'!D80&amp;"[/b] pts de moyenne"),"","[b]"&amp;'stats 1 feuille equipe'!D80&amp;"[/b] pts de moyenne")</f>
        <v/>
      </c>
    </row>
    <row r="99" spans="3:3" x14ac:dyDescent="0.25">
      <c r="C99" s="1"/>
    </row>
    <row r="100" spans="3:3" x14ac:dyDescent="0.25">
      <c r="C100" s="1" t="str">
        <f>"[b] A l'extérieur :[/b]"</f>
        <v>[b] A l'extérieur :[/b]</v>
      </c>
    </row>
    <row r="101" spans="3:3" x14ac:dyDescent="0.25">
      <c r="C101" s="1"/>
    </row>
    <row r="102" spans="3:3" x14ac:dyDescent="0.25">
      <c r="C102" s="1" t="str">
        <f>IF('stats 1 feuille equipe'!B81&gt;1,"[b]"&amp;'stats 1 feuille equipe'!B81&amp;"[/b] victoires","[b]"&amp;'stats 1 feuille equipe'!B81&amp;"[/b] victoire")</f>
        <v>[b]0[/b] victoire</v>
      </c>
    </row>
    <row r="103" spans="3:3" x14ac:dyDescent="0.25">
      <c r="C103" s="1" t="str">
        <f>IF(ISERROR("[b]"&amp;'stats 1 feuille equipe'!D81&amp;"[/b] pts de moyenne"),"","[b]"&amp;'stats 1 feuille equipe'!D81&amp;"[/b] pts de moyenne")</f>
        <v/>
      </c>
    </row>
  </sheetData>
  <sheetProtection formatCells="0" formatColumns="0" forma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9:N66"/>
  <sheetViews>
    <sheetView workbookViewId="0"/>
  </sheetViews>
  <sheetFormatPr baseColWidth="10" defaultColWidth="11.44140625" defaultRowHeight="13.2" x14ac:dyDescent="0.25"/>
  <cols>
    <col min="1" max="1" width="20.6640625" style="9" customWidth="1"/>
    <col min="2" max="2" width="6.109375" style="20" bestFit="1" customWidth="1"/>
    <col min="3" max="3" width="9.44140625" style="20" bestFit="1" customWidth="1"/>
    <col min="4" max="4" width="9.88671875" style="20" bestFit="1" customWidth="1"/>
    <col min="5" max="5" width="5.88671875" style="20" bestFit="1" customWidth="1"/>
    <col min="6" max="7" width="5.5546875" style="20" bestFit="1" customWidth="1"/>
    <col min="8" max="8" width="5.33203125" style="20" bestFit="1" customWidth="1"/>
    <col min="9" max="9" width="7" style="20" bestFit="1" customWidth="1"/>
    <col min="10" max="10" width="6.44140625" style="9" bestFit="1" customWidth="1"/>
    <col min="11" max="12" width="6.6640625" style="9" bestFit="1" customWidth="1"/>
    <col min="13" max="13" width="5.6640625" style="20" bestFit="1" customWidth="1"/>
    <col min="14" max="14" width="6.109375" style="20" bestFit="1" customWidth="1"/>
    <col min="15" max="15" width="15.88671875" style="9" bestFit="1" customWidth="1"/>
    <col min="16" max="16" width="11.44140625" style="9" customWidth="1"/>
    <col min="17" max="16384" width="11.44140625" style="9"/>
  </cols>
  <sheetData>
    <row r="39" spans="1:14" x14ac:dyDescent="0.25">
      <c r="A39" s="11"/>
      <c r="B39" s="21"/>
      <c r="C39" s="21"/>
      <c r="D39" s="21"/>
      <c r="E39" s="21"/>
      <c r="F39" s="21"/>
      <c r="G39" s="21"/>
      <c r="H39" s="21"/>
      <c r="I39" s="21"/>
      <c r="J39" s="11"/>
      <c r="K39" s="11"/>
      <c r="L39" s="11"/>
      <c r="M39" s="21"/>
      <c r="N39" s="21"/>
    </row>
    <row r="40" spans="1:14" x14ac:dyDescent="0.25">
      <c r="A40" s="11"/>
      <c r="B40" s="21"/>
      <c r="C40" s="21"/>
      <c r="D40" s="21"/>
      <c r="E40" s="21"/>
      <c r="F40" s="21"/>
      <c r="G40" s="21"/>
      <c r="H40" s="21"/>
      <c r="I40" s="21"/>
      <c r="J40" s="11"/>
      <c r="K40" s="11"/>
      <c r="L40" s="11"/>
      <c r="M40" s="21"/>
      <c r="N40" s="21"/>
    </row>
    <row r="41" spans="1:14" x14ac:dyDescent="0.25">
      <c r="A41" s="11"/>
      <c r="B41" s="21"/>
      <c r="C41" s="21"/>
      <c r="D41" s="21"/>
      <c r="E41" s="21"/>
      <c r="F41" s="21"/>
      <c r="G41" s="21"/>
      <c r="H41" s="21"/>
      <c r="I41" s="21"/>
      <c r="J41" s="11"/>
      <c r="K41" s="11"/>
      <c r="L41" s="11"/>
      <c r="M41" s="21"/>
      <c r="N41" s="21"/>
    </row>
    <row r="42" spans="1:14" x14ac:dyDescent="0.25">
      <c r="A42" s="11"/>
      <c r="B42" s="21"/>
      <c r="C42" s="21"/>
      <c r="D42" s="21"/>
      <c r="E42" s="21"/>
      <c r="F42" s="21"/>
      <c r="G42" s="21"/>
      <c r="H42" s="21"/>
      <c r="I42" s="21"/>
      <c r="J42" s="11"/>
      <c r="K42" s="11"/>
      <c r="L42" s="11"/>
      <c r="M42" s="21"/>
      <c r="N42" s="21"/>
    </row>
    <row r="43" spans="1:14" x14ac:dyDescent="0.25">
      <c r="A43" s="11"/>
      <c r="B43" s="21"/>
      <c r="C43" s="21"/>
      <c r="D43" s="21"/>
      <c r="E43" s="21"/>
      <c r="F43" s="21"/>
      <c r="G43" s="21"/>
      <c r="H43" s="21"/>
      <c r="I43" s="21"/>
      <c r="J43" s="11"/>
      <c r="K43" s="11"/>
      <c r="L43" s="11"/>
      <c r="M43" s="21"/>
      <c r="N43" s="21"/>
    </row>
    <row r="44" spans="1:14" x14ac:dyDescent="0.25">
      <c r="A44" s="11"/>
      <c r="B44" s="21"/>
      <c r="C44" s="21"/>
      <c r="D44" s="21"/>
      <c r="E44" s="21"/>
      <c r="F44" s="21"/>
      <c r="G44" s="21"/>
      <c r="H44" s="21"/>
      <c r="I44" s="21"/>
      <c r="J44" s="11"/>
      <c r="K44" s="11"/>
      <c r="L44" s="11"/>
      <c r="M44" s="21"/>
      <c r="N44" s="21"/>
    </row>
    <row r="45" spans="1:14" x14ac:dyDescent="0.25">
      <c r="A45" s="11"/>
      <c r="B45" s="21"/>
      <c r="C45" s="21"/>
      <c r="D45" s="21"/>
      <c r="E45" s="21"/>
      <c r="F45" s="21"/>
      <c r="G45" s="21"/>
      <c r="H45" s="21"/>
      <c r="I45" s="21"/>
      <c r="J45" s="11"/>
      <c r="K45" s="11"/>
      <c r="L45" s="11"/>
      <c r="M45" s="21"/>
      <c r="N45" s="21"/>
    </row>
    <row r="46" spans="1:14" x14ac:dyDescent="0.25">
      <c r="A46" s="11"/>
      <c r="B46" s="21"/>
      <c r="C46" s="21"/>
      <c r="D46" s="21"/>
      <c r="E46" s="21"/>
      <c r="F46" s="21"/>
      <c r="G46" s="21"/>
      <c r="H46" s="21"/>
      <c r="I46" s="21"/>
      <c r="J46" s="11"/>
      <c r="K46" s="11"/>
      <c r="L46" s="11"/>
      <c r="M46" s="21"/>
      <c r="N46" s="21"/>
    </row>
    <row r="47" spans="1:14" x14ac:dyDescent="0.25">
      <c r="A47" s="11"/>
      <c r="B47" s="21"/>
      <c r="C47" s="21"/>
      <c r="D47" s="21"/>
      <c r="E47" s="21"/>
      <c r="F47" s="21"/>
      <c r="G47" s="21"/>
      <c r="H47" s="21"/>
      <c r="I47" s="21"/>
      <c r="J47" s="11"/>
      <c r="K47" s="11"/>
      <c r="L47" s="11"/>
      <c r="M47" s="21"/>
      <c r="N47" s="21"/>
    </row>
    <row r="48" spans="1:14" x14ac:dyDescent="0.25">
      <c r="A48" s="11"/>
      <c r="B48" s="21"/>
      <c r="C48" s="21"/>
      <c r="D48" s="21"/>
      <c r="E48" s="21"/>
      <c r="F48" s="21"/>
      <c r="G48" s="21"/>
      <c r="H48" s="21"/>
      <c r="I48" s="21"/>
      <c r="J48" s="11"/>
      <c r="K48" s="11"/>
      <c r="L48" s="11"/>
      <c r="M48" s="21"/>
      <c r="N48" s="21"/>
    </row>
    <row r="49" spans="1:14" x14ac:dyDescent="0.25">
      <c r="A49" s="11"/>
      <c r="B49" s="21"/>
      <c r="C49" s="21"/>
      <c r="D49" s="21"/>
      <c r="E49" s="21"/>
      <c r="F49" s="21"/>
      <c r="G49" s="21"/>
      <c r="H49" s="21"/>
      <c r="I49" s="21"/>
      <c r="J49" s="11"/>
      <c r="K49" s="11"/>
      <c r="L49" s="11"/>
      <c r="M49" s="21"/>
      <c r="N49" s="21"/>
    </row>
    <row r="50" spans="1:14" x14ac:dyDescent="0.25">
      <c r="A50" s="11"/>
      <c r="B50" s="21"/>
      <c r="C50" s="21"/>
      <c r="D50" s="21"/>
      <c r="E50" s="21"/>
      <c r="F50" s="21"/>
      <c r="G50" s="21"/>
      <c r="H50" s="21"/>
      <c r="I50" s="21"/>
      <c r="J50" s="11"/>
      <c r="K50" s="11"/>
      <c r="L50" s="11"/>
      <c r="M50" s="21"/>
      <c r="N50" s="21"/>
    </row>
    <row r="51" spans="1:14" x14ac:dyDescent="0.25">
      <c r="A51" s="11"/>
      <c r="B51" s="21"/>
      <c r="C51" s="21"/>
      <c r="D51" s="21"/>
      <c r="E51" s="21"/>
      <c r="F51" s="21"/>
      <c r="G51" s="21"/>
      <c r="H51" s="21"/>
      <c r="I51" s="21"/>
      <c r="J51" s="11"/>
      <c r="K51" s="11"/>
      <c r="L51" s="11"/>
      <c r="M51" s="21"/>
      <c r="N51" s="21"/>
    </row>
    <row r="52" spans="1:14" x14ac:dyDescent="0.25">
      <c r="A52" s="11"/>
      <c r="B52" s="21"/>
      <c r="C52" s="21"/>
      <c r="D52" s="21"/>
      <c r="E52" s="21"/>
      <c r="F52" s="21"/>
      <c r="G52" s="21"/>
      <c r="H52" s="21"/>
      <c r="I52" s="21"/>
      <c r="J52" s="11"/>
      <c r="K52" s="11"/>
      <c r="L52" s="11"/>
      <c r="M52" s="21"/>
      <c r="N52" s="21"/>
    </row>
    <row r="53" spans="1:14" x14ac:dyDescent="0.25">
      <c r="A53" s="11"/>
      <c r="B53" s="21"/>
      <c r="C53" s="21"/>
      <c r="D53" s="21"/>
      <c r="E53" s="21"/>
      <c r="F53" s="21"/>
      <c r="G53" s="21"/>
      <c r="H53" s="21"/>
      <c r="I53" s="21"/>
      <c r="J53" s="11"/>
      <c r="K53" s="11"/>
      <c r="L53" s="11"/>
      <c r="M53" s="21"/>
      <c r="N53" s="21"/>
    </row>
    <row r="54" spans="1:14" x14ac:dyDescent="0.25">
      <c r="A54" s="11"/>
      <c r="B54" s="21"/>
      <c r="C54" s="21"/>
      <c r="D54" s="21"/>
      <c r="E54" s="21"/>
      <c r="F54" s="21"/>
      <c r="G54" s="21"/>
      <c r="H54" s="21"/>
      <c r="I54" s="21"/>
      <c r="J54" s="11"/>
      <c r="K54" s="11"/>
      <c r="L54" s="11"/>
      <c r="M54" s="21"/>
      <c r="N54" s="21"/>
    </row>
    <row r="55" spans="1:14" x14ac:dyDescent="0.25">
      <c r="A55" s="11"/>
      <c r="B55" s="21"/>
      <c r="C55" s="21"/>
      <c r="D55" s="21"/>
      <c r="E55" s="21"/>
      <c r="F55" s="21"/>
      <c r="G55" s="21"/>
      <c r="H55" s="21"/>
      <c r="I55" s="21"/>
      <c r="J55" s="11"/>
      <c r="K55" s="11"/>
      <c r="L55" s="11"/>
      <c r="M55" s="21"/>
      <c r="N55" s="21"/>
    </row>
    <row r="56" spans="1:14" x14ac:dyDescent="0.25">
      <c r="A56" s="11"/>
      <c r="B56" s="21"/>
      <c r="C56" s="21"/>
      <c r="D56" s="21"/>
      <c r="E56" s="21"/>
      <c r="F56" s="21"/>
      <c r="G56" s="21"/>
      <c r="H56" s="21"/>
      <c r="I56" s="21"/>
      <c r="J56" s="11"/>
      <c r="K56" s="11"/>
      <c r="L56" s="11"/>
      <c r="M56" s="21"/>
      <c r="N56" s="21"/>
    </row>
    <row r="57" spans="1:14" x14ac:dyDescent="0.25">
      <c r="A57" s="11"/>
      <c r="B57" s="21"/>
      <c r="C57" s="21"/>
      <c r="D57" s="21"/>
      <c r="E57" s="21"/>
      <c r="F57" s="21"/>
      <c r="G57" s="21"/>
      <c r="H57" s="21"/>
      <c r="I57" s="21"/>
      <c r="J57" s="11"/>
      <c r="K57" s="11"/>
      <c r="L57" s="11"/>
      <c r="M57" s="21"/>
      <c r="N57" s="21"/>
    </row>
    <row r="58" spans="1:14" x14ac:dyDescent="0.25">
      <c r="A58" s="11"/>
      <c r="B58" s="21"/>
      <c r="C58" s="21"/>
      <c r="D58" s="21"/>
      <c r="E58" s="21"/>
      <c r="F58" s="21"/>
      <c r="G58" s="21"/>
      <c r="H58" s="21"/>
      <c r="I58" s="21"/>
      <c r="J58" s="11"/>
      <c r="K58" s="11"/>
      <c r="L58" s="11"/>
      <c r="M58" s="21"/>
      <c r="N58" s="21"/>
    </row>
    <row r="59" spans="1:14" x14ac:dyDescent="0.25">
      <c r="A59" s="11"/>
      <c r="B59" s="21"/>
      <c r="C59" s="21"/>
      <c r="D59" s="21"/>
      <c r="E59" s="21"/>
      <c r="F59" s="21"/>
      <c r="G59" s="21"/>
      <c r="H59" s="21"/>
      <c r="I59" s="21"/>
      <c r="J59" s="11"/>
      <c r="K59" s="11"/>
      <c r="L59" s="11"/>
      <c r="M59" s="21"/>
      <c r="N59" s="21"/>
    </row>
    <row r="60" spans="1:14" x14ac:dyDescent="0.25">
      <c r="A60" s="11"/>
      <c r="B60" s="21"/>
      <c r="C60" s="21"/>
      <c r="D60" s="21"/>
      <c r="E60" s="21"/>
      <c r="F60" s="21"/>
      <c r="G60" s="21"/>
      <c r="H60" s="21"/>
      <c r="I60" s="21"/>
      <c r="J60" s="11"/>
      <c r="K60" s="11"/>
      <c r="L60" s="11"/>
      <c r="M60" s="21"/>
      <c r="N60" s="21"/>
    </row>
    <row r="61" spans="1:14" x14ac:dyDescent="0.25">
      <c r="A61" s="11"/>
      <c r="B61" s="21"/>
      <c r="C61" s="21"/>
      <c r="D61" s="21"/>
      <c r="E61" s="21"/>
      <c r="F61" s="21"/>
      <c r="G61" s="21"/>
      <c r="H61" s="21"/>
      <c r="I61" s="21"/>
      <c r="J61" s="11"/>
      <c r="K61" s="11"/>
      <c r="L61" s="11"/>
      <c r="M61" s="21"/>
      <c r="N61" s="21"/>
    </row>
    <row r="62" spans="1:14" x14ac:dyDescent="0.25">
      <c r="A62" s="11"/>
      <c r="B62" s="21"/>
      <c r="C62" s="21"/>
      <c r="D62" s="21"/>
      <c r="E62" s="21"/>
      <c r="F62" s="21"/>
      <c r="G62" s="21"/>
      <c r="H62" s="21"/>
      <c r="I62" s="21"/>
      <c r="J62" s="11"/>
      <c r="K62" s="11"/>
      <c r="L62" s="11"/>
      <c r="M62" s="21"/>
      <c r="N62" s="21"/>
    </row>
    <row r="63" spans="1:14" x14ac:dyDescent="0.25">
      <c r="A63" s="11"/>
      <c r="B63" s="21"/>
      <c r="C63" s="21"/>
      <c r="D63" s="21"/>
      <c r="E63" s="21"/>
      <c r="F63" s="21"/>
      <c r="G63" s="21"/>
      <c r="H63" s="21"/>
      <c r="I63" s="21"/>
      <c r="J63" s="11"/>
      <c r="K63" s="11"/>
      <c r="L63" s="11"/>
      <c r="M63" s="21"/>
      <c r="N63" s="21"/>
    </row>
    <row r="64" spans="1:14" x14ac:dyDescent="0.25">
      <c r="A64" s="11"/>
      <c r="B64" s="21"/>
      <c r="C64" s="21"/>
      <c r="D64" s="21"/>
      <c r="E64" s="21"/>
      <c r="F64" s="21"/>
      <c r="G64" s="21"/>
      <c r="H64" s="21"/>
      <c r="I64" s="21"/>
      <c r="J64" s="11"/>
      <c r="K64" s="11"/>
      <c r="L64" s="11"/>
      <c r="M64" s="21"/>
      <c r="N64" s="21"/>
    </row>
    <row r="65" spans="1:14" x14ac:dyDescent="0.25">
      <c r="A65" s="11"/>
      <c r="B65" s="21"/>
      <c r="C65" s="21"/>
      <c r="D65" s="21"/>
      <c r="E65" s="21"/>
      <c r="F65" s="21"/>
      <c r="G65" s="21"/>
      <c r="H65" s="21"/>
      <c r="I65" s="21"/>
      <c r="J65" s="11"/>
      <c r="K65" s="11"/>
      <c r="L65" s="11"/>
      <c r="M65" s="21"/>
      <c r="N65" s="21"/>
    </row>
    <row r="66" spans="1:14" x14ac:dyDescent="0.25">
      <c r="A66" s="11"/>
      <c r="B66" s="21"/>
      <c r="C66" s="21"/>
      <c r="D66" s="21"/>
      <c r="E66" s="21"/>
      <c r="F66" s="21"/>
      <c r="G66" s="21"/>
      <c r="H66" s="21"/>
      <c r="I66" s="21"/>
      <c r="J66" s="11"/>
      <c r="K66" s="11"/>
      <c r="L66" s="11"/>
      <c r="M66" s="21"/>
      <c r="N66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E32" sqref="E32"/>
    </sheetView>
  </sheetViews>
  <sheetFormatPr baseColWidth="10" defaultRowHeight="13.2" x14ac:dyDescent="0.25"/>
  <sheetData>
    <row r="1" spans="1:18" x14ac:dyDescent="0.25">
      <c r="A1" t="s">
        <v>81</v>
      </c>
      <c r="B1">
        <f>IF(OR(TRIM(match5!A10)="Joueur",TRIM(match5!A10)="Player"),10,0)+IF(OR(TRIM(match5!A11)="Joueur",TRIM(match5!A11)="Player"),11,0)+IF(OR(TRIM(match5!A12)="Joueur",TRIM(match5!A12)="Player"),12,0)+IF(OR(TRIM(match5!A13)="Joueur",TRIM(match5!A13)="Player"),13,0)+IF(OR(TRIM(match5!A14)="Joueur",TRIM(match5!A14)="Player"),14,0)+IF(OR(TRIM(match5!A15)="Joueur",TRIM(match5!A15)="Player"),15,0)+IF(OR(TRIM(match5!A16)="Joueur",TRIM(match5!A16)="Player"),16,0)+IF(OR(TRIM(match5!A17)="Joueur",TRIM(match5!A17)="Player"),17,0)</f>
        <v>0</v>
      </c>
    </row>
    <row r="5" spans="1:18" x14ac:dyDescent="0.25">
      <c r="A5" t="str">
        <f>IF(TRIM(match5!A1)=A1,A1,"")</f>
        <v/>
      </c>
      <c r="B5" t="str">
        <f>IF(A5="","",match5!B1)</f>
        <v/>
      </c>
      <c r="C5" t="str">
        <f>IF(B5="","",match5!C1)</f>
        <v/>
      </c>
      <c r="D5" t="str">
        <f>IF(C5="","",match5!D1)</f>
        <v/>
      </c>
      <c r="E5" t="str">
        <f>IF(D5="","",match5!E1)</f>
        <v/>
      </c>
      <c r="F5" t="str">
        <f>IF(E5="","",match5!F1)</f>
        <v/>
      </c>
      <c r="G5" t="str">
        <f>IF(F5="","",match5!G1)</f>
        <v/>
      </c>
      <c r="H5" t="str">
        <f>IF(G5="","",match5!H1)</f>
        <v/>
      </c>
      <c r="I5" t="str">
        <f>IF(H5="","",match5!I1)</f>
        <v/>
      </c>
      <c r="J5" t="str">
        <f>IF(I5="","",match5!J1)</f>
        <v/>
      </c>
      <c r="K5" t="str">
        <f>IF(J5="","",match5!K1)</f>
        <v/>
      </c>
      <c r="L5" t="str">
        <f>IF(K5="","",match5!L1)</f>
        <v/>
      </c>
      <c r="M5" t="str">
        <f>IF(L5="","",match5!M1)</f>
        <v/>
      </c>
      <c r="N5" t="str">
        <f>IF(M5="","",match5!N1)</f>
        <v/>
      </c>
    </row>
    <row r="6" spans="1:18" x14ac:dyDescent="0.25">
      <c r="A6" t="str">
        <f>IF($A$5="","",match5!A2)</f>
        <v/>
      </c>
      <c r="B6" t="str">
        <f>IF($A$5="","",match5!B2)</f>
        <v/>
      </c>
      <c r="C6" t="str">
        <f>IF($A$5="","",match5!C2)</f>
        <v/>
      </c>
      <c r="D6" t="str">
        <f>IF($A$5="","",match5!D2)</f>
        <v/>
      </c>
      <c r="E6" t="str">
        <f>IF($A$5="","",match5!E2)</f>
        <v/>
      </c>
      <c r="F6" t="str">
        <f>IF($A$5="","",match5!F2)</f>
        <v/>
      </c>
      <c r="G6" t="str">
        <f>IF($A$5="","",match5!G2)</f>
        <v/>
      </c>
      <c r="H6" t="str">
        <f>IF($A$5="","",match5!H2)</f>
        <v/>
      </c>
      <c r="I6" t="str">
        <f>IF($A$5="","",match5!I2)</f>
        <v/>
      </c>
      <c r="J6" t="str">
        <f>IF($A$5="","",match5!J2)</f>
        <v/>
      </c>
      <c r="K6" t="str">
        <f>IF($A$5="","",match5!K2)</f>
        <v/>
      </c>
      <c r="L6" t="str">
        <f>IF($A$5="","",match5!L2)</f>
        <v/>
      </c>
      <c r="M6" t="str">
        <f>IF($A$5="","",match5!M2)</f>
        <v/>
      </c>
      <c r="N6" t="str">
        <f>IF($A$5="","",match5!N2)</f>
        <v/>
      </c>
      <c r="P6" t="str">
        <f>TRIM(A6)</f>
        <v/>
      </c>
      <c r="Q6" t="str">
        <f>IF(B6&gt;B20,"[b]"&amp;P6&amp;"[/b]",P6)</f>
        <v/>
      </c>
      <c r="R6" t="str">
        <f>IF(B6&gt;B20,"[b]"&amp;B6&amp;"[/b]",B6)</f>
        <v/>
      </c>
    </row>
    <row r="7" spans="1:18" x14ac:dyDescent="0.25">
      <c r="A7" t="str">
        <f>IF($A$5="","",IF(match5!$A3=0,"",match5!A3))</f>
        <v/>
      </c>
      <c r="B7" t="str">
        <f>IF($A$5="","",IF(match5!$A3=0,"",match5!B3))</f>
        <v/>
      </c>
      <c r="C7" t="str">
        <f>IF($A$5="","",IF(match5!$A3=0,"",match5!C3))</f>
        <v/>
      </c>
      <c r="D7" t="str">
        <f>IF($A$5="","",IF(match5!$A3=0,"",match5!D3))</f>
        <v/>
      </c>
      <c r="E7" t="str">
        <f>IF($A$5="","",IF(match5!$A3=0,"",match5!E3))</f>
        <v/>
      </c>
      <c r="F7" t="str">
        <f>IF($A$5="","",IF(match5!$A3=0,"",match5!F3))</f>
        <v/>
      </c>
      <c r="G7" t="str">
        <f>IF($A$5="","",IF(match5!$A3=0,"",match5!G3))</f>
        <v/>
      </c>
      <c r="H7" t="str">
        <f>IF($A$5="","",IF(match5!$A3=0,"",match5!H3))</f>
        <v/>
      </c>
      <c r="I7" t="str">
        <f>IF($A$5="","",IF(match5!$A3=0,"",match5!I3))</f>
        <v/>
      </c>
      <c r="J7" t="str">
        <f>IF($A$5="","",IF(match5!$A3=0,"",match5!J3))</f>
        <v/>
      </c>
      <c r="K7" t="str">
        <f>IF($A$5="","",IF(match5!$A3=0,"",match5!K3))</f>
        <v/>
      </c>
      <c r="L7" t="str">
        <f>IF($A$5="","",IF(match5!$A3=0,"",match5!L3))</f>
        <v/>
      </c>
      <c r="M7" t="str">
        <f>IF($A$5="","",IF(match5!$A3=0,"",match5!M3))</f>
        <v/>
      </c>
      <c r="N7" t="str">
        <f>IF($A$5="","",IF(match5!$A3=0,"",match5!N3))</f>
        <v/>
      </c>
    </row>
    <row r="8" spans="1:18" x14ac:dyDescent="0.25">
      <c r="A8" t="str">
        <f>IF($A$5="","",IF(match5!$A4=0,"",match5!A4))</f>
        <v/>
      </c>
      <c r="B8" t="str">
        <f>IF($A$5="","",IF(match5!$A4=0,"",match5!B4))</f>
        <v/>
      </c>
      <c r="C8" t="str">
        <f>IF($A$5="","",IF(match5!$A4=0,"",match5!C4))</f>
        <v/>
      </c>
      <c r="D8" t="str">
        <f>IF($A$5="","",IF(match5!$A4=0,"",match5!D4))</f>
        <v/>
      </c>
      <c r="E8" t="str">
        <f>IF($A$5="","",IF(match5!$A4=0,"",match5!E4))</f>
        <v/>
      </c>
      <c r="F8" t="str">
        <f>IF($A$5="","",IF(match5!$A4=0,"",match5!F4))</f>
        <v/>
      </c>
      <c r="G8" t="str">
        <f>IF($A$5="","",IF(match5!$A4=0,"",match5!G4))</f>
        <v/>
      </c>
      <c r="H8" t="str">
        <f>IF($A$5="","",IF(match5!$A4=0,"",match5!H4))</f>
        <v/>
      </c>
      <c r="I8" t="str">
        <f>IF($A$5="","",IF(match5!$A4=0,"",match5!I4))</f>
        <v/>
      </c>
      <c r="J8" t="str">
        <f>IF($A$5="","",IF(match5!$A4=0,"",match5!J4))</f>
        <v/>
      </c>
      <c r="K8" t="str">
        <f>IF($A$5="","",IF(match5!$A4=0,"",match5!K4))</f>
        <v/>
      </c>
      <c r="L8" t="str">
        <f>IF($A$5="","",IF(match5!$A4=0,"",match5!L4))</f>
        <v/>
      </c>
      <c r="M8" t="str">
        <f>IF($A$5="","",IF(match5!$A4=0,"",match5!M4))</f>
        <v/>
      </c>
      <c r="N8" t="str">
        <f>IF($A$5="","",IF(match5!$A4=0,"",match5!N4))</f>
        <v/>
      </c>
    </row>
    <row r="9" spans="1:18" x14ac:dyDescent="0.25">
      <c r="A9" t="str">
        <f>IF($A$5="","",IF(match5!$A5=0,"",match5!A5))</f>
        <v/>
      </c>
      <c r="B9" t="str">
        <f>IF($A$5="","",IF(match5!$A5=0,"",match5!B5))</f>
        <v/>
      </c>
      <c r="C9" t="str">
        <f>IF($A$5="","",IF(match5!$A5=0,"",match5!C5))</f>
        <v/>
      </c>
      <c r="D9" t="str">
        <f>IF($A$5="","",IF(match5!$A5=0,"",match5!D5))</f>
        <v/>
      </c>
      <c r="E9" t="str">
        <f>IF($A$5="","",IF(match5!$A5=0,"",match5!E5))</f>
        <v/>
      </c>
      <c r="F9" t="str">
        <f>IF($A$5="","",IF(match5!$A5=0,"",match5!F5))</f>
        <v/>
      </c>
      <c r="G9" t="str">
        <f>IF($A$5="","",IF(match5!$A5=0,"",match5!G5))</f>
        <v/>
      </c>
      <c r="H9" t="str">
        <f>IF($A$5="","",IF(match5!$A5=0,"",match5!H5))</f>
        <v/>
      </c>
      <c r="I9" t="str">
        <f>IF($A$5="","",IF(match5!$A5=0,"",match5!I5))</f>
        <v/>
      </c>
      <c r="J9" t="str">
        <f>IF($A$5="","",IF(match5!$A5=0,"",match5!J5))</f>
        <v/>
      </c>
      <c r="K9" t="str">
        <f>IF($A$5="","",IF(match5!$A5=0,"",match5!K5))</f>
        <v/>
      </c>
      <c r="L9" t="str">
        <f>IF($A$5="","",IF(match5!$A5=0,"",match5!L5))</f>
        <v/>
      </c>
      <c r="M9" t="str">
        <f>IF($A$5="","",IF(match5!$A5=0,"",match5!M5))</f>
        <v/>
      </c>
      <c r="N9" t="str">
        <f>IF($A$5="","",IF(match5!$A5=0,"",match5!N5))</f>
        <v/>
      </c>
    </row>
    <row r="10" spans="1:18" x14ac:dyDescent="0.25">
      <c r="A10" t="str">
        <f>IF($A$5="","",IF(match5!$A6=0,"",match5!A6))</f>
        <v/>
      </c>
      <c r="B10" t="str">
        <f>IF($A$5="","",IF(match5!$A6=0,"",match5!B6))</f>
        <v/>
      </c>
      <c r="C10" t="str">
        <f>IF($A$5="","",IF(match5!$A6=0,"",match5!C6))</f>
        <v/>
      </c>
      <c r="D10" t="str">
        <f>IF($A$5="","",IF(match5!$A6=0,"",match5!D6))</f>
        <v/>
      </c>
      <c r="E10" t="str">
        <f>IF($A$5="","",IF(match5!$A6=0,"",match5!E6))</f>
        <v/>
      </c>
      <c r="F10" t="str">
        <f>IF($A$5="","",IF(match5!$A6=0,"",match5!F6))</f>
        <v/>
      </c>
      <c r="G10" t="str">
        <f>IF($A$5="","",IF(match5!$A6=0,"",match5!G6))</f>
        <v/>
      </c>
      <c r="H10" t="str">
        <f>IF($A$5="","",IF(match5!$A6=0,"",match5!H6))</f>
        <v/>
      </c>
      <c r="I10" t="str">
        <f>IF($A$5="","",IF(match5!$A6=0,"",match5!I6))</f>
        <v/>
      </c>
      <c r="J10" t="str">
        <f>IF($A$5="","",IF(match5!$A6=0,"",match5!J6))</f>
        <v/>
      </c>
      <c r="K10" t="str">
        <f>IF($A$5="","",IF(match5!$A6=0,"",match5!K6))</f>
        <v/>
      </c>
      <c r="L10" t="str">
        <f>IF($A$5="","",IF(match5!$A6=0,"",match5!L6))</f>
        <v/>
      </c>
      <c r="M10" t="str">
        <f>IF($A$5="","",IF(match5!$A6=0,"",match5!M6))</f>
        <v/>
      </c>
      <c r="N10" t="str">
        <f>IF($A$5="","",IF(match5!$A6=0,"",match5!N6))</f>
        <v/>
      </c>
    </row>
    <row r="11" spans="1:18" x14ac:dyDescent="0.25">
      <c r="A11" t="str">
        <f>IF($A$5="","",IF(match5!$A7=0,"",match5!A7))</f>
        <v/>
      </c>
      <c r="B11" t="str">
        <f>IF($A$5="","",IF(match5!$A7=0,"",match5!B7))</f>
        <v/>
      </c>
      <c r="C11" t="str">
        <f>IF($A$5="","",IF(match5!$A7=0,"",match5!C7))</f>
        <v/>
      </c>
      <c r="D11" t="str">
        <f>IF($A$5="","",IF(match5!$A7=0,"",match5!D7))</f>
        <v/>
      </c>
      <c r="E11" t="str">
        <f>IF($A$5="","",IF(match5!$A7=0,"",match5!E7))</f>
        <v/>
      </c>
      <c r="F11" t="str">
        <f>IF($A$5="","",IF(match5!$A7=0,"",match5!F7))</f>
        <v/>
      </c>
      <c r="G11" t="str">
        <f>IF($A$5="","",IF(match5!$A7=0,"",match5!G7))</f>
        <v/>
      </c>
      <c r="H11" t="str">
        <f>IF($A$5="","",IF(match5!$A7=0,"",match5!H7))</f>
        <v/>
      </c>
      <c r="I11" t="str">
        <f>IF($A$5="","",IF(match5!$A7=0,"",match5!I7))</f>
        <v/>
      </c>
      <c r="J11" t="str">
        <f>IF($A$5="","",IF(match5!$A7=0,"",match5!J7))</f>
        <v/>
      </c>
      <c r="K11" t="str">
        <f>IF($A$5="","",IF(match5!$A7=0,"",match5!K7))</f>
        <v/>
      </c>
      <c r="L11" t="str">
        <f>IF($A$5="","",IF(match5!$A7=0,"",match5!L7))</f>
        <v/>
      </c>
      <c r="M11" t="str">
        <f>IF($A$5="","",IF(match5!$A7=0,"",match5!M7))</f>
        <v/>
      </c>
      <c r="N11" t="str">
        <f>IF($A$5="","",IF(match5!$A7=0,"",match5!N7))</f>
        <v/>
      </c>
    </row>
    <row r="12" spans="1:18" x14ac:dyDescent="0.25">
      <c r="A12" t="str">
        <f>IF($A$5="","",IF(match5!$A8=0,"",match5!A8))</f>
        <v/>
      </c>
      <c r="B12" t="str">
        <f>IF($A$5="","",IF(match5!$A8=0,"",match5!B8))</f>
        <v/>
      </c>
      <c r="C12" t="str">
        <f>IF($A$5="","",IF(match5!$A8=0,"",match5!C8))</f>
        <v/>
      </c>
      <c r="D12" t="str">
        <f>IF($A$5="","",IF(match5!$A8=0,"",match5!D8))</f>
        <v/>
      </c>
      <c r="E12" t="str">
        <f>IF($A$5="","",IF(match5!$A8=0,"",match5!E8))</f>
        <v/>
      </c>
      <c r="F12" t="str">
        <f>IF($A$5="","",IF(match5!$A8=0,"",match5!F8))</f>
        <v/>
      </c>
      <c r="G12" t="str">
        <f>IF($A$5="","",IF(match5!$A8=0,"",match5!G8))</f>
        <v/>
      </c>
      <c r="H12" t="str">
        <f>IF($A$5="","",IF(match5!$A8=0,"",match5!H8))</f>
        <v/>
      </c>
      <c r="I12" t="str">
        <f>IF($A$5="","",IF(match5!$A8=0,"",match5!I8))</f>
        <v/>
      </c>
      <c r="J12" t="str">
        <f>IF($A$5="","",IF(match5!$A8=0,"",match5!J8))</f>
        <v/>
      </c>
      <c r="K12" t="str">
        <f>IF($A$5="","",IF(match5!$A8=0,"",match5!K8))</f>
        <v/>
      </c>
      <c r="L12" t="str">
        <f>IF($A$5="","",IF(match5!$A8=0,"",match5!L8))</f>
        <v/>
      </c>
      <c r="M12" t="str">
        <f>IF($A$5="","",IF(match5!$A8=0,"",match5!M8))</f>
        <v/>
      </c>
      <c r="N12" t="str">
        <f>IF($A$5="","",IF(match5!$A8=0,"",match5!N8))</f>
        <v/>
      </c>
    </row>
    <row r="13" spans="1:18" x14ac:dyDescent="0.25">
      <c r="A13" t="str">
        <f>IF($A$5="","",IF(match5!$A9=0,"",match5!A9))</f>
        <v/>
      </c>
      <c r="B13" t="str">
        <f>IF($A$5="","",IF(match5!$A9=0,"",match5!B9))</f>
        <v/>
      </c>
      <c r="C13" t="str">
        <f>IF($A$5="","",IF(match5!$A9=0,"",match5!C9))</f>
        <v/>
      </c>
      <c r="D13" t="str">
        <f>IF($A$5="","",IF(match5!$A9=0,"",match5!D9))</f>
        <v/>
      </c>
      <c r="E13" t="str">
        <f>IF($A$5="","",IF(match5!$A9=0,"",match5!E9))</f>
        <v/>
      </c>
      <c r="F13" t="str">
        <f>IF($A$5="","",IF(match5!$A9=0,"",match5!F9))</f>
        <v/>
      </c>
      <c r="G13" t="str">
        <f>IF($A$5="","",IF(match5!$A9=0,"",match5!G9))</f>
        <v/>
      </c>
      <c r="H13" t="str">
        <f>IF($A$5="","",IF(match5!$A9=0,"",match5!H9))</f>
        <v/>
      </c>
      <c r="I13" t="str">
        <f>IF($A$5="","",IF(match5!$A9=0,"",match5!I9))</f>
        <v/>
      </c>
      <c r="J13" t="str">
        <f>IF($A$5="","",IF(match5!$A9=0,"",match5!J9))</f>
        <v/>
      </c>
      <c r="K13" t="str">
        <f>IF($A$5="","",IF(match5!$A9=0,"",match5!K9))</f>
        <v/>
      </c>
      <c r="L13" t="str">
        <f>IF($A$5="","",IF(match5!$A9=0,"",match5!L9))</f>
        <v/>
      </c>
      <c r="M13" t="str">
        <f>IF($A$5="","",IF(match5!$A9=0,"",match5!M9))</f>
        <v/>
      </c>
      <c r="N13" t="str">
        <f>IF($A$5="","",IF(match5!$A9=0,"",match5!N9))</f>
        <v/>
      </c>
    </row>
    <row r="14" spans="1:18" x14ac:dyDescent="0.25">
      <c r="A14" t="str">
        <f>IF($A$5="","",IF($B$1&lt;=10,"",IF(match5!$A10=0,"",match5!A10)))</f>
        <v/>
      </c>
      <c r="B14" t="str">
        <f>IF($A$5="","",IF($B$1&lt;=10,"",IF(match5!$A10=0,"",match5!B10)))</f>
        <v/>
      </c>
      <c r="C14" t="str">
        <f>IF($A$5="","",IF($B$1&lt;=10,"",IF(match5!$A10=0,"",match5!C10)))</f>
        <v/>
      </c>
      <c r="D14" t="str">
        <f>IF($A$5="","",IF($B$1&lt;=10,"",IF(match5!$A10=0,"",match5!D10)))</f>
        <v/>
      </c>
      <c r="E14" t="str">
        <f>IF($A$5="","",IF($B$1&lt;=10,"",IF(match5!$A10=0,"",match5!E10)))</f>
        <v/>
      </c>
      <c r="F14" t="str">
        <f>IF($A$5="","",IF($B$1&lt;=10,"",IF(match5!$A10=0,"",match5!F10)))</f>
        <v/>
      </c>
      <c r="G14" t="str">
        <f>IF($A$5="","",IF($B$1&lt;=10,"",IF(match5!$A10=0,"",match5!G10)))</f>
        <v/>
      </c>
      <c r="H14" t="str">
        <f>IF($A$5="","",IF($B$1&lt;=10,"",IF(match5!$A10=0,"",match5!H10)))</f>
        <v/>
      </c>
      <c r="I14" t="str">
        <f>IF($A$5="","",IF($B$1&lt;=10,"",IF(match5!$A10=0,"",match5!I10)))</f>
        <v/>
      </c>
      <c r="J14" t="str">
        <f>IF($A$5="","",IF($B$1&lt;=10,"",IF(match5!$A10=0,"",match5!J10)))</f>
        <v/>
      </c>
      <c r="K14" t="str">
        <f>IF($A$5="","",IF($B$1&lt;=10,"",IF(match5!$A10=0,"",match5!K10)))</f>
        <v/>
      </c>
      <c r="L14" t="str">
        <f>IF($A$5="","",IF($B$1&lt;=10,"",IF(match5!$A10=0,"",match5!L10)))</f>
        <v/>
      </c>
      <c r="M14" t="str">
        <f>IF($A$5="","",IF($B$1&lt;=10,"",IF(match5!$A10=0,"",match5!M10)))</f>
        <v/>
      </c>
      <c r="N14" t="str">
        <f>IF($A$5="","",IF($B$1&lt;=10,"",IF(match5!$A10=0,"",match5!N10)))</f>
        <v/>
      </c>
    </row>
    <row r="15" spans="1:18" x14ac:dyDescent="0.25">
      <c r="A15" t="str">
        <f>IF($A$5="","",IF($B$1&lt;=11,"",IF(match5!$A11=0,"",match5!A11)))</f>
        <v/>
      </c>
      <c r="B15" t="str">
        <f>IF($A$5="","",IF($B$1&lt;=11,"",IF(match5!$A11=0,"",match5!B11)))</f>
        <v/>
      </c>
      <c r="C15" t="str">
        <f>IF($A$5="","",IF($B$1&lt;=11,"",IF(match5!$A11=0,"",match5!C11)))</f>
        <v/>
      </c>
      <c r="D15" t="str">
        <f>IF($A$5="","",IF($B$1&lt;=11,"",IF(match5!$A11=0,"",match5!D11)))</f>
        <v/>
      </c>
      <c r="E15" t="str">
        <f>IF($A$5="","",IF($B$1&lt;=11,"",IF(match5!$A11=0,"",match5!E11)))</f>
        <v/>
      </c>
      <c r="F15" t="str">
        <f>IF($A$5="","",IF($B$1&lt;=11,"",IF(match5!$A11=0,"",match5!F11)))</f>
        <v/>
      </c>
      <c r="G15" t="str">
        <f>IF($A$5="","",IF($B$1&lt;=11,"",IF(match5!$A11=0,"",match5!G11)))</f>
        <v/>
      </c>
      <c r="H15" t="str">
        <f>IF($A$5="","",IF($B$1&lt;=11,"",IF(match5!$A11=0,"",match5!H11)))</f>
        <v/>
      </c>
      <c r="I15" t="str">
        <f>IF($A$5="","",IF($B$1&lt;=11,"",IF(match5!$A11=0,"",match5!I11)))</f>
        <v/>
      </c>
      <c r="J15" t="str">
        <f>IF($A$5="","",IF($B$1&lt;=11,"",IF(match5!$A11=0,"",match5!J11)))</f>
        <v/>
      </c>
      <c r="K15" t="str">
        <f>IF($A$5="","",IF($B$1&lt;=11,"",IF(match5!$A11=0,"",match5!K11)))</f>
        <v/>
      </c>
      <c r="L15" t="str">
        <f>IF($A$5="","",IF($B$1&lt;=11,"",IF(match5!$A11=0,"",match5!L11)))</f>
        <v/>
      </c>
      <c r="M15" t="str">
        <f>IF($A$5="","",IF($B$1&lt;=11,"",IF(match5!$A11=0,"",match5!M11)))</f>
        <v/>
      </c>
      <c r="N15" t="str">
        <f>IF($A$5="","",IF($B$1&lt;=11,"",IF(match5!$A11=0,"",match5!N11)))</f>
        <v/>
      </c>
    </row>
    <row r="16" spans="1:18" x14ac:dyDescent="0.25">
      <c r="A16" t="str">
        <f>IF($A$5="","",IF($B$1&lt;=12,"",IF(match5!$A12=0,"",match5!A12)))</f>
        <v/>
      </c>
      <c r="B16" t="str">
        <f>IF($A$5="","",IF($B$1&lt;=12,"",IF(match5!$A12=0,"",match5!B12)))</f>
        <v/>
      </c>
      <c r="C16" t="str">
        <f>IF($A$5="","",IF($B$1&lt;=12,"",IF(match5!$A12=0,"",match5!C12)))</f>
        <v/>
      </c>
      <c r="D16" t="str">
        <f>IF($A$5="","",IF($B$1&lt;=12,"",IF(match5!$A12=0,"",match5!D12)))</f>
        <v/>
      </c>
      <c r="E16" t="str">
        <f>IF($A$5="","",IF($B$1&lt;=12,"",IF(match5!$A12=0,"",match5!E12)))</f>
        <v/>
      </c>
      <c r="F16" t="str">
        <f>IF($A$5="","",IF($B$1&lt;=12,"",IF(match5!$A12=0,"",match5!F12)))</f>
        <v/>
      </c>
      <c r="G16" t="str">
        <f>IF($A$5="","",IF($B$1&lt;=12,"",IF(match5!$A12=0,"",match5!G12)))</f>
        <v/>
      </c>
      <c r="H16" t="str">
        <f>IF($A$5="","",IF($B$1&lt;=12,"",IF(match5!$A12=0,"",match5!H12)))</f>
        <v/>
      </c>
      <c r="I16" t="str">
        <f>IF($A$5="","",IF($B$1&lt;=12,"",IF(match5!$A12=0,"",match5!I12)))</f>
        <v/>
      </c>
      <c r="J16" t="str">
        <f>IF($A$5="","",IF($B$1&lt;=12,"",IF(match5!$A12=0,"",match5!J12)))</f>
        <v/>
      </c>
      <c r="K16" t="str">
        <f>IF($A$5="","",IF($B$1&lt;=12,"",IF(match5!$A12=0,"",match5!K12)))</f>
        <v/>
      </c>
      <c r="L16" t="str">
        <f>IF($A$5="","",IF($B$1&lt;=12,"",IF(match5!$A12=0,"",match5!L12)))</f>
        <v/>
      </c>
      <c r="M16" t="str">
        <f>IF($A$5="","",IF($B$1&lt;=12,"",IF(match5!$A12=0,"",match5!M12)))</f>
        <v/>
      </c>
      <c r="N16" t="str">
        <f>IF($A$5="","",IF($B$1&lt;=12,"",IF(match5!$A12=0,"",match5!N12)))</f>
        <v/>
      </c>
    </row>
    <row r="17" spans="1:19" x14ac:dyDescent="0.25">
      <c r="A17" t="str">
        <f>IF($A$5="","",IF($B$1&lt;=13,"",IF(match5!$A13=0,"",match5!A13)))</f>
        <v/>
      </c>
      <c r="B17" t="str">
        <f>IF($A$5="","",IF($B$1&lt;=13,"",IF(match5!$A13=0,"",match5!B13)))</f>
        <v/>
      </c>
      <c r="C17" t="str">
        <f>IF($A$5="","",IF($B$1&lt;=13,"",IF(match5!$A13=0,"",match5!C13)))</f>
        <v/>
      </c>
      <c r="D17" t="str">
        <f>IF($A$5="","",IF($B$1&lt;=13,"",IF(match5!$A13=0,"",match5!D13)))</f>
        <v/>
      </c>
      <c r="E17" t="str">
        <f>IF($A$5="","",IF($B$1&lt;=13,"",IF(match5!$A13=0,"",match5!E13)))</f>
        <v/>
      </c>
      <c r="F17" t="str">
        <f>IF($A$5="","",IF($B$1&lt;=13,"",IF(match5!$A13=0,"",match5!F13)))</f>
        <v/>
      </c>
      <c r="G17" t="str">
        <f>IF($A$5="","",IF($B$1&lt;=13,"",IF(match5!$A13=0,"",match5!G13)))</f>
        <v/>
      </c>
      <c r="H17" t="str">
        <f>IF($A$5="","",IF($B$1&lt;=13,"",IF(match5!$A13=0,"",match5!H13)))</f>
        <v/>
      </c>
      <c r="I17" t="str">
        <f>IF($A$5="","",IF($B$1&lt;=13,"",IF(match5!$A13=0,"",match5!I13)))</f>
        <v/>
      </c>
      <c r="J17" t="str">
        <f>IF($A$5="","",IF($B$1&lt;=13,"",IF(match5!$A13=0,"",match5!J13)))</f>
        <v/>
      </c>
      <c r="K17" t="str">
        <f>IF($A$5="","",IF($B$1&lt;=13,"",IF(match5!$A13=0,"",match5!K13)))</f>
        <v/>
      </c>
      <c r="L17" t="str">
        <f>IF($A$5="","",IF($B$1&lt;=13,"",IF(match5!$A13=0,"",match5!L13)))</f>
        <v/>
      </c>
      <c r="M17" t="str">
        <f>IF($A$5="","",IF($B$1&lt;=13,"",IF(match5!$A13=0,"",match5!M13)))</f>
        <v/>
      </c>
      <c r="N17" t="str">
        <f>IF($A$5="","",IF($B$1&lt;=13,"",IF(match5!$A13=0,"",match5!N13)))</f>
        <v/>
      </c>
    </row>
    <row r="18" spans="1:19" x14ac:dyDescent="0.25">
      <c r="A18" t="str">
        <f>IF($A$5="","",IF($B$1&lt;=14,"",IF(match5!$A14=0,"",match5!A14)))</f>
        <v/>
      </c>
      <c r="B18" t="str">
        <f>IF($A$5="","",IF($B$1&lt;=14,"",IF(match5!$A14=0,"",match5!B14)))</f>
        <v/>
      </c>
      <c r="C18" t="str">
        <f>IF($A$5="","",IF($B$1&lt;=14,"",IF(match5!$A14=0,"",match5!C14)))</f>
        <v/>
      </c>
      <c r="D18" t="str">
        <f>IF($A$5="","",IF($B$1&lt;=14,"",IF(match5!$A14=0,"",match5!D14)))</f>
        <v/>
      </c>
      <c r="E18" t="str">
        <f>IF($A$5="","",IF($B$1&lt;=14,"",IF(match5!$A14=0,"",match5!E14)))</f>
        <v/>
      </c>
      <c r="F18" t="str">
        <f>IF($A$5="","",IF($B$1&lt;=14,"",IF(match5!$A14=0,"",match5!F14)))</f>
        <v/>
      </c>
      <c r="G18" t="str">
        <f>IF($A$5="","",IF($B$1&lt;=14,"",IF(match5!$A14=0,"",match5!G14)))</f>
        <v/>
      </c>
      <c r="H18" t="str">
        <f>IF($A$5="","",IF($B$1&lt;=14,"",IF(match5!$A14=0,"",match5!H14)))</f>
        <v/>
      </c>
      <c r="I18" t="str">
        <f>IF($A$5="","",IF($B$1&lt;=14,"",IF(match5!$A14=0,"",match5!I14)))</f>
        <v/>
      </c>
      <c r="J18" t="str">
        <f>IF($A$5="","",IF($B$1&lt;=14,"",IF(match5!$A14=0,"",match5!J14)))</f>
        <v/>
      </c>
      <c r="K18" t="str">
        <f>IF($A$5="","",IF($B$1&lt;=14,"",IF(match5!$A14=0,"",match5!K14)))</f>
        <v/>
      </c>
      <c r="L18" t="str">
        <f>IF($A$5="","",IF($B$1&lt;=14,"",IF(match5!$A14=0,"",match5!L14)))</f>
        <v/>
      </c>
      <c r="M18" t="str">
        <f>IF($A$5="","",IF($B$1&lt;=14,"",IF(match5!$A14=0,"",match5!M14)))</f>
        <v/>
      </c>
      <c r="N18" t="str">
        <f>IF($A$5="","",IF($B$1&lt;=14,"",IF(match5!$A14=0,"",match5!N14)))</f>
        <v/>
      </c>
    </row>
    <row r="19" spans="1:19" x14ac:dyDescent="0.25">
      <c r="A19" s="8"/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24"/>
      <c r="P19" s="24"/>
    </row>
    <row r="20" spans="1:19" x14ac:dyDescent="0.25">
      <c r="A20" t="str">
        <f t="shared" ref="A20:A32" si="0">A35</f>
        <v/>
      </c>
      <c r="B20" t="str">
        <f>IF(ISERROR(B35+0),"",B35+0)</f>
        <v/>
      </c>
      <c r="C20" t="str">
        <f t="shared" ref="C20:I20" si="1">IF(ISERROR(C35+0),"",C35+0)</f>
        <v/>
      </c>
      <c r="D20" t="str">
        <f t="shared" si="1"/>
        <v/>
      </c>
      <c r="E20" t="str">
        <f t="shared" si="1"/>
        <v/>
      </c>
      <c r="F20" t="str">
        <f t="shared" si="1"/>
        <v/>
      </c>
      <c r="G20" t="str">
        <f t="shared" si="1"/>
        <v/>
      </c>
      <c r="H20" t="str">
        <f t="shared" si="1"/>
        <v/>
      </c>
      <c r="I20" t="str">
        <f t="shared" si="1"/>
        <v/>
      </c>
      <c r="J20" t="str">
        <f t="shared" ref="J20:L32" si="2">J35</f>
        <v/>
      </c>
      <c r="K20" t="str">
        <f t="shared" si="2"/>
        <v/>
      </c>
      <c r="L20" t="str">
        <f t="shared" si="2"/>
        <v/>
      </c>
      <c r="M20" t="str">
        <f>IF(ISERROR(M35+0),"",M35+0)</f>
        <v/>
      </c>
      <c r="N20" t="str">
        <f>IF(ISERROR(N35+0),"",N35+0)</f>
        <v/>
      </c>
      <c r="P20" t="str">
        <f>TRIM(A20)</f>
        <v/>
      </c>
      <c r="Q20" t="str">
        <f>IF(B20&gt;B6,"[b]"&amp;P20&amp;"[/b]",P20)</f>
        <v/>
      </c>
      <c r="R20" t="str">
        <f>IF(B20&gt;B6,"[b]"&amp;B20&amp;"[/b]",B20)</f>
        <v/>
      </c>
      <c r="S20" t="str">
        <f>IF(M20&gt;202," (A.P)","")</f>
        <v xml:space="preserve"> (A.P)</v>
      </c>
    </row>
    <row r="21" spans="1:19" x14ac:dyDescent="0.25">
      <c r="A21" t="str">
        <f t="shared" si="0"/>
        <v/>
      </c>
      <c r="B21" t="str">
        <f t="shared" ref="B21:I32" si="3">IF(ISERROR(B36+0),"",B36+0)</f>
        <v/>
      </c>
      <c r="C21" t="str">
        <f t="shared" si="3"/>
        <v/>
      </c>
      <c r="D21" t="str">
        <f t="shared" si="3"/>
        <v/>
      </c>
      <c r="E21" t="str">
        <f t="shared" si="3"/>
        <v/>
      </c>
      <c r="F21" t="str">
        <f t="shared" si="3"/>
        <v/>
      </c>
      <c r="G21" t="str">
        <f t="shared" si="3"/>
        <v/>
      </c>
      <c r="H21" t="str">
        <f t="shared" si="3"/>
        <v/>
      </c>
      <c r="I21" t="str">
        <f t="shared" si="3"/>
        <v/>
      </c>
      <c r="J21" t="str">
        <f t="shared" si="2"/>
        <v/>
      </c>
      <c r="K21" t="str">
        <f t="shared" si="2"/>
        <v/>
      </c>
      <c r="L21" t="str">
        <f t="shared" si="2"/>
        <v/>
      </c>
      <c r="M21" t="str">
        <f t="shared" ref="M21:N32" si="4">IF(ISERROR(M36+0),"",M36+0)</f>
        <v/>
      </c>
      <c r="N21" t="str">
        <f t="shared" si="4"/>
        <v/>
      </c>
    </row>
    <row r="22" spans="1:19" x14ac:dyDescent="0.25">
      <c r="A22" t="str">
        <f t="shared" si="0"/>
        <v/>
      </c>
      <c r="B22" t="str">
        <f t="shared" si="3"/>
        <v/>
      </c>
      <c r="C22" t="str">
        <f t="shared" si="3"/>
        <v/>
      </c>
      <c r="D22" t="str">
        <f t="shared" si="3"/>
        <v/>
      </c>
      <c r="E22" t="str">
        <f t="shared" si="3"/>
        <v/>
      </c>
      <c r="F22" t="str">
        <f t="shared" si="3"/>
        <v/>
      </c>
      <c r="G22" t="str">
        <f t="shared" si="3"/>
        <v/>
      </c>
      <c r="H22" t="str">
        <f t="shared" si="3"/>
        <v/>
      </c>
      <c r="I22" t="str">
        <f t="shared" si="3"/>
        <v/>
      </c>
      <c r="J22" t="str">
        <f t="shared" si="2"/>
        <v/>
      </c>
      <c r="K22" t="str">
        <f t="shared" si="2"/>
        <v/>
      </c>
      <c r="L22" t="str">
        <f t="shared" si="2"/>
        <v/>
      </c>
      <c r="M22" t="str">
        <f t="shared" si="4"/>
        <v/>
      </c>
      <c r="N22" t="str">
        <f t="shared" si="4"/>
        <v/>
      </c>
    </row>
    <row r="23" spans="1:19" x14ac:dyDescent="0.25">
      <c r="A23" t="str">
        <f t="shared" si="0"/>
        <v/>
      </c>
      <c r="B23" t="str">
        <f t="shared" si="3"/>
        <v/>
      </c>
      <c r="C23" t="str">
        <f t="shared" si="3"/>
        <v/>
      </c>
      <c r="D23" t="str">
        <f t="shared" si="3"/>
        <v/>
      </c>
      <c r="E23" t="str">
        <f t="shared" si="3"/>
        <v/>
      </c>
      <c r="F23" t="str">
        <f t="shared" si="3"/>
        <v/>
      </c>
      <c r="G23" t="str">
        <f t="shared" si="3"/>
        <v/>
      </c>
      <c r="H23" t="str">
        <f t="shared" si="3"/>
        <v/>
      </c>
      <c r="I23" t="str">
        <f t="shared" si="3"/>
        <v/>
      </c>
      <c r="J23" t="str">
        <f t="shared" si="2"/>
        <v/>
      </c>
      <c r="K23" t="str">
        <f t="shared" si="2"/>
        <v/>
      </c>
      <c r="L23" t="str">
        <f t="shared" si="2"/>
        <v/>
      </c>
      <c r="M23" t="str">
        <f t="shared" si="4"/>
        <v/>
      </c>
      <c r="N23" t="str">
        <f t="shared" si="4"/>
        <v/>
      </c>
    </row>
    <row r="24" spans="1:19" x14ac:dyDescent="0.25">
      <c r="A24" t="str">
        <f t="shared" si="0"/>
        <v/>
      </c>
      <c r="B24" t="str">
        <f t="shared" si="3"/>
        <v/>
      </c>
      <c r="C24" t="str">
        <f t="shared" si="3"/>
        <v/>
      </c>
      <c r="D24" t="str">
        <f t="shared" si="3"/>
        <v/>
      </c>
      <c r="E24" t="str">
        <f t="shared" si="3"/>
        <v/>
      </c>
      <c r="F24" t="str">
        <f t="shared" si="3"/>
        <v/>
      </c>
      <c r="G24" t="str">
        <f t="shared" si="3"/>
        <v/>
      </c>
      <c r="H24" t="str">
        <f t="shared" si="3"/>
        <v/>
      </c>
      <c r="I24" t="str">
        <f t="shared" si="3"/>
        <v/>
      </c>
      <c r="J24" t="str">
        <f t="shared" si="2"/>
        <v/>
      </c>
      <c r="K24" t="str">
        <f t="shared" si="2"/>
        <v/>
      </c>
      <c r="L24" t="str">
        <f t="shared" si="2"/>
        <v/>
      </c>
      <c r="M24" t="str">
        <f t="shared" si="4"/>
        <v/>
      </c>
      <c r="N24" t="str">
        <f t="shared" si="4"/>
        <v/>
      </c>
    </row>
    <row r="25" spans="1:19" x14ac:dyDescent="0.25">
      <c r="A25" t="str">
        <f t="shared" si="0"/>
        <v/>
      </c>
      <c r="B25" t="str">
        <f t="shared" si="3"/>
        <v/>
      </c>
      <c r="C25" t="str">
        <f t="shared" si="3"/>
        <v/>
      </c>
      <c r="D25" t="str">
        <f t="shared" si="3"/>
        <v/>
      </c>
      <c r="E25" t="str">
        <f t="shared" si="3"/>
        <v/>
      </c>
      <c r="F25" t="str">
        <f t="shared" si="3"/>
        <v/>
      </c>
      <c r="G25" t="str">
        <f t="shared" si="3"/>
        <v/>
      </c>
      <c r="H25" t="str">
        <f t="shared" si="3"/>
        <v/>
      </c>
      <c r="I25" t="str">
        <f t="shared" si="3"/>
        <v/>
      </c>
      <c r="J25" t="str">
        <f t="shared" si="2"/>
        <v/>
      </c>
      <c r="K25" t="str">
        <f t="shared" si="2"/>
        <v/>
      </c>
      <c r="L25" t="str">
        <f t="shared" si="2"/>
        <v/>
      </c>
      <c r="M25" t="str">
        <f t="shared" si="4"/>
        <v/>
      </c>
      <c r="N25" t="str">
        <f t="shared" si="4"/>
        <v/>
      </c>
    </row>
    <row r="26" spans="1:19" x14ac:dyDescent="0.25">
      <c r="A26" t="str">
        <f t="shared" si="0"/>
        <v/>
      </c>
      <c r="B26" t="str">
        <f t="shared" si="3"/>
        <v/>
      </c>
      <c r="C26" t="str">
        <f t="shared" si="3"/>
        <v/>
      </c>
      <c r="D26" t="str">
        <f t="shared" si="3"/>
        <v/>
      </c>
      <c r="E26" t="str">
        <f t="shared" si="3"/>
        <v/>
      </c>
      <c r="F26" t="str">
        <f t="shared" si="3"/>
        <v/>
      </c>
      <c r="G26" t="str">
        <f t="shared" si="3"/>
        <v/>
      </c>
      <c r="H26" t="str">
        <f t="shared" si="3"/>
        <v/>
      </c>
      <c r="I26" t="str">
        <f t="shared" si="3"/>
        <v/>
      </c>
      <c r="J26" t="str">
        <f t="shared" si="2"/>
        <v/>
      </c>
      <c r="K26" t="str">
        <f t="shared" si="2"/>
        <v/>
      </c>
      <c r="L26" t="str">
        <f t="shared" si="2"/>
        <v/>
      </c>
      <c r="M26" t="str">
        <f t="shared" si="4"/>
        <v/>
      </c>
      <c r="N26" t="str">
        <f t="shared" si="4"/>
        <v/>
      </c>
    </row>
    <row r="27" spans="1:19" x14ac:dyDescent="0.25">
      <c r="A27" t="str">
        <f t="shared" si="0"/>
        <v/>
      </c>
      <c r="B27" t="str">
        <f t="shared" si="3"/>
        <v/>
      </c>
      <c r="C27" t="str">
        <f t="shared" si="3"/>
        <v/>
      </c>
      <c r="D27" t="str">
        <f t="shared" si="3"/>
        <v/>
      </c>
      <c r="E27" t="str">
        <f t="shared" si="3"/>
        <v/>
      </c>
      <c r="F27" t="str">
        <f t="shared" si="3"/>
        <v/>
      </c>
      <c r="G27" t="str">
        <f t="shared" si="3"/>
        <v/>
      </c>
      <c r="H27" t="str">
        <f t="shared" si="3"/>
        <v/>
      </c>
      <c r="I27" t="str">
        <f t="shared" si="3"/>
        <v/>
      </c>
      <c r="J27" t="str">
        <f t="shared" si="2"/>
        <v/>
      </c>
      <c r="K27" t="str">
        <f t="shared" si="2"/>
        <v/>
      </c>
      <c r="L27" t="str">
        <f t="shared" si="2"/>
        <v/>
      </c>
      <c r="M27" t="str">
        <f t="shared" si="4"/>
        <v/>
      </c>
      <c r="N27" t="str">
        <f t="shared" si="4"/>
        <v/>
      </c>
    </row>
    <row r="28" spans="1:19" x14ac:dyDescent="0.25">
      <c r="A28" t="str">
        <f t="shared" si="0"/>
        <v/>
      </c>
      <c r="B28" t="str">
        <f t="shared" si="3"/>
        <v/>
      </c>
      <c r="C28" t="str">
        <f t="shared" si="3"/>
        <v/>
      </c>
      <c r="D28" t="str">
        <f t="shared" si="3"/>
        <v/>
      </c>
      <c r="E28" t="str">
        <f t="shared" si="3"/>
        <v/>
      </c>
      <c r="F28" t="str">
        <f t="shared" si="3"/>
        <v/>
      </c>
      <c r="G28" t="str">
        <f t="shared" si="3"/>
        <v/>
      </c>
      <c r="H28" t="str">
        <f t="shared" si="3"/>
        <v/>
      </c>
      <c r="I28" t="str">
        <f t="shared" si="3"/>
        <v/>
      </c>
      <c r="J28" t="str">
        <f t="shared" si="2"/>
        <v/>
      </c>
      <c r="K28" t="str">
        <f t="shared" si="2"/>
        <v/>
      </c>
      <c r="L28" t="str">
        <f t="shared" si="2"/>
        <v/>
      </c>
      <c r="M28" t="str">
        <f t="shared" si="4"/>
        <v/>
      </c>
      <c r="N28" t="str">
        <f t="shared" si="4"/>
        <v/>
      </c>
    </row>
    <row r="29" spans="1:19" x14ac:dyDescent="0.25">
      <c r="A29" t="str">
        <f t="shared" si="0"/>
        <v/>
      </c>
      <c r="B29" t="str">
        <f t="shared" si="3"/>
        <v/>
      </c>
      <c r="C29" t="str">
        <f t="shared" si="3"/>
        <v/>
      </c>
      <c r="D29" t="str">
        <f t="shared" si="3"/>
        <v/>
      </c>
      <c r="E29" t="str">
        <f t="shared" si="3"/>
        <v/>
      </c>
      <c r="F29" t="str">
        <f t="shared" si="3"/>
        <v/>
      </c>
      <c r="G29" t="str">
        <f t="shared" si="3"/>
        <v/>
      </c>
      <c r="H29" t="str">
        <f t="shared" si="3"/>
        <v/>
      </c>
      <c r="I29" t="str">
        <f t="shared" si="3"/>
        <v/>
      </c>
      <c r="J29" t="str">
        <f t="shared" si="2"/>
        <v/>
      </c>
      <c r="K29" t="str">
        <f t="shared" si="2"/>
        <v/>
      </c>
      <c r="L29" t="str">
        <f t="shared" si="2"/>
        <v/>
      </c>
      <c r="M29" t="str">
        <f t="shared" si="4"/>
        <v/>
      </c>
      <c r="N29" t="str">
        <f t="shared" si="4"/>
        <v/>
      </c>
    </row>
    <row r="30" spans="1:19" x14ac:dyDescent="0.25">
      <c r="A30" t="str">
        <f t="shared" si="0"/>
        <v/>
      </c>
      <c r="B30" t="str">
        <f t="shared" si="3"/>
        <v/>
      </c>
      <c r="C30" t="str">
        <f t="shared" si="3"/>
        <v/>
      </c>
      <c r="D30" t="str">
        <f t="shared" si="3"/>
        <v/>
      </c>
      <c r="E30" t="str">
        <f t="shared" si="3"/>
        <v/>
      </c>
      <c r="F30" t="str">
        <f t="shared" si="3"/>
        <v/>
      </c>
      <c r="G30" t="str">
        <f t="shared" si="3"/>
        <v/>
      </c>
      <c r="H30" t="str">
        <f t="shared" si="3"/>
        <v/>
      </c>
      <c r="I30" t="str">
        <f t="shared" si="3"/>
        <v/>
      </c>
      <c r="J30" t="str">
        <f t="shared" si="2"/>
        <v/>
      </c>
      <c r="K30" t="str">
        <f t="shared" si="2"/>
        <v/>
      </c>
      <c r="L30" t="str">
        <f t="shared" si="2"/>
        <v/>
      </c>
      <c r="M30" t="str">
        <f t="shared" si="4"/>
        <v/>
      </c>
      <c r="N30" t="str">
        <f t="shared" si="4"/>
        <v/>
      </c>
    </row>
    <row r="31" spans="1:19" x14ac:dyDescent="0.25">
      <c r="A31" t="str">
        <f t="shared" si="0"/>
        <v/>
      </c>
      <c r="B31" t="str">
        <f t="shared" si="3"/>
        <v/>
      </c>
      <c r="C31" t="str">
        <f t="shared" si="3"/>
        <v/>
      </c>
      <c r="D31" t="str">
        <f t="shared" si="3"/>
        <v/>
      </c>
      <c r="E31" t="str">
        <f t="shared" si="3"/>
        <v/>
      </c>
      <c r="F31" t="str">
        <f t="shared" si="3"/>
        <v/>
      </c>
      <c r="G31" t="str">
        <f t="shared" si="3"/>
        <v/>
      </c>
      <c r="H31" t="str">
        <f t="shared" si="3"/>
        <v/>
      </c>
      <c r="I31" t="str">
        <f t="shared" si="3"/>
        <v/>
      </c>
      <c r="J31" t="str">
        <f t="shared" si="2"/>
        <v/>
      </c>
      <c r="K31" t="str">
        <f t="shared" si="2"/>
        <v/>
      </c>
      <c r="L31" t="str">
        <f t="shared" si="2"/>
        <v/>
      </c>
      <c r="M31" t="str">
        <f t="shared" si="4"/>
        <v/>
      </c>
      <c r="N31" t="str">
        <f t="shared" si="4"/>
        <v/>
      </c>
    </row>
    <row r="32" spans="1:19" x14ac:dyDescent="0.25">
      <c r="A32" t="str">
        <f t="shared" si="0"/>
        <v/>
      </c>
      <c r="B32" t="str">
        <f t="shared" si="3"/>
        <v/>
      </c>
      <c r="C32" t="str">
        <f t="shared" si="3"/>
        <v/>
      </c>
      <c r="D32" t="str">
        <f t="shared" si="3"/>
        <v/>
      </c>
      <c r="E32" t="str">
        <f t="shared" si="3"/>
        <v/>
      </c>
      <c r="F32" t="str">
        <f t="shared" si="3"/>
        <v/>
      </c>
      <c r="G32" t="str">
        <f t="shared" si="3"/>
        <v/>
      </c>
      <c r="H32" t="str">
        <f t="shared" si="3"/>
        <v/>
      </c>
      <c r="I32" t="str">
        <f t="shared" si="3"/>
        <v/>
      </c>
      <c r="J32" t="str">
        <f t="shared" si="2"/>
        <v/>
      </c>
      <c r="K32" t="str">
        <f t="shared" si="2"/>
        <v/>
      </c>
      <c r="L32" t="str">
        <f t="shared" si="2"/>
        <v/>
      </c>
      <c r="M32" t="str">
        <f t="shared" si="4"/>
        <v/>
      </c>
      <c r="N32" t="str">
        <f t="shared" si="4"/>
        <v/>
      </c>
    </row>
    <row r="35" spans="1:14" x14ac:dyDescent="0.25">
      <c r="A35" t="str">
        <f>IF($B$1=10,match5!A11,IF($B$1=11,match5!A12,IF($B$1=12,match5!A13,IF($B$1=13,match5!A14,IF($B$1=14,match5!A15,IF($B$1=15,match5!A16,IF($B$1=16,match5!A17,"")))))))&amp;IF($B$1=17,match5!A18,"")</f>
        <v/>
      </c>
      <c r="B35" t="str">
        <f>IF($B$1=10,match5!B11,IF($B$1=11,match5!B12,IF($B$1=12,match5!B13,IF($B$1=13,match5!B14,IF($B$1=14,match5!B15,IF($B$1=15,match5!B16,IF($B$1=16,match5!B17,"")))))))&amp;IF($B$1=17,match5!B18,"")</f>
        <v/>
      </c>
      <c r="C35" t="str">
        <f>IF($B$1=10,match5!C11,IF($B$1=11,match5!C12,IF($B$1=12,match5!C13,IF($B$1=13,match5!C14,IF($B$1=14,match5!C15,IF($B$1=15,match5!C16,IF($B$1=16,match5!C17,"")))))))&amp;IF($B$1=17,match5!C18,"")</f>
        <v/>
      </c>
      <c r="D35" t="str">
        <f>IF($B$1=10,match5!D11,IF($B$1=11,match5!D12,IF($B$1=12,match5!D13,IF($B$1=13,match5!D14,IF($B$1=14,match5!D15,IF($B$1=15,match5!D16,IF($B$1=16,match5!D17,"")))))))&amp;IF($B$1=17,match5!D18,"")</f>
        <v/>
      </c>
      <c r="E35" t="str">
        <f>IF($B$1=10,match5!E11,IF($B$1=11,match5!E12,IF($B$1=12,match5!E13,IF($B$1=13,match5!E14,IF($B$1=14,match5!E15,IF($B$1=15,match5!E16,IF($B$1=16,match5!E17,"")))))))&amp;IF($B$1=17,match5!E18,"")</f>
        <v/>
      </c>
      <c r="F35" t="str">
        <f>IF($B$1=10,match5!F11,IF($B$1=11,match5!F12,IF($B$1=12,match5!F13,IF($B$1=13,match5!F14,IF($B$1=14,match5!F15,IF($B$1=15,match5!F16,IF($B$1=16,match5!F17,"")))))))&amp;IF($B$1=17,match5!F18,"")</f>
        <v/>
      </c>
      <c r="G35" t="str">
        <f>IF($B$1=10,match5!G11,IF($B$1=11,match5!G12,IF($B$1=12,match5!G13,IF($B$1=13,match5!G14,IF($B$1=14,match5!G15,IF($B$1=15,match5!G16,IF($B$1=16,match5!G17,"")))))))&amp;IF($B$1=17,match5!G18,"")</f>
        <v/>
      </c>
      <c r="H35" t="str">
        <f>IF($B$1=10,match5!H11,IF($B$1=11,match5!H12,IF($B$1=12,match5!H13,IF($B$1=13,match5!H14,IF($B$1=14,match5!H15,IF($B$1=15,match5!H16,IF($B$1=16,match5!H17,"")))))))&amp;IF($B$1=17,match5!H18,"")</f>
        <v/>
      </c>
      <c r="I35" t="str">
        <f>IF($B$1=10,match5!I11,IF($B$1=11,match5!I12,IF($B$1=12,match5!I13,IF($B$1=13,match5!I14,IF($B$1=14,match5!I15,IF($B$1=15,match5!I16,IF($B$1=16,match5!I17,"")))))))&amp;IF($B$1=17,match5!I18,"")</f>
        <v/>
      </c>
      <c r="J35" t="str">
        <f>IF($B$1=10,match5!J11,IF($B$1=11,match5!J12,IF($B$1=12,match5!J13,IF($B$1=13,match5!J14,IF($B$1=14,match5!J15,IF($B$1=15,match5!J16,IF($B$1=16,match5!J17,"")))))))&amp;IF($B$1=17,match5!J18,"")</f>
        <v/>
      </c>
      <c r="K35" t="str">
        <f>IF($B$1=10,match5!K11,IF($B$1=11,match5!K12,IF($B$1=12,match5!K13,IF($B$1=13,match5!K14,IF($B$1=14,match5!K15,IF($B$1=15,match5!K16,IF($B$1=16,match5!K17,"")))))))&amp;IF($B$1=17,match5!K18,"")</f>
        <v/>
      </c>
      <c r="L35" t="str">
        <f>IF($B$1=10,match5!L11,IF($B$1=11,match5!L12,IF($B$1=12,match5!L13,IF($B$1=13,match5!L14,IF($B$1=14,match5!L15,IF($B$1=15,match5!L16,IF($B$1=16,match5!L17,"")))))))&amp;IF($B$1=17,match5!L18,"")</f>
        <v/>
      </c>
      <c r="M35" t="str">
        <f>IF($B$1=10,match5!M11,IF($B$1=11,match5!M12,IF($B$1=12,match5!M13,IF($B$1=13,match5!M14,IF($B$1=14,match5!M15,IF($B$1=15,match5!M16,IF($B$1=16,match5!M17,"")))))))&amp;IF($B$1=17,match5!M18,"")</f>
        <v/>
      </c>
      <c r="N35" t="str">
        <f>IF($B$1=10,match5!N11,IF($B$1=11,match5!N12,IF($B$1=12,match5!N13,IF($B$1=13,match5!N14,IF($B$1=14,match5!N15,IF($B$1=15,match5!N16,IF($B$1=16,match5!N17,"")))))))&amp;IF($B$1=17,match5!N18,"")</f>
        <v/>
      </c>
    </row>
    <row r="36" spans="1:14" x14ac:dyDescent="0.25">
      <c r="A36" t="str">
        <f>IF($B$1=10,match5!A12,IF($B$1=11,match5!A13,IF($B$1=12,match5!A14,IF($B$1=13,match5!A15,IF($B$1=14,match5!A16,IF($B$1=15,match5!A17,IF($B$1=16,match5!A18,"")))))))&amp;IF($B$1=17,match5!A19,"")</f>
        <v/>
      </c>
      <c r="B36" t="str">
        <f>IF($B$1=10,match5!B12,IF($B$1=11,match5!B13,IF($B$1=12,match5!B14,IF($B$1=13,match5!B15,IF($B$1=14,match5!B16,IF($B$1=15,match5!B17,IF($B$1=16,match5!B18,"")))))))&amp;IF($B$1=17,match5!B19,"")</f>
        <v/>
      </c>
      <c r="C36" t="str">
        <f>IF($B$1=10,match5!C12,IF($B$1=11,match5!C13,IF($B$1=12,match5!C14,IF($B$1=13,match5!C15,IF($B$1=14,match5!C16,IF($B$1=15,match5!C17,IF($B$1=16,match5!C18,"")))))))&amp;IF($B$1=17,match5!C19,"")</f>
        <v/>
      </c>
      <c r="D36" t="str">
        <f>IF($B$1=10,match5!D12,IF($B$1=11,match5!D13,IF($B$1=12,match5!D14,IF($B$1=13,match5!D15,IF($B$1=14,match5!D16,IF($B$1=15,match5!D17,IF($B$1=16,match5!D18,"")))))))&amp;IF($B$1=17,match5!D19,"")</f>
        <v/>
      </c>
      <c r="E36" t="str">
        <f>IF($B$1=10,match5!E12,IF($B$1=11,match5!E13,IF($B$1=12,match5!E14,IF($B$1=13,match5!E15,IF($B$1=14,match5!E16,IF($B$1=15,match5!E17,IF($B$1=16,match5!E18,"")))))))&amp;IF($B$1=17,match5!E19,"")</f>
        <v/>
      </c>
      <c r="F36" t="str">
        <f>IF($B$1=10,match5!F12,IF($B$1=11,match5!F13,IF($B$1=12,match5!F14,IF($B$1=13,match5!F15,IF($B$1=14,match5!F16,IF($B$1=15,match5!F17,IF($B$1=16,match5!F18,"")))))))&amp;IF($B$1=17,match5!F19,"")</f>
        <v/>
      </c>
      <c r="G36" t="str">
        <f>IF($B$1=10,match5!G12,IF($B$1=11,match5!G13,IF($B$1=12,match5!G14,IF($B$1=13,match5!G15,IF($B$1=14,match5!G16,IF($B$1=15,match5!G17,IF($B$1=16,match5!G18,"")))))))&amp;IF($B$1=17,match5!G19,"")</f>
        <v/>
      </c>
      <c r="H36" t="str">
        <f>IF($B$1=10,match5!H12,IF($B$1=11,match5!H13,IF($B$1=12,match5!H14,IF($B$1=13,match5!H15,IF($B$1=14,match5!H16,IF($B$1=15,match5!H17,IF($B$1=16,match5!H18,"")))))))&amp;IF($B$1=17,match5!H19,"")</f>
        <v/>
      </c>
      <c r="I36" t="str">
        <f>IF($B$1=10,match5!I12,IF($B$1=11,match5!I13,IF($B$1=12,match5!I14,IF($B$1=13,match5!I15,IF($B$1=14,match5!I16,IF($B$1=15,match5!I17,IF($B$1=16,match5!I18,"")))))))&amp;IF($B$1=17,match5!I19,"")</f>
        <v/>
      </c>
      <c r="J36" t="str">
        <f>IF($B$1=10,match5!J12,IF($B$1=11,match5!J13,IF($B$1=12,match5!J14,IF($B$1=13,match5!J15,IF($B$1=14,match5!J16,IF($B$1=15,match5!J17,IF($B$1=16,match5!J18,"")))))))&amp;IF($B$1=17,match5!J19,"")</f>
        <v/>
      </c>
      <c r="K36" t="str">
        <f>IF($B$1=10,match5!K12,IF($B$1=11,match5!K13,IF($B$1=12,match5!K14,IF($B$1=13,match5!K15,IF($B$1=14,match5!K16,IF($B$1=15,match5!K17,IF($B$1=16,match5!K18,"")))))))&amp;IF($B$1=17,match5!K19,"")</f>
        <v/>
      </c>
      <c r="L36" t="str">
        <f>IF($B$1=10,match5!L12,IF($B$1=11,match5!L13,IF($B$1=12,match5!L14,IF($B$1=13,match5!L15,IF($B$1=14,match5!L16,IF($B$1=15,match5!L17,IF($B$1=16,match5!L18,"")))))))&amp;IF($B$1=17,match5!L19,"")</f>
        <v/>
      </c>
      <c r="M36" t="str">
        <f>IF($B$1=10,match5!M12,IF($B$1=11,match5!M13,IF($B$1=12,match5!M14,IF($B$1=13,match5!M15,IF($B$1=14,match5!M16,IF($B$1=15,match5!M17,IF($B$1=16,match5!M18,"")))))))&amp;IF($B$1=17,match5!M19,"")</f>
        <v/>
      </c>
      <c r="N36" t="str">
        <f>IF($B$1=10,match5!N12,IF($B$1=11,match5!N13,IF($B$1=12,match5!N14,IF($B$1=13,match5!N15,IF($B$1=14,match5!N16,IF($B$1=15,match5!N17,IF($B$1=16,match5!N18,"")))))))&amp;IF($B$1=17,match5!N19,"")</f>
        <v/>
      </c>
    </row>
    <row r="37" spans="1:14" x14ac:dyDescent="0.25">
      <c r="A37" t="str">
        <f>IF($B$1=10,match5!A13,IF($B$1=11,match5!A14,IF($B$1=12,match5!A15,IF($B$1=13,match5!A16,IF($B$1=14,match5!A17,IF($B$1=15,match5!A18,IF($B$1=16,match5!A19,"")))))))&amp;IF($B$1=17,match5!A20,"")</f>
        <v/>
      </c>
      <c r="B37" t="str">
        <f>IF($B$1=10,match5!B13,IF($B$1=11,match5!B14,IF($B$1=12,match5!B15,IF($B$1=13,match5!B16,IF($B$1=14,match5!B17,IF($B$1=15,match5!B18,IF($B$1=16,match5!B19,"")))))))&amp;IF($B$1=17,match5!B20,"")</f>
        <v/>
      </c>
      <c r="C37" t="str">
        <f>IF($B$1=10,match5!C13,IF($B$1=11,match5!C14,IF($B$1=12,match5!C15,IF($B$1=13,match5!C16,IF($B$1=14,match5!C17,IF($B$1=15,match5!C18,IF($B$1=16,match5!C19,"")))))))&amp;IF($B$1=17,match5!C20,"")</f>
        <v/>
      </c>
      <c r="D37" t="str">
        <f>IF($B$1=10,match5!D13,IF($B$1=11,match5!D14,IF($B$1=12,match5!D15,IF($B$1=13,match5!D16,IF($B$1=14,match5!D17,IF($B$1=15,match5!D18,IF($B$1=16,match5!D19,"")))))))&amp;IF($B$1=17,match5!D20,"")</f>
        <v/>
      </c>
      <c r="E37" t="str">
        <f>IF($B$1=10,match5!E13,IF($B$1=11,match5!E14,IF($B$1=12,match5!E15,IF($B$1=13,match5!E16,IF($B$1=14,match5!E17,IF($B$1=15,match5!E18,IF($B$1=16,match5!E19,"")))))))&amp;IF($B$1=17,match5!E20,"")</f>
        <v/>
      </c>
      <c r="F37" t="str">
        <f>IF($B$1=10,match5!F13,IF($B$1=11,match5!F14,IF($B$1=12,match5!F15,IF($B$1=13,match5!F16,IF($B$1=14,match5!F17,IF($B$1=15,match5!F18,IF($B$1=16,match5!F19,"")))))))&amp;IF($B$1=17,match5!F20,"")</f>
        <v/>
      </c>
      <c r="G37" t="str">
        <f>IF($B$1=10,match5!G13,IF($B$1=11,match5!G14,IF($B$1=12,match5!G15,IF($B$1=13,match5!G16,IF($B$1=14,match5!G17,IF($B$1=15,match5!G18,IF($B$1=16,match5!G19,"")))))))&amp;IF($B$1=17,match5!G20,"")</f>
        <v/>
      </c>
      <c r="H37" t="str">
        <f>IF($B$1=10,match5!H13,IF($B$1=11,match5!H14,IF($B$1=12,match5!H15,IF($B$1=13,match5!H16,IF($B$1=14,match5!H17,IF($B$1=15,match5!H18,IF($B$1=16,match5!H19,"")))))))&amp;IF($B$1=17,match5!H20,"")</f>
        <v/>
      </c>
      <c r="I37" t="str">
        <f>IF($B$1=10,match5!I13,IF($B$1=11,match5!I14,IF($B$1=12,match5!I15,IF($B$1=13,match5!I16,IF($B$1=14,match5!I17,IF($B$1=15,match5!I18,IF($B$1=16,match5!I19,"")))))))&amp;IF($B$1=17,match5!I20,"")</f>
        <v/>
      </c>
      <c r="J37" t="str">
        <f>IF($B$1=10,match5!J13,IF($B$1=11,match5!J14,IF($B$1=12,match5!J15,IF($B$1=13,match5!J16,IF($B$1=14,match5!J17,IF($B$1=15,match5!J18,IF($B$1=16,match5!J19,"")))))))&amp;IF($B$1=17,match5!J20,"")</f>
        <v/>
      </c>
      <c r="K37" t="str">
        <f>IF($B$1=10,match5!K13,IF($B$1=11,match5!K14,IF($B$1=12,match5!K15,IF($B$1=13,match5!K16,IF($B$1=14,match5!K17,IF($B$1=15,match5!K18,IF($B$1=16,match5!K19,"")))))))&amp;IF($B$1=17,match5!K20,"")</f>
        <v/>
      </c>
      <c r="L37" t="str">
        <f>IF($B$1=10,match5!L13,IF($B$1=11,match5!L14,IF($B$1=12,match5!L15,IF($B$1=13,match5!L16,IF($B$1=14,match5!L17,IF($B$1=15,match5!L18,IF($B$1=16,match5!L19,"")))))))&amp;IF($B$1=17,match5!L20,"")</f>
        <v/>
      </c>
      <c r="M37" t="str">
        <f>IF($B$1=10,match5!M13,IF($B$1=11,match5!M14,IF($B$1=12,match5!M15,IF($B$1=13,match5!M16,IF($B$1=14,match5!M17,IF($B$1=15,match5!M18,IF($B$1=16,match5!M19,"")))))))&amp;IF($B$1=17,match5!M20,"")</f>
        <v/>
      </c>
      <c r="N37" t="str">
        <f>IF($B$1=10,match5!N13,IF($B$1=11,match5!N14,IF($B$1=12,match5!N15,IF($B$1=13,match5!N16,IF($B$1=14,match5!N17,IF($B$1=15,match5!N18,IF($B$1=16,match5!N19,"")))))))&amp;IF($B$1=17,match5!N20,"")</f>
        <v/>
      </c>
    </row>
    <row r="38" spans="1:14" x14ac:dyDescent="0.25">
      <c r="A38" t="str">
        <f>IF($B$1=10,match5!A14,IF($B$1=11,match5!A15,IF($B$1=12,match5!A16,IF($B$1=13,match5!A17,IF($B$1=14,match5!A18,IF($B$1=15,match5!A19,IF($B$1=16,match5!A20,"")))))))&amp;IF($B$1=17,match5!A21,"")</f>
        <v/>
      </c>
      <c r="B38" t="str">
        <f>IF($B$1=10,match5!B14,IF($B$1=11,match5!B15,IF($B$1=12,match5!B16,IF($B$1=13,match5!B17,IF($B$1=14,match5!B18,IF($B$1=15,match5!B19,IF($B$1=16,match5!B20,"")))))))&amp;IF($B$1=17,match5!B21,"")</f>
        <v/>
      </c>
      <c r="C38" t="str">
        <f>IF($B$1=10,match5!C14,IF($B$1=11,match5!C15,IF($B$1=12,match5!C16,IF($B$1=13,match5!C17,IF($B$1=14,match5!C18,IF($B$1=15,match5!C19,IF($B$1=16,match5!C20,"")))))))&amp;IF($B$1=17,match5!C21,"")</f>
        <v/>
      </c>
      <c r="D38" t="str">
        <f>IF($B$1=10,match5!D14,IF($B$1=11,match5!D15,IF($B$1=12,match5!D16,IF($B$1=13,match5!D17,IF($B$1=14,match5!D18,IF($B$1=15,match5!D19,IF($B$1=16,match5!D20,"")))))))&amp;IF($B$1=17,match5!D21,"")</f>
        <v/>
      </c>
      <c r="E38" t="str">
        <f>IF($B$1=10,match5!E14,IF($B$1=11,match5!E15,IF($B$1=12,match5!E16,IF($B$1=13,match5!E17,IF($B$1=14,match5!E18,IF($B$1=15,match5!E19,IF($B$1=16,match5!E20,"")))))))&amp;IF($B$1=17,match5!E21,"")</f>
        <v/>
      </c>
      <c r="F38" t="str">
        <f>IF($B$1=10,match5!F14,IF($B$1=11,match5!F15,IF($B$1=12,match5!F16,IF($B$1=13,match5!F17,IF($B$1=14,match5!F18,IF($B$1=15,match5!F19,IF($B$1=16,match5!F20,"")))))))&amp;IF($B$1=17,match5!F21,"")</f>
        <v/>
      </c>
      <c r="G38" t="str">
        <f>IF($B$1=10,match5!G14,IF($B$1=11,match5!G15,IF($B$1=12,match5!G16,IF($B$1=13,match5!G17,IF($B$1=14,match5!G18,IF($B$1=15,match5!G19,IF($B$1=16,match5!G20,"")))))))&amp;IF($B$1=17,match5!G21,"")</f>
        <v/>
      </c>
      <c r="H38" t="str">
        <f>IF($B$1=10,match5!H14,IF($B$1=11,match5!H15,IF($B$1=12,match5!H16,IF($B$1=13,match5!H17,IF($B$1=14,match5!H18,IF($B$1=15,match5!H19,IF($B$1=16,match5!H20,"")))))))&amp;IF($B$1=17,match5!H21,"")</f>
        <v/>
      </c>
      <c r="I38" t="str">
        <f>IF($B$1=10,match5!I14,IF($B$1=11,match5!I15,IF($B$1=12,match5!I16,IF($B$1=13,match5!I17,IF($B$1=14,match5!I18,IF($B$1=15,match5!I19,IF($B$1=16,match5!I20,"")))))))&amp;IF($B$1=17,match5!I21,"")</f>
        <v/>
      </c>
      <c r="J38" t="str">
        <f>IF($B$1=10,match5!J14,IF($B$1=11,match5!J15,IF($B$1=12,match5!J16,IF($B$1=13,match5!J17,IF($B$1=14,match5!J18,IF($B$1=15,match5!J19,IF($B$1=16,match5!J20,"")))))))&amp;IF($B$1=17,match5!J21,"")</f>
        <v/>
      </c>
      <c r="K38" t="str">
        <f>IF($B$1=10,match5!K14,IF($B$1=11,match5!K15,IF($B$1=12,match5!K16,IF($B$1=13,match5!K17,IF($B$1=14,match5!K18,IF($B$1=15,match5!K19,IF($B$1=16,match5!K20,"")))))))&amp;IF($B$1=17,match5!K21,"")</f>
        <v/>
      </c>
      <c r="L38" t="str">
        <f>IF($B$1=10,match5!L14,IF($B$1=11,match5!L15,IF($B$1=12,match5!L16,IF($B$1=13,match5!L17,IF($B$1=14,match5!L18,IF($B$1=15,match5!L19,IF($B$1=16,match5!L20,"")))))))&amp;IF($B$1=17,match5!L21,"")</f>
        <v/>
      </c>
      <c r="M38" t="str">
        <f>IF($B$1=10,match5!M14,IF($B$1=11,match5!M15,IF($B$1=12,match5!M16,IF($B$1=13,match5!M17,IF($B$1=14,match5!M18,IF($B$1=15,match5!M19,IF($B$1=16,match5!M20,"")))))))&amp;IF($B$1=17,match5!M21,"")</f>
        <v/>
      </c>
      <c r="N38" t="str">
        <f>IF($B$1=10,match5!N14,IF($B$1=11,match5!N15,IF($B$1=12,match5!N16,IF($B$1=13,match5!N17,IF($B$1=14,match5!N18,IF($B$1=15,match5!N19,IF($B$1=16,match5!N20,"")))))))&amp;IF($B$1=17,match5!N21,"")</f>
        <v/>
      </c>
    </row>
    <row r="39" spans="1:14" x14ac:dyDescent="0.25">
      <c r="A39" t="str">
        <f>IF($B$1=10,match5!A15,IF($B$1=11,match5!A16,IF($B$1=12,match5!A17,IF($B$1=13,match5!A18,IF($B$1=14,match5!A19,IF($B$1=15,match5!A20,IF($B$1=16,match5!A21,"")))))))&amp;IF($B$1=17,match5!A22,"")</f>
        <v/>
      </c>
      <c r="B39" t="str">
        <f>IF($B$1=10,match5!B15,IF($B$1=11,match5!B16,IF($B$1=12,match5!B17,IF($B$1=13,match5!B18,IF($B$1=14,match5!B19,IF($B$1=15,match5!B20,IF($B$1=16,match5!B21,"")))))))&amp;IF($B$1=17,match5!B22,"")</f>
        <v/>
      </c>
      <c r="C39" t="str">
        <f>IF($B$1=10,match5!C15,IF($B$1=11,match5!C16,IF($B$1=12,match5!C17,IF($B$1=13,match5!C18,IF($B$1=14,match5!C19,IF($B$1=15,match5!C20,IF($B$1=16,match5!C21,"")))))))&amp;IF($B$1=17,match5!C22,"")</f>
        <v/>
      </c>
      <c r="D39" t="str">
        <f>IF($B$1=10,match5!D15,IF($B$1=11,match5!D16,IF($B$1=12,match5!D17,IF($B$1=13,match5!D18,IF($B$1=14,match5!D19,IF($B$1=15,match5!D20,IF($B$1=16,match5!D21,"")))))))&amp;IF($B$1=17,match5!D22,"")</f>
        <v/>
      </c>
      <c r="E39" t="str">
        <f>IF($B$1=10,match5!E15,IF($B$1=11,match5!E16,IF($B$1=12,match5!E17,IF($B$1=13,match5!E18,IF($B$1=14,match5!E19,IF($B$1=15,match5!E20,IF($B$1=16,match5!E21,"")))))))&amp;IF($B$1=17,match5!E22,"")</f>
        <v/>
      </c>
      <c r="F39" t="str">
        <f>IF($B$1=10,match5!F15,IF($B$1=11,match5!F16,IF($B$1=12,match5!F17,IF($B$1=13,match5!F18,IF($B$1=14,match5!F19,IF($B$1=15,match5!F20,IF($B$1=16,match5!F21,"")))))))&amp;IF($B$1=17,match5!F22,"")</f>
        <v/>
      </c>
      <c r="G39" t="str">
        <f>IF($B$1=10,match5!G15,IF($B$1=11,match5!G16,IF($B$1=12,match5!G17,IF($B$1=13,match5!G18,IF($B$1=14,match5!G19,IF($B$1=15,match5!G20,IF($B$1=16,match5!G21,"")))))))&amp;IF($B$1=17,match5!G22,"")</f>
        <v/>
      </c>
      <c r="H39" t="str">
        <f>IF($B$1=10,match5!H15,IF($B$1=11,match5!H16,IF($B$1=12,match5!H17,IF($B$1=13,match5!H18,IF($B$1=14,match5!H19,IF($B$1=15,match5!H20,IF($B$1=16,match5!H21,"")))))))&amp;IF($B$1=17,match5!H22,"")</f>
        <v/>
      </c>
      <c r="I39" t="str">
        <f>IF($B$1=10,match5!I15,IF($B$1=11,match5!I16,IF($B$1=12,match5!I17,IF($B$1=13,match5!I18,IF($B$1=14,match5!I19,IF($B$1=15,match5!I20,IF($B$1=16,match5!I21,"")))))))&amp;IF($B$1=17,match5!I22,"")</f>
        <v/>
      </c>
      <c r="J39" t="str">
        <f>IF($B$1=10,match5!J15,IF($B$1=11,match5!J16,IF($B$1=12,match5!J17,IF($B$1=13,match5!J18,IF($B$1=14,match5!J19,IF($B$1=15,match5!J20,IF($B$1=16,match5!J21,"")))))))&amp;IF($B$1=17,match5!J22,"")</f>
        <v/>
      </c>
      <c r="K39" t="str">
        <f>IF($B$1=10,match5!K15,IF($B$1=11,match5!K16,IF($B$1=12,match5!K17,IF($B$1=13,match5!K18,IF($B$1=14,match5!K19,IF($B$1=15,match5!K20,IF($B$1=16,match5!K21,"")))))))&amp;IF($B$1=17,match5!K22,"")</f>
        <v/>
      </c>
      <c r="L39" t="str">
        <f>IF($B$1=10,match5!L15,IF($B$1=11,match5!L16,IF($B$1=12,match5!L17,IF($B$1=13,match5!L18,IF($B$1=14,match5!L19,IF($B$1=15,match5!L20,IF($B$1=16,match5!L21,"")))))))&amp;IF($B$1=17,match5!L22,"")</f>
        <v/>
      </c>
      <c r="M39" t="str">
        <f>IF($B$1=10,match5!M15,IF($B$1=11,match5!M16,IF($B$1=12,match5!M17,IF($B$1=13,match5!M18,IF($B$1=14,match5!M19,IF($B$1=15,match5!M20,IF($B$1=16,match5!M21,"")))))))&amp;IF($B$1=17,match5!M22,"")</f>
        <v/>
      </c>
      <c r="N39" t="str">
        <f>IF($B$1=10,match5!N15,IF($B$1=11,match5!N16,IF($B$1=12,match5!N17,IF($B$1=13,match5!N18,IF($B$1=14,match5!N19,IF($B$1=15,match5!N20,IF($B$1=16,match5!N21,"")))))))&amp;IF($B$1=17,match5!N22,"")</f>
        <v/>
      </c>
    </row>
    <row r="40" spans="1:14" x14ac:dyDescent="0.25">
      <c r="A40" t="str">
        <f>IF($B$1=10,match5!A16,IF($B$1=11,match5!A17,IF($B$1=12,match5!A18,IF($B$1=13,match5!A19,IF($B$1=14,match5!A20,IF($B$1=15,match5!A21,IF($B$1=16,match5!A22,"")))))))&amp;IF($B$1=17,match5!A23,"")</f>
        <v/>
      </c>
      <c r="B40" t="str">
        <f>IF($B$1=10,match5!B16,IF($B$1=11,match5!B17,IF($B$1=12,match5!B18,IF($B$1=13,match5!B19,IF($B$1=14,match5!B20,IF($B$1=15,match5!B21,IF($B$1=16,match5!B22,"")))))))&amp;IF($B$1=17,match5!B23,"")</f>
        <v/>
      </c>
      <c r="C40" t="str">
        <f>IF($B$1=10,match5!C16,IF($B$1=11,match5!C17,IF($B$1=12,match5!C18,IF($B$1=13,match5!C19,IF($B$1=14,match5!C20,IF($B$1=15,match5!C21,IF($B$1=16,match5!C22,"")))))))&amp;IF($B$1=17,match5!C23,"")</f>
        <v/>
      </c>
      <c r="D40" t="str">
        <f>IF($B$1=10,match5!D16,IF($B$1=11,match5!D17,IF($B$1=12,match5!D18,IF($B$1=13,match5!D19,IF($B$1=14,match5!D20,IF($B$1=15,match5!D21,IF($B$1=16,match5!D22,"")))))))&amp;IF($B$1=17,match5!D23,"")</f>
        <v/>
      </c>
      <c r="E40" t="str">
        <f>IF($B$1=10,match5!E16,IF($B$1=11,match5!E17,IF($B$1=12,match5!E18,IF($B$1=13,match5!E19,IF($B$1=14,match5!E20,IF($B$1=15,match5!E21,IF($B$1=16,match5!E22,"")))))))&amp;IF($B$1=17,match5!E23,"")</f>
        <v/>
      </c>
      <c r="F40" t="str">
        <f>IF($B$1=10,match5!F16,IF($B$1=11,match5!F17,IF($B$1=12,match5!F18,IF($B$1=13,match5!F19,IF($B$1=14,match5!F20,IF($B$1=15,match5!F21,IF($B$1=16,match5!F22,"")))))))&amp;IF($B$1=17,match5!F23,"")</f>
        <v/>
      </c>
      <c r="G40" t="str">
        <f>IF($B$1=10,match5!G16,IF($B$1=11,match5!G17,IF($B$1=12,match5!G18,IF($B$1=13,match5!G19,IF($B$1=14,match5!G20,IF($B$1=15,match5!G21,IF($B$1=16,match5!G22,"")))))))&amp;IF($B$1=17,match5!G23,"")</f>
        <v/>
      </c>
      <c r="H40" t="str">
        <f>IF($B$1=10,match5!H16,IF($B$1=11,match5!H17,IF($B$1=12,match5!H18,IF($B$1=13,match5!H19,IF($B$1=14,match5!H20,IF($B$1=15,match5!H21,IF($B$1=16,match5!H22,"")))))))&amp;IF($B$1=17,match5!H23,"")</f>
        <v/>
      </c>
      <c r="I40" t="str">
        <f>IF($B$1=10,match5!I16,IF($B$1=11,match5!I17,IF($B$1=12,match5!I18,IF($B$1=13,match5!I19,IF($B$1=14,match5!I20,IF($B$1=15,match5!I21,IF($B$1=16,match5!I22,"")))))))&amp;IF($B$1=17,match5!I23,"")</f>
        <v/>
      </c>
      <c r="J40" t="str">
        <f>IF($B$1=10,match5!J16,IF($B$1=11,match5!J17,IF($B$1=12,match5!J18,IF($B$1=13,match5!J19,IF($B$1=14,match5!J20,IF($B$1=15,match5!J21,IF($B$1=16,match5!J22,"")))))))&amp;IF($B$1=17,match5!J23,"")</f>
        <v/>
      </c>
      <c r="K40" t="str">
        <f>IF($B$1=10,match5!K16,IF($B$1=11,match5!K17,IF($B$1=12,match5!K18,IF($B$1=13,match5!K19,IF($B$1=14,match5!K20,IF($B$1=15,match5!K21,IF($B$1=16,match5!K22,"")))))))&amp;IF($B$1=17,match5!K23,"")</f>
        <v/>
      </c>
      <c r="L40" t="str">
        <f>IF($B$1=10,match5!L16,IF($B$1=11,match5!L17,IF($B$1=12,match5!L18,IF($B$1=13,match5!L19,IF($B$1=14,match5!L20,IF($B$1=15,match5!L21,IF($B$1=16,match5!L22,"")))))))&amp;IF($B$1=17,match5!L23,"")</f>
        <v/>
      </c>
      <c r="M40" t="str">
        <f>IF($B$1=10,match5!M16,IF($B$1=11,match5!M17,IF($B$1=12,match5!M18,IF($B$1=13,match5!M19,IF($B$1=14,match5!M20,IF($B$1=15,match5!M21,IF($B$1=16,match5!M22,"")))))))&amp;IF($B$1=17,match5!M23,"")</f>
        <v/>
      </c>
      <c r="N40" t="str">
        <f>IF($B$1=10,match5!N16,IF($B$1=11,match5!N17,IF($B$1=12,match5!N18,IF($B$1=13,match5!N19,IF($B$1=14,match5!N20,IF($B$1=15,match5!N21,IF($B$1=16,match5!N22,"")))))))&amp;IF($B$1=17,match5!N23,"")</f>
        <v/>
      </c>
    </row>
    <row r="41" spans="1:14" x14ac:dyDescent="0.25">
      <c r="A41" t="str">
        <f>IF($B$1=10,match5!A17,IF($B$1=11,match5!A18,IF($B$1=12,match5!A19,IF($B$1=13,match5!A20,IF($B$1=14,match5!A21,IF($B$1=15,match5!A22,IF($B$1=16,match5!A23,"")))))))&amp;IF($B$1=17,match5!A24,"")</f>
        <v/>
      </c>
      <c r="B41" t="str">
        <f>IF($B$1=10,match5!B17,IF($B$1=11,match5!B18,IF($B$1=12,match5!B19,IF($B$1=13,match5!B20,IF($B$1=14,match5!B21,IF($B$1=15,match5!B22,IF($B$1=16,match5!B23,"")))))))&amp;IF($B$1=17,match5!B24,"")</f>
        <v/>
      </c>
      <c r="C41" t="str">
        <f>IF($B$1=10,match5!C17,IF($B$1=11,match5!C18,IF($B$1=12,match5!C19,IF($B$1=13,match5!C20,IF($B$1=14,match5!C21,IF($B$1=15,match5!C22,IF($B$1=16,match5!C23,"")))))))&amp;IF($B$1=17,match5!C24,"")</f>
        <v/>
      </c>
      <c r="D41" t="str">
        <f>IF($B$1=10,match5!D17,IF($B$1=11,match5!D18,IF($B$1=12,match5!D19,IF($B$1=13,match5!D20,IF($B$1=14,match5!D21,IF($B$1=15,match5!D22,IF($B$1=16,match5!D23,"")))))))&amp;IF($B$1=17,match5!D24,"")</f>
        <v/>
      </c>
      <c r="E41" t="str">
        <f>IF($B$1=10,match5!E17,IF($B$1=11,match5!E18,IF($B$1=12,match5!E19,IF($B$1=13,match5!E20,IF($B$1=14,match5!E21,IF($B$1=15,match5!E22,IF($B$1=16,match5!E23,"")))))))&amp;IF($B$1=17,match5!E24,"")</f>
        <v/>
      </c>
      <c r="F41" t="str">
        <f>IF($B$1=10,match5!F17,IF($B$1=11,match5!F18,IF($B$1=12,match5!F19,IF($B$1=13,match5!F20,IF($B$1=14,match5!F21,IF($B$1=15,match5!F22,IF($B$1=16,match5!F23,"")))))))&amp;IF($B$1=17,match5!F24,"")</f>
        <v/>
      </c>
      <c r="G41" t="str">
        <f>IF($B$1=10,match5!G17,IF($B$1=11,match5!G18,IF($B$1=12,match5!G19,IF($B$1=13,match5!G20,IF($B$1=14,match5!G21,IF($B$1=15,match5!G22,IF($B$1=16,match5!G23,"")))))))&amp;IF($B$1=17,match5!G24,"")</f>
        <v/>
      </c>
      <c r="H41" t="str">
        <f>IF($B$1=10,match5!H17,IF($B$1=11,match5!H18,IF($B$1=12,match5!H19,IF($B$1=13,match5!H20,IF($B$1=14,match5!H21,IF($B$1=15,match5!H22,IF($B$1=16,match5!H23,"")))))))&amp;IF($B$1=17,match5!H24,"")</f>
        <v/>
      </c>
      <c r="I41" t="str">
        <f>IF($B$1=10,match5!I17,IF($B$1=11,match5!I18,IF($B$1=12,match5!I19,IF($B$1=13,match5!I20,IF($B$1=14,match5!I21,IF($B$1=15,match5!I22,IF($B$1=16,match5!I23,"")))))))&amp;IF($B$1=17,match5!I24,"")</f>
        <v/>
      </c>
      <c r="J41" t="str">
        <f>IF($B$1=10,match5!J17,IF($B$1=11,match5!J18,IF($B$1=12,match5!J19,IF($B$1=13,match5!J20,IF($B$1=14,match5!J21,IF($B$1=15,match5!J22,IF($B$1=16,match5!J23,"")))))))&amp;IF($B$1=17,match5!J24,"")</f>
        <v/>
      </c>
      <c r="K41" t="str">
        <f>IF($B$1=10,match5!K17,IF($B$1=11,match5!K18,IF($B$1=12,match5!K19,IF($B$1=13,match5!K20,IF($B$1=14,match5!K21,IF($B$1=15,match5!K22,IF($B$1=16,match5!K23,"")))))))&amp;IF($B$1=17,match5!K24,"")</f>
        <v/>
      </c>
      <c r="L41" t="str">
        <f>IF($B$1=10,match5!L17,IF($B$1=11,match5!L18,IF($B$1=12,match5!L19,IF($B$1=13,match5!L20,IF($B$1=14,match5!L21,IF($B$1=15,match5!L22,IF($B$1=16,match5!L23,"")))))))&amp;IF($B$1=17,match5!L24,"")</f>
        <v/>
      </c>
      <c r="M41" t="str">
        <f>IF($B$1=10,match5!M17,IF($B$1=11,match5!M18,IF($B$1=12,match5!M19,IF($B$1=13,match5!M20,IF($B$1=14,match5!M21,IF($B$1=15,match5!M22,IF($B$1=16,match5!M23,"")))))))&amp;IF($B$1=17,match5!M24,"")</f>
        <v/>
      </c>
      <c r="N41" t="str">
        <f>IF($B$1=10,match5!N17,IF($B$1=11,match5!N18,IF($B$1=12,match5!N19,IF($B$1=13,match5!N20,IF($B$1=14,match5!N21,IF($B$1=15,match5!N22,IF($B$1=16,match5!N23,"")))))))&amp;IF($B$1=17,match5!N24,"")</f>
        <v/>
      </c>
    </row>
    <row r="42" spans="1:14" x14ac:dyDescent="0.25">
      <c r="A42" t="str">
        <f>IF($B$1=10,match5!A18,IF($B$1=11,match5!A19,IF($B$1=12,match5!A20,IF($B$1=13,match5!A21,IF($B$1=14,match5!A22,IF($B$1=15,match5!A23,IF($B$1=16,match5!A24,"")))))))&amp;IF($B$1=17,match5!A25,"")</f>
        <v/>
      </c>
      <c r="B42" t="str">
        <f>IF($B$1=10,match5!B18,IF($B$1=11,match5!B19,IF($B$1=12,match5!B20,IF($B$1=13,match5!B21,IF($B$1=14,match5!B22,IF($B$1=15,match5!B23,IF($B$1=16,match5!B24,"")))))))&amp;IF($B$1=17,match5!B25,"")</f>
        <v/>
      </c>
      <c r="C42" t="str">
        <f>IF($B$1=10,match5!C18,IF($B$1=11,match5!C19,IF($B$1=12,match5!C20,IF($B$1=13,match5!C21,IF($B$1=14,match5!C22,IF($B$1=15,match5!C23,IF($B$1=16,match5!C24,"")))))))&amp;IF($B$1=17,match5!C25,"")</f>
        <v/>
      </c>
      <c r="D42" t="str">
        <f>IF($B$1=10,match5!D18,IF($B$1=11,match5!D19,IF($B$1=12,match5!D20,IF($B$1=13,match5!D21,IF($B$1=14,match5!D22,IF($B$1=15,match5!D23,IF($B$1=16,match5!D24,"")))))))&amp;IF($B$1=17,match5!D25,"")</f>
        <v/>
      </c>
      <c r="E42" t="str">
        <f>IF($B$1=10,match5!E18,IF($B$1=11,match5!E19,IF($B$1=12,match5!E20,IF($B$1=13,match5!E21,IF($B$1=14,match5!E22,IF($B$1=15,match5!E23,IF($B$1=16,match5!E24,"")))))))&amp;IF($B$1=17,match5!E25,"")</f>
        <v/>
      </c>
      <c r="F42" t="str">
        <f>IF($B$1=10,match5!F18,IF($B$1=11,match5!F19,IF($B$1=12,match5!F20,IF($B$1=13,match5!F21,IF($B$1=14,match5!F22,IF($B$1=15,match5!F23,IF($B$1=16,match5!F24,"")))))))&amp;IF($B$1=17,match5!F25,"")</f>
        <v/>
      </c>
      <c r="G42" t="str">
        <f>IF($B$1=10,match5!G18,IF($B$1=11,match5!G19,IF($B$1=12,match5!G20,IF($B$1=13,match5!G21,IF($B$1=14,match5!G22,IF($B$1=15,match5!G23,IF($B$1=16,match5!G24,"")))))))&amp;IF($B$1=17,match5!G25,"")</f>
        <v/>
      </c>
      <c r="H42" t="str">
        <f>IF($B$1=10,match5!H18,IF($B$1=11,match5!H19,IF($B$1=12,match5!H20,IF($B$1=13,match5!H21,IF($B$1=14,match5!H22,IF($B$1=15,match5!H23,IF($B$1=16,match5!H24,"")))))))&amp;IF($B$1=17,match5!H25,"")</f>
        <v/>
      </c>
      <c r="I42" t="str">
        <f>IF($B$1=10,match5!I18,IF($B$1=11,match5!I19,IF($B$1=12,match5!I20,IF($B$1=13,match5!I21,IF($B$1=14,match5!I22,IF($B$1=15,match5!I23,IF($B$1=16,match5!I24,"")))))))&amp;IF($B$1=17,match5!I25,"")</f>
        <v/>
      </c>
      <c r="J42" t="str">
        <f>IF($B$1=10,match5!J18,IF($B$1=11,match5!J19,IF($B$1=12,match5!J20,IF($B$1=13,match5!J21,IF($B$1=14,match5!J22,IF($B$1=15,match5!J23,IF($B$1=16,match5!J24,"")))))))&amp;IF($B$1=17,match5!J25,"")</f>
        <v/>
      </c>
      <c r="K42" t="str">
        <f>IF($B$1=10,match5!K18,IF($B$1=11,match5!K19,IF($B$1=12,match5!K20,IF($B$1=13,match5!K21,IF($B$1=14,match5!K22,IF($B$1=15,match5!K23,IF($B$1=16,match5!K24,"")))))))&amp;IF($B$1=17,match5!K25,"")</f>
        <v/>
      </c>
      <c r="L42" t="str">
        <f>IF($B$1=10,match5!L18,IF($B$1=11,match5!L19,IF($B$1=12,match5!L20,IF($B$1=13,match5!L21,IF($B$1=14,match5!L22,IF($B$1=15,match5!L23,IF($B$1=16,match5!L24,"")))))))&amp;IF($B$1=17,match5!L25,"")</f>
        <v/>
      </c>
      <c r="M42" t="str">
        <f>IF($B$1=10,match5!M18,IF($B$1=11,match5!M19,IF($B$1=12,match5!M20,IF($B$1=13,match5!M21,IF($B$1=14,match5!M22,IF($B$1=15,match5!M23,IF($B$1=16,match5!M24,"")))))))&amp;IF($B$1=17,match5!M25,"")</f>
        <v/>
      </c>
      <c r="N42" t="str">
        <f>IF($B$1=10,match5!N18,IF($B$1=11,match5!N19,IF($B$1=12,match5!N20,IF($B$1=13,match5!N21,IF($B$1=14,match5!N22,IF($B$1=15,match5!N23,IF($B$1=16,match5!N24,"")))))))&amp;IF($B$1=17,match5!N25,"")</f>
        <v/>
      </c>
    </row>
    <row r="43" spans="1:14" x14ac:dyDescent="0.25">
      <c r="A43" t="str">
        <f>IF($B$1=10,match5!A19,IF($B$1=11,match5!A20,IF($B$1=12,match5!A21,IF($B$1=13,match5!A22,IF($B$1=14,match5!A23,IF($B$1=15,match5!A24,IF($B$1=16,match5!A25,"")))))))&amp;IF($B$1=17,match5!A26,"")</f>
        <v/>
      </c>
      <c r="B43" t="str">
        <f>IF($B$1=10,match5!B19,IF($B$1=11,match5!B20,IF($B$1=12,match5!B21,IF($B$1=13,match5!B22,IF($B$1=14,match5!B23,IF($B$1=15,match5!B24,IF($B$1=16,match5!B25,"")))))))&amp;IF($B$1=17,match5!B26,"")</f>
        <v/>
      </c>
      <c r="C43" t="str">
        <f>IF($B$1=10,match5!C19,IF($B$1=11,match5!C20,IF($B$1=12,match5!C21,IF($B$1=13,match5!C22,IF($B$1=14,match5!C23,IF($B$1=15,match5!C24,IF($B$1=16,match5!C25,"")))))))&amp;IF($B$1=17,match5!C26,"")</f>
        <v/>
      </c>
      <c r="D43" t="str">
        <f>IF($B$1=10,match5!D19,IF($B$1=11,match5!D20,IF($B$1=12,match5!D21,IF($B$1=13,match5!D22,IF($B$1=14,match5!D23,IF($B$1=15,match5!D24,IF($B$1=16,match5!D25,"")))))))&amp;IF($B$1=17,match5!D26,"")</f>
        <v/>
      </c>
      <c r="E43" t="str">
        <f>IF($B$1=10,match5!E19,IF($B$1=11,match5!E20,IF($B$1=12,match5!E21,IF($B$1=13,match5!E22,IF($B$1=14,match5!E23,IF($B$1=15,match5!E24,IF($B$1=16,match5!E25,"")))))))&amp;IF($B$1=17,match5!E26,"")</f>
        <v/>
      </c>
      <c r="F43" t="str">
        <f>IF($B$1=10,match5!F19,IF($B$1=11,match5!F20,IF($B$1=12,match5!F21,IF($B$1=13,match5!F22,IF($B$1=14,match5!F23,IF($B$1=15,match5!F24,IF($B$1=16,match5!F25,"")))))))&amp;IF($B$1=17,match5!F26,"")</f>
        <v/>
      </c>
      <c r="G43" t="str">
        <f>IF($B$1=10,match5!G19,IF($B$1=11,match5!G20,IF($B$1=12,match5!G21,IF($B$1=13,match5!G22,IF($B$1=14,match5!G23,IF($B$1=15,match5!G24,IF($B$1=16,match5!G25,"")))))))&amp;IF($B$1=17,match5!G26,"")</f>
        <v/>
      </c>
      <c r="H43" t="str">
        <f>IF($B$1=10,match5!H19,IF($B$1=11,match5!H20,IF($B$1=12,match5!H21,IF($B$1=13,match5!H22,IF($B$1=14,match5!H23,IF($B$1=15,match5!H24,IF($B$1=16,match5!H25,"")))))))&amp;IF($B$1=17,match5!H26,"")</f>
        <v/>
      </c>
      <c r="I43" t="str">
        <f>IF($B$1=10,match5!I19,IF($B$1=11,match5!I20,IF($B$1=12,match5!I21,IF($B$1=13,match5!I22,IF($B$1=14,match5!I23,IF($B$1=15,match5!I24,IF($B$1=16,match5!I25,"")))))))&amp;IF($B$1=17,match5!I26,"")</f>
        <v/>
      </c>
      <c r="J43" t="str">
        <f>IF($B$1=10,match5!J19,IF($B$1=11,match5!J20,IF($B$1=12,match5!J21,IF($B$1=13,match5!J22,IF($B$1=14,match5!J23,IF($B$1=15,match5!J24,IF($B$1=16,match5!J25,"")))))))&amp;IF($B$1=17,match5!J26,"")</f>
        <v/>
      </c>
      <c r="K43" t="str">
        <f>IF($B$1=10,match5!K19,IF($B$1=11,match5!K20,IF($B$1=12,match5!K21,IF($B$1=13,match5!K22,IF($B$1=14,match5!K23,IF($B$1=15,match5!K24,IF($B$1=16,match5!K25,"")))))))&amp;IF($B$1=17,match5!K26,"")</f>
        <v/>
      </c>
      <c r="L43" t="str">
        <f>IF($B$1=10,match5!L19,IF($B$1=11,match5!L20,IF($B$1=12,match5!L21,IF($B$1=13,match5!L22,IF($B$1=14,match5!L23,IF($B$1=15,match5!L24,IF($B$1=16,match5!L25,"")))))))&amp;IF($B$1=17,match5!L26,"")</f>
        <v/>
      </c>
      <c r="M43" t="str">
        <f>IF($B$1=10,match5!M19,IF($B$1=11,match5!M20,IF($B$1=12,match5!M21,IF($B$1=13,match5!M22,IF($B$1=14,match5!M23,IF($B$1=15,match5!M24,IF($B$1=16,match5!M25,"")))))))&amp;IF($B$1=17,match5!M26,"")</f>
        <v/>
      </c>
      <c r="N43" t="str">
        <f>IF($B$1=10,match5!N19,IF($B$1=11,match5!N20,IF($B$1=12,match5!N21,IF($B$1=13,match5!N22,IF($B$1=14,match5!N23,IF($B$1=15,match5!N24,IF($B$1=16,match5!N25,"")))))))&amp;IF($B$1=17,match5!N26,"")</f>
        <v/>
      </c>
    </row>
    <row r="44" spans="1:14" x14ac:dyDescent="0.25">
      <c r="A44" t="str">
        <f>IF($B$1=10,match5!A20,IF($B$1=11,match5!A21,IF($B$1=12,match5!A22,IF($B$1=13,match5!A23,IF($B$1=14,match5!A24,IF($B$1=15,match5!A25,IF($B$1=16,match5!A26,"")))))))&amp;IF($B$1=17,match5!A27,"")</f>
        <v/>
      </c>
      <c r="B44" t="str">
        <f>IF($B$1=10,match5!B20,IF($B$1=11,match5!B21,IF($B$1=12,match5!B22,IF($B$1=13,match5!B23,IF($B$1=14,match5!B24,IF($B$1=15,match5!B25,IF($B$1=16,match5!B26,"")))))))&amp;IF($B$1=17,match5!B27,"")</f>
        <v/>
      </c>
      <c r="C44" t="str">
        <f>IF($B$1=10,match5!C20,IF($B$1=11,match5!C21,IF($B$1=12,match5!C22,IF($B$1=13,match5!C23,IF($B$1=14,match5!C24,IF($B$1=15,match5!C25,IF($B$1=16,match5!C26,"")))))))&amp;IF($B$1=17,match5!C27,"")</f>
        <v/>
      </c>
      <c r="D44" t="str">
        <f>IF($B$1=10,match5!D20,IF($B$1=11,match5!D21,IF($B$1=12,match5!D22,IF($B$1=13,match5!D23,IF($B$1=14,match5!D24,IF($B$1=15,match5!D25,IF($B$1=16,match5!D26,"")))))))&amp;IF($B$1=17,match5!D27,"")</f>
        <v/>
      </c>
      <c r="E44" t="str">
        <f>IF($B$1=10,match5!E20,IF($B$1=11,match5!E21,IF($B$1=12,match5!E22,IF($B$1=13,match5!E23,IF($B$1=14,match5!E24,IF($B$1=15,match5!E25,IF($B$1=16,match5!E26,"")))))))&amp;IF($B$1=17,match5!E27,"")</f>
        <v/>
      </c>
      <c r="F44" t="str">
        <f>IF($B$1=10,match5!F20,IF($B$1=11,match5!F21,IF($B$1=12,match5!F22,IF($B$1=13,match5!F23,IF($B$1=14,match5!F24,IF($B$1=15,match5!F25,IF($B$1=16,match5!F26,"")))))))&amp;IF($B$1=17,match5!F27,"")</f>
        <v/>
      </c>
      <c r="G44" t="str">
        <f>IF($B$1=10,match5!G20,IF($B$1=11,match5!G21,IF($B$1=12,match5!G22,IF($B$1=13,match5!G23,IF($B$1=14,match5!G24,IF($B$1=15,match5!G25,IF($B$1=16,match5!G26,"")))))))&amp;IF($B$1=17,match5!G27,"")</f>
        <v/>
      </c>
      <c r="H44" t="str">
        <f>IF($B$1=10,match5!H20,IF($B$1=11,match5!H21,IF($B$1=12,match5!H22,IF($B$1=13,match5!H23,IF($B$1=14,match5!H24,IF($B$1=15,match5!H25,IF($B$1=16,match5!H26,"")))))))&amp;IF($B$1=17,match5!H27,"")</f>
        <v/>
      </c>
      <c r="I44" t="str">
        <f>IF($B$1=10,match5!I20,IF($B$1=11,match5!I21,IF($B$1=12,match5!I22,IF($B$1=13,match5!I23,IF($B$1=14,match5!I24,IF($B$1=15,match5!I25,IF($B$1=16,match5!I26,"")))))))&amp;IF($B$1=17,match5!I27,"")</f>
        <v/>
      </c>
      <c r="J44" t="str">
        <f>IF($B$1=10,match5!J20,IF($B$1=11,match5!J21,IF($B$1=12,match5!J22,IF($B$1=13,match5!J23,IF($B$1=14,match5!J24,IF($B$1=15,match5!J25,IF($B$1=16,match5!J26,"")))))))&amp;IF($B$1=17,match5!J27,"")</f>
        <v/>
      </c>
      <c r="K44" t="str">
        <f>IF($B$1=10,match5!K20,IF($B$1=11,match5!K21,IF($B$1=12,match5!K22,IF($B$1=13,match5!K23,IF($B$1=14,match5!K24,IF($B$1=15,match5!K25,IF($B$1=16,match5!K26,"")))))))&amp;IF($B$1=17,match5!K27,"")</f>
        <v/>
      </c>
      <c r="L44" t="str">
        <f>IF($B$1=10,match5!L20,IF($B$1=11,match5!L21,IF($B$1=12,match5!L22,IF($B$1=13,match5!L23,IF($B$1=14,match5!L24,IF($B$1=15,match5!L25,IF($B$1=16,match5!L26,"")))))))&amp;IF($B$1=17,match5!L27,"")</f>
        <v/>
      </c>
      <c r="M44" t="str">
        <f>IF($B$1=10,match5!M20,IF($B$1=11,match5!M21,IF($B$1=12,match5!M22,IF($B$1=13,match5!M23,IF($B$1=14,match5!M24,IF($B$1=15,match5!M25,IF($B$1=16,match5!M26,"")))))))&amp;IF($B$1=17,match5!M27,"")</f>
        <v/>
      </c>
      <c r="N44" t="str">
        <f>IF($B$1=10,match5!N20,IF($B$1=11,match5!N21,IF($B$1=12,match5!N22,IF($B$1=13,match5!N23,IF($B$1=14,match5!N24,IF($B$1=15,match5!N25,IF($B$1=16,match5!N26,"")))))))&amp;IF($B$1=17,match5!N27,"")</f>
        <v/>
      </c>
    </row>
    <row r="45" spans="1:14" x14ac:dyDescent="0.25">
      <c r="A45" t="str">
        <f>IF($B$1=10,match5!A21,IF($B$1=11,match5!A22,IF($B$1=12,match5!A23,IF($B$1=13,match5!A24,IF($B$1=14,match5!A25,IF($B$1=15,match5!A26,IF($B$1=16,match5!A27,"")))))))&amp;IF($B$1=17,match5!A28,"")</f>
        <v/>
      </c>
      <c r="B45" t="str">
        <f>IF($B$1=10,match5!B21,IF($B$1=11,match5!B22,IF($B$1=12,match5!B23,IF($B$1=13,match5!B24,IF($B$1=14,match5!B25,IF($B$1=15,match5!B26,IF($B$1=16,match5!B27,"")))))))&amp;IF($B$1=17,match5!B28,"")</f>
        <v/>
      </c>
      <c r="C45" t="str">
        <f>IF($B$1=10,match5!C21,IF($B$1=11,match5!C22,IF($B$1=12,match5!C23,IF($B$1=13,match5!C24,IF($B$1=14,match5!C25,IF($B$1=15,match5!C26,IF($B$1=16,match5!C27,"")))))))&amp;IF($B$1=17,match5!C28,"")</f>
        <v/>
      </c>
      <c r="D45" t="str">
        <f>IF($B$1=10,match5!D21,IF($B$1=11,match5!D22,IF($B$1=12,match5!D23,IF($B$1=13,match5!D24,IF($B$1=14,match5!D25,IF($B$1=15,match5!D26,IF($B$1=16,match5!D27,"")))))))&amp;IF($B$1=17,match5!D28,"")</f>
        <v/>
      </c>
      <c r="E45" t="str">
        <f>IF($B$1=10,match5!E21,IF($B$1=11,match5!E22,IF($B$1=12,match5!E23,IF($B$1=13,match5!E24,IF($B$1=14,match5!E25,IF($B$1=15,match5!E26,IF($B$1=16,match5!E27,"")))))))&amp;IF($B$1=17,match5!E28,"")</f>
        <v/>
      </c>
      <c r="F45" t="str">
        <f>IF($B$1=10,match5!F21,IF($B$1=11,match5!F22,IF($B$1=12,match5!F23,IF($B$1=13,match5!F24,IF($B$1=14,match5!F25,IF($B$1=15,match5!F26,IF($B$1=16,match5!F27,"")))))))&amp;IF($B$1=17,match5!F28,"")</f>
        <v/>
      </c>
      <c r="G45" t="str">
        <f>IF($B$1=10,match5!G21,IF($B$1=11,match5!G22,IF($B$1=12,match5!G23,IF($B$1=13,match5!G24,IF($B$1=14,match5!G25,IF($B$1=15,match5!G26,IF($B$1=16,match5!G27,"")))))))&amp;IF($B$1=17,match5!G28,"")</f>
        <v/>
      </c>
      <c r="H45" t="str">
        <f>IF($B$1=10,match5!H21,IF($B$1=11,match5!H22,IF($B$1=12,match5!H23,IF($B$1=13,match5!H24,IF($B$1=14,match5!H25,IF($B$1=15,match5!H26,IF($B$1=16,match5!H27,"")))))))&amp;IF($B$1=17,match5!H28,"")</f>
        <v/>
      </c>
      <c r="I45" t="str">
        <f>IF($B$1=10,match5!I21,IF($B$1=11,match5!I22,IF($B$1=12,match5!I23,IF($B$1=13,match5!I24,IF($B$1=14,match5!I25,IF($B$1=15,match5!I26,IF($B$1=16,match5!I27,"")))))))&amp;IF($B$1=17,match5!I28,"")</f>
        <v/>
      </c>
      <c r="J45" t="str">
        <f>IF($B$1=10,match5!J21,IF($B$1=11,match5!J22,IF($B$1=12,match5!J23,IF($B$1=13,match5!J24,IF($B$1=14,match5!J25,IF($B$1=15,match5!J26,IF($B$1=16,match5!J27,"")))))))&amp;IF($B$1=17,match5!J28,"")</f>
        <v/>
      </c>
      <c r="K45" t="str">
        <f>IF($B$1=10,match5!K21,IF($B$1=11,match5!K22,IF($B$1=12,match5!K23,IF($B$1=13,match5!K24,IF($B$1=14,match5!K25,IF($B$1=15,match5!K26,IF($B$1=16,match5!K27,"")))))))&amp;IF($B$1=17,match5!K28,"")</f>
        <v/>
      </c>
      <c r="L45" t="str">
        <f>IF($B$1=10,match5!L21,IF($B$1=11,match5!L22,IF($B$1=12,match5!L23,IF($B$1=13,match5!L24,IF($B$1=14,match5!L25,IF($B$1=15,match5!L26,IF($B$1=16,match5!L27,"")))))))&amp;IF($B$1=17,match5!L28,"")</f>
        <v/>
      </c>
      <c r="M45" t="str">
        <f>IF($B$1=10,match5!M21,IF($B$1=11,match5!M22,IF($B$1=12,match5!M23,IF($B$1=13,match5!M24,IF($B$1=14,match5!M25,IF($B$1=15,match5!M26,IF($B$1=16,match5!M27,"")))))))&amp;IF($B$1=17,match5!M28,"")</f>
        <v/>
      </c>
      <c r="N45" t="str">
        <f>IF($B$1=10,match5!N21,IF($B$1=11,match5!N22,IF($B$1=12,match5!N23,IF($B$1=13,match5!N24,IF($B$1=14,match5!N25,IF($B$1=15,match5!N26,IF($B$1=16,match5!N27,"")))))))&amp;IF($B$1=17,match5!N28,"")</f>
        <v/>
      </c>
    </row>
    <row r="46" spans="1:14" x14ac:dyDescent="0.25">
      <c r="A46" t="str">
        <f>IF($B$1=10,match5!A22,IF($B$1=11,match5!A23,IF($B$1=12,match5!A24,IF($B$1=13,match5!A25,IF($B$1=14,match5!A26,IF($B$1=15,match5!A27,IF($B$1=16,match5!A28,"")))))))&amp;IF($B$1=17,match5!A29,"")</f>
        <v/>
      </c>
      <c r="B46" t="str">
        <f>IF($B$1=10,match5!B22,IF($B$1=11,match5!B23,IF($B$1=12,match5!B24,IF($B$1=13,match5!B25,IF($B$1=14,match5!B26,IF($B$1=15,match5!B27,IF($B$1=16,match5!B28,"")))))))&amp;IF($B$1=17,match5!B29,"")</f>
        <v/>
      </c>
      <c r="C46" t="str">
        <f>IF($B$1=10,match5!C22,IF($B$1=11,match5!C23,IF($B$1=12,match5!C24,IF($B$1=13,match5!C25,IF($B$1=14,match5!C26,IF($B$1=15,match5!C27,IF($B$1=16,match5!C28,"")))))))&amp;IF($B$1=17,match5!C29,"")</f>
        <v/>
      </c>
      <c r="D46" t="str">
        <f>IF($B$1=10,match5!D22,IF($B$1=11,match5!D23,IF($B$1=12,match5!D24,IF($B$1=13,match5!D25,IF($B$1=14,match5!D26,IF($B$1=15,match5!D27,IF($B$1=16,match5!D28,"")))))))&amp;IF($B$1=17,match5!D29,"")</f>
        <v/>
      </c>
      <c r="E46" t="str">
        <f>IF($B$1=10,match5!E22,IF($B$1=11,match5!E23,IF($B$1=12,match5!E24,IF($B$1=13,match5!E25,IF($B$1=14,match5!E26,IF($B$1=15,match5!E27,IF($B$1=16,match5!E28,"")))))))&amp;IF($B$1=17,match5!E29,"")</f>
        <v/>
      </c>
      <c r="F46" t="str">
        <f>IF($B$1=10,match5!F22,IF($B$1=11,match5!F23,IF($B$1=12,match5!F24,IF($B$1=13,match5!F25,IF($B$1=14,match5!F26,IF($B$1=15,match5!F27,IF($B$1=16,match5!F28,"")))))))&amp;IF($B$1=17,match5!F29,"")</f>
        <v/>
      </c>
      <c r="G46" t="str">
        <f>IF($B$1=10,match5!G22,IF($B$1=11,match5!G23,IF($B$1=12,match5!G24,IF($B$1=13,match5!G25,IF($B$1=14,match5!G26,IF($B$1=15,match5!G27,IF($B$1=16,match5!G28,"")))))))&amp;IF($B$1=17,match5!G29,"")</f>
        <v/>
      </c>
      <c r="H46" t="str">
        <f>IF($B$1=10,match5!H22,IF($B$1=11,match5!H23,IF($B$1=12,match5!H24,IF($B$1=13,match5!H25,IF($B$1=14,match5!H26,IF($B$1=15,match5!H27,IF($B$1=16,match5!H28,"")))))))&amp;IF($B$1=17,match5!H29,"")</f>
        <v/>
      </c>
      <c r="I46" t="str">
        <f>IF($B$1=10,match5!I22,IF($B$1=11,match5!I23,IF($B$1=12,match5!I24,IF($B$1=13,match5!I25,IF($B$1=14,match5!I26,IF($B$1=15,match5!I27,IF($B$1=16,match5!I28,"")))))))&amp;IF($B$1=17,match5!I29,"")</f>
        <v/>
      </c>
      <c r="J46" t="str">
        <f>IF($B$1=10,match5!J22,IF($B$1=11,match5!J23,IF($B$1=12,match5!J24,IF($B$1=13,match5!J25,IF($B$1=14,match5!J26,IF($B$1=15,match5!J27,IF($B$1=16,match5!J28,"")))))))&amp;IF($B$1=17,match5!J29,"")</f>
        <v/>
      </c>
      <c r="K46" t="str">
        <f>IF($B$1=10,match5!K22,IF($B$1=11,match5!K23,IF($B$1=12,match5!K24,IF($B$1=13,match5!K25,IF($B$1=14,match5!K26,IF($B$1=15,match5!K27,IF($B$1=16,match5!K28,"")))))))&amp;IF($B$1=17,match5!K29,"")</f>
        <v/>
      </c>
      <c r="L46" t="str">
        <f>IF($B$1=10,match5!L22,IF($B$1=11,match5!L23,IF($B$1=12,match5!L24,IF($B$1=13,match5!L25,IF($B$1=14,match5!L26,IF($B$1=15,match5!L27,IF($B$1=16,match5!L28,"")))))))&amp;IF($B$1=17,match5!L29,"")</f>
        <v/>
      </c>
      <c r="M46" t="str">
        <f>IF($B$1=10,match5!M22,IF($B$1=11,match5!M23,IF($B$1=12,match5!M24,IF($B$1=13,match5!M25,IF($B$1=14,match5!M26,IF($B$1=15,match5!M27,IF($B$1=16,match5!M28,"")))))))&amp;IF($B$1=17,match5!M29,"")</f>
        <v/>
      </c>
      <c r="N46" t="str">
        <f>IF($B$1=10,match5!N22,IF($B$1=11,match5!N23,IF($B$1=12,match5!N24,IF($B$1=13,match5!N25,IF($B$1=14,match5!N26,IF($B$1=15,match5!N27,IF($B$1=16,match5!N28,"")))))))&amp;IF($B$1=17,match5!N29,"")</f>
        <v/>
      </c>
    </row>
    <row r="47" spans="1:14" x14ac:dyDescent="0.25">
      <c r="A47" t="str">
        <f>IF($B$1=10,match5!A23,IF($B$1=11,match5!A24,IF($B$1=12,match5!A25,IF($B$1=13,match5!A26,IF($B$1=14,match5!A27,IF($B$1=15,match5!A28,IF($B$1=16,match5!A29,"")))))))&amp;IF($B$1=17,match5!A30,"")</f>
        <v/>
      </c>
      <c r="B47" t="str">
        <f>IF($B$1=10,match5!B23,IF($B$1=11,match5!B24,IF($B$1=12,match5!B25,IF($B$1=13,match5!B26,IF($B$1=14,match5!B27,IF($B$1=15,match5!B28,IF($B$1=16,match5!B29,"")))))))&amp;IF($B$1=17,match5!B30,"")</f>
        <v/>
      </c>
      <c r="C47" t="str">
        <f>IF($B$1=10,match5!C23,IF($B$1=11,match5!C24,IF($B$1=12,match5!C25,IF($B$1=13,match5!C26,IF($B$1=14,match5!C27,IF($B$1=15,match5!C28,IF($B$1=16,match5!C29,"")))))))&amp;IF($B$1=17,match5!C30,"")</f>
        <v/>
      </c>
      <c r="D47" t="str">
        <f>IF($B$1=10,match5!D23,IF($B$1=11,match5!D24,IF($B$1=12,match5!D25,IF($B$1=13,match5!D26,IF($B$1=14,match5!D27,IF($B$1=15,match5!D28,IF($B$1=16,match5!D29,"")))))))&amp;IF($B$1=17,match5!D30,"")</f>
        <v/>
      </c>
      <c r="E47" t="str">
        <f>IF($B$1=10,match5!E23,IF($B$1=11,match5!E24,IF($B$1=12,match5!E25,IF($B$1=13,match5!E26,IF($B$1=14,match5!E27,IF($B$1=15,match5!E28,IF($B$1=16,match5!E29,"")))))))&amp;IF($B$1=17,match5!E30,"")</f>
        <v/>
      </c>
      <c r="F47" t="str">
        <f>IF($B$1=10,match5!F23,IF($B$1=11,match5!F24,IF($B$1=12,match5!F25,IF($B$1=13,match5!F26,IF($B$1=14,match5!F27,IF($B$1=15,match5!F28,IF($B$1=16,match5!F29,"")))))))&amp;IF($B$1=17,match5!F30,"")</f>
        <v/>
      </c>
      <c r="G47" t="str">
        <f>IF($B$1=10,match5!G23,IF($B$1=11,match5!G24,IF($B$1=12,match5!G25,IF($B$1=13,match5!G26,IF($B$1=14,match5!G27,IF($B$1=15,match5!G28,IF($B$1=16,match5!G29,"")))))))&amp;IF($B$1=17,match5!G30,"")</f>
        <v/>
      </c>
      <c r="H47" t="str">
        <f>IF($B$1=10,match5!H23,IF($B$1=11,match5!H24,IF($B$1=12,match5!H25,IF($B$1=13,match5!H26,IF($B$1=14,match5!H27,IF($B$1=15,match5!H28,IF($B$1=16,match5!H29,"")))))))&amp;IF($B$1=17,match5!H30,"")</f>
        <v/>
      </c>
      <c r="I47" t="str">
        <f>IF($B$1=10,match5!I23,IF($B$1=11,match5!I24,IF($B$1=12,match5!I25,IF($B$1=13,match5!I26,IF($B$1=14,match5!I27,IF($B$1=15,match5!I28,IF($B$1=16,match5!I29,"")))))))&amp;IF($B$1=17,match5!I30,"")</f>
        <v/>
      </c>
      <c r="J47" t="str">
        <f>IF($B$1=10,match5!J23,IF($B$1=11,match5!J24,IF($B$1=12,match5!J25,IF($B$1=13,match5!J26,IF($B$1=14,match5!J27,IF($B$1=15,match5!J28,IF($B$1=16,match5!J29,"")))))))&amp;IF($B$1=17,match5!J30,"")</f>
        <v/>
      </c>
      <c r="K47" t="str">
        <f>IF($B$1=10,match5!K23,IF($B$1=11,match5!K24,IF($B$1=12,match5!K25,IF($B$1=13,match5!K26,IF($B$1=14,match5!K27,IF($B$1=15,match5!K28,IF($B$1=16,match5!K29,"")))))))&amp;IF($B$1=17,match5!K30,"")</f>
        <v/>
      </c>
      <c r="L47" t="str">
        <f>IF($B$1=10,match5!L23,IF($B$1=11,match5!L24,IF($B$1=12,match5!L25,IF($B$1=13,match5!L26,IF($B$1=14,match5!L27,IF($B$1=15,match5!L28,IF($B$1=16,match5!L29,"")))))))&amp;IF($B$1=17,match5!L30,"")</f>
        <v/>
      </c>
      <c r="M47" t="str">
        <f>IF($B$1=10,match5!M23,IF($B$1=11,match5!M24,IF($B$1=12,match5!M25,IF($B$1=13,match5!M26,IF($B$1=14,match5!M27,IF($B$1=15,match5!M28,IF($B$1=16,match5!M29,"")))))))&amp;IF($B$1=17,match5!M30,"")</f>
        <v/>
      </c>
      <c r="N47" t="str">
        <f>IF($B$1=10,match5!N23,IF($B$1=11,match5!N24,IF($B$1=12,match5!N25,IF($B$1=13,match5!N26,IF($B$1=14,match5!N27,IF($B$1=15,match5!N28,IF($B$1=16,match5!N29,"")))))))&amp;IF($B$1=17,match5!N30,"")</f>
        <v/>
      </c>
    </row>
  </sheetData>
  <sheetProtection sheet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9:N66"/>
  <sheetViews>
    <sheetView workbookViewId="0"/>
  </sheetViews>
  <sheetFormatPr baseColWidth="10" defaultColWidth="11.44140625" defaultRowHeight="12.75" customHeight="1" x14ac:dyDescent="0.25"/>
  <cols>
    <col min="1" max="1" width="20.6640625" style="9" customWidth="1"/>
    <col min="2" max="2" width="6.109375" style="20" bestFit="1" customWidth="1"/>
    <col min="3" max="3" width="9.44140625" style="20" bestFit="1" customWidth="1"/>
    <col min="4" max="4" width="9.88671875" style="20" bestFit="1" customWidth="1"/>
    <col min="5" max="5" width="5.88671875" style="20" bestFit="1" customWidth="1"/>
    <col min="6" max="7" width="5.5546875" style="20" bestFit="1" customWidth="1"/>
    <col min="8" max="8" width="5.33203125" style="20" bestFit="1" customWidth="1"/>
    <col min="9" max="9" width="7" style="20" bestFit="1" customWidth="1"/>
    <col min="10" max="10" width="5.44140625" style="9" bestFit="1" customWidth="1"/>
    <col min="11" max="12" width="6.5546875" style="9" bestFit="1" customWidth="1"/>
    <col min="13" max="13" width="5.6640625" style="20" bestFit="1" customWidth="1"/>
    <col min="14" max="14" width="6.109375" style="20" bestFit="1" customWidth="1"/>
    <col min="15" max="15" width="15.88671875" style="9" bestFit="1" customWidth="1"/>
    <col min="16" max="16" width="11.44140625" style="9" customWidth="1"/>
    <col min="17" max="16384" width="11.44140625" style="9"/>
  </cols>
  <sheetData>
    <row r="39" spans="1:14" ht="12.75" customHeight="1" x14ac:dyDescent="0.25">
      <c r="A39" s="11"/>
      <c r="B39" s="21"/>
      <c r="C39" s="21"/>
      <c r="D39" s="21"/>
      <c r="E39" s="21"/>
      <c r="F39" s="21"/>
      <c r="G39" s="21"/>
      <c r="H39" s="21"/>
      <c r="I39" s="21"/>
      <c r="J39" s="11"/>
      <c r="K39" s="11"/>
      <c r="L39" s="11"/>
      <c r="M39" s="21"/>
      <c r="N39" s="21"/>
    </row>
    <row r="40" spans="1:14" ht="12.75" customHeight="1" x14ac:dyDescent="0.25">
      <c r="A40" s="11"/>
      <c r="B40" s="21"/>
      <c r="C40" s="21"/>
      <c r="D40" s="21"/>
      <c r="E40" s="21"/>
      <c r="F40" s="21"/>
      <c r="G40" s="21"/>
      <c r="H40" s="21"/>
      <c r="I40" s="21"/>
      <c r="J40" s="11"/>
      <c r="K40" s="11"/>
      <c r="L40" s="11"/>
      <c r="M40" s="21"/>
      <c r="N40" s="21"/>
    </row>
    <row r="41" spans="1:14" ht="12.75" customHeight="1" x14ac:dyDescent="0.25">
      <c r="A41" s="11"/>
      <c r="B41" s="21"/>
      <c r="C41" s="21"/>
      <c r="D41" s="21"/>
      <c r="E41" s="21"/>
      <c r="F41" s="21"/>
      <c r="G41" s="21"/>
      <c r="H41" s="21"/>
      <c r="I41" s="21"/>
      <c r="J41" s="11"/>
      <c r="K41" s="11"/>
      <c r="L41" s="11"/>
      <c r="M41" s="21"/>
      <c r="N41" s="21"/>
    </row>
    <row r="42" spans="1:14" ht="12.75" customHeight="1" x14ac:dyDescent="0.25">
      <c r="A42" s="11"/>
      <c r="B42" s="21"/>
      <c r="C42" s="21"/>
      <c r="D42" s="21"/>
      <c r="E42" s="21"/>
      <c r="F42" s="21"/>
      <c r="G42" s="21"/>
      <c r="H42" s="21"/>
      <c r="I42" s="21"/>
      <c r="J42" s="11"/>
      <c r="K42" s="11"/>
      <c r="L42" s="11"/>
      <c r="M42" s="21"/>
      <c r="N42" s="21"/>
    </row>
    <row r="43" spans="1:14" ht="12.75" customHeight="1" x14ac:dyDescent="0.25">
      <c r="A43" s="11"/>
      <c r="B43" s="21"/>
      <c r="C43" s="21"/>
      <c r="D43" s="21"/>
      <c r="E43" s="21"/>
      <c r="F43" s="21"/>
      <c r="G43" s="21"/>
      <c r="H43" s="21"/>
      <c r="I43" s="21"/>
      <c r="J43" s="11"/>
      <c r="K43" s="11"/>
      <c r="L43" s="11"/>
      <c r="M43" s="21"/>
      <c r="N43" s="21"/>
    </row>
    <row r="44" spans="1:14" ht="12.75" customHeight="1" x14ac:dyDescent="0.25">
      <c r="A44" s="11"/>
      <c r="B44" s="21"/>
      <c r="C44" s="21"/>
      <c r="D44" s="21"/>
      <c r="E44" s="21"/>
      <c r="F44" s="21"/>
      <c r="G44" s="21"/>
      <c r="H44" s="21"/>
      <c r="I44" s="21"/>
      <c r="J44" s="11"/>
      <c r="K44" s="11"/>
      <c r="L44" s="11"/>
      <c r="M44" s="21"/>
      <c r="N44" s="21"/>
    </row>
    <row r="45" spans="1:14" ht="12.75" customHeight="1" x14ac:dyDescent="0.25">
      <c r="A45" s="11"/>
      <c r="B45" s="21"/>
      <c r="C45" s="21"/>
      <c r="D45" s="21"/>
      <c r="E45" s="21"/>
      <c r="F45" s="21"/>
      <c r="G45" s="21"/>
      <c r="H45" s="21"/>
      <c r="I45" s="21"/>
      <c r="J45" s="11"/>
      <c r="K45" s="11"/>
      <c r="L45" s="11"/>
      <c r="M45" s="21"/>
      <c r="N45" s="21"/>
    </row>
    <row r="46" spans="1:14" ht="12.75" customHeight="1" x14ac:dyDescent="0.25">
      <c r="A46" s="11"/>
      <c r="B46" s="21"/>
      <c r="C46" s="21"/>
      <c r="D46" s="21"/>
      <c r="E46" s="21"/>
      <c r="F46" s="21"/>
      <c r="G46" s="21"/>
      <c r="H46" s="21"/>
      <c r="I46" s="21"/>
      <c r="J46" s="11"/>
      <c r="K46" s="11"/>
      <c r="L46" s="11"/>
      <c r="M46" s="21"/>
      <c r="N46" s="21"/>
    </row>
    <row r="47" spans="1:14" ht="12.75" customHeight="1" x14ac:dyDescent="0.25">
      <c r="A47" s="11"/>
      <c r="B47" s="21"/>
      <c r="C47" s="21"/>
      <c r="D47" s="21"/>
      <c r="E47" s="21"/>
      <c r="F47" s="21"/>
      <c r="G47" s="21"/>
      <c r="H47" s="21"/>
      <c r="I47" s="21"/>
      <c r="J47" s="11"/>
      <c r="K47" s="11"/>
      <c r="L47" s="11"/>
      <c r="M47" s="21"/>
      <c r="N47" s="21"/>
    </row>
    <row r="48" spans="1:14" ht="12.75" customHeight="1" x14ac:dyDescent="0.25">
      <c r="A48" s="11"/>
      <c r="B48" s="21"/>
      <c r="C48" s="21"/>
      <c r="D48" s="21"/>
      <c r="E48" s="21"/>
      <c r="F48" s="21"/>
      <c r="G48" s="21"/>
      <c r="H48" s="21"/>
      <c r="I48" s="21"/>
      <c r="J48" s="11"/>
      <c r="K48" s="11"/>
      <c r="L48" s="11"/>
      <c r="M48" s="21"/>
      <c r="N48" s="21"/>
    </row>
    <row r="49" spans="1:14" ht="12.75" customHeight="1" x14ac:dyDescent="0.25">
      <c r="A49" s="11"/>
      <c r="B49" s="21"/>
      <c r="C49" s="21"/>
      <c r="D49" s="21"/>
      <c r="E49" s="21"/>
      <c r="F49" s="21"/>
      <c r="G49" s="21"/>
      <c r="H49" s="21"/>
      <c r="I49" s="21"/>
      <c r="J49" s="11"/>
      <c r="K49" s="11"/>
      <c r="L49" s="11"/>
      <c r="M49" s="21"/>
      <c r="N49" s="21"/>
    </row>
    <row r="50" spans="1:14" ht="12.75" customHeight="1" x14ac:dyDescent="0.25">
      <c r="A50" s="11"/>
      <c r="B50" s="21"/>
      <c r="C50" s="21"/>
      <c r="D50" s="21"/>
      <c r="E50" s="21"/>
      <c r="F50" s="21"/>
      <c r="G50" s="21"/>
      <c r="H50" s="21"/>
      <c r="I50" s="21"/>
      <c r="J50" s="11"/>
      <c r="K50" s="11"/>
      <c r="L50" s="11"/>
      <c r="M50" s="21"/>
      <c r="N50" s="21"/>
    </row>
    <row r="51" spans="1:14" ht="12.75" customHeight="1" x14ac:dyDescent="0.25">
      <c r="A51" s="11"/>
      <c r="B51" s="21"/>
      <c r="C51" s="21"/>
      <c r="D51" s="21"/>
      <c r="E51" s="21"/>
      <c r="F51" s="21"/>
      <c r="G51" s="21"/>
      <c r="H51" s="21"/>
      <c r="I51" s="21"/>
      <c r="J51" s="11"/>
      <c r="K51" s="11"/>
      <c r="L51" s="11"/>
      <c r="M51" s="21"/>
      <c r="N51" s="21"/>
    </row>
    <row r="52" spans="1:14" ht="12.75" customHeight="1" x14ac:dyDescent="0.25">
      <c r="A52" s="11"/>
      <c r="B52" s="21"/>
      <c r="C52" s="21"/>
      <c r="D52" s="21"/>
      <c r="E52" s="21"/>
      <c r="F52" s="21"/>
      <c r="G52" s="21"/>
      <c r="H52" s="21"/>
      <c r="I52" s="21"/>
      <c r="J52" s="11"/>
      <c r="K52" s="11"/>
      <c r="L52" s="11"/>
      <c r="M52" s="21"/>
      <c r="N52" s="21"/>
    </row>
    <row r="53" spans="1:14" ht="12.75" customHeight="1" x14ac:dyDescent="0.25">
      <c r="A53" s="11"/>
      <c r="B53" s="21"/>
      <c r="C53" s="21"/>
      <c r="D53" s="21"/>
      <c r="E53" s="21"/>
      <c r="F53" s="21"/>
      <c r="G53" s="21"/>
      <c r="H53" s="21"/>
      <c r="I53" s="21"/>
      <c r="J53" s="11"/>
      <c r="K53" s="11"/>
      <c r="L53" s="11"/>
      <c r="M53" s="21"/>
      <c r="N53" s="21"/>
    </row>
    <row r="54" spans="1:14" ht="12.75" customHeight="1" x14ac:dyDescent="0.25">
      <c r="A54" s="11"/>
      <c r="B54" s="21"/>
      <c r="C54" s="21"/>
      <c r="D54" s="21"/>
      <c r="E54" s="21"/>
      <c r="F54" s="21"/>
      <c r="G54" s="21"/>
      <c r="H54" s="21"/>
      <c r="I54" s="21"/>
      <c r="J54" s="11"/>
      <c r="K54" s="11"/>
      <c r="L54" s="11"/>
      <c r="M54" s="21"/>
      <c r="N54" s="21"/>
    </row>
    <row r="55" spans="1:14" ht="12.75" customHeight="1" x14ac:dyDescent="0.25">
      <c r="A55" s="11"/>
      <c r="B55" s="21"/>
      <c r="C55" s="21"/>
      <c r="D55" s="21"/>
      <c r="E55" s="21"/>
      <c r="F55" s="21"/>
      <c r="G55" s="21"/>
      <c r="H55" s="21"/>
      <c r="I55" s="21"/>
      <c r="J55" s="11"/>
      <c r="K55" s="11"/>
      <c r="L55" s="11"/>
      <c r="M55" s="21"/>
      <c r="N55" s="21"/>
    </row>
    <row r="56" spans="1:14" ht="12.75" customHeight="1" x14ac:dyDescent="0.25">
      <c r="A56" s="11"/>
      <c r="B56" s="21"/>
      <c r="C56" s="21"/>
      <c r="D56" s="21"/>
      <c r="E56" s="21"/>
      <c r="F56" s="21"/>
      <c r="G56" s="21"/>
      <c r="H56" s="21"/>
      <c r="I56" s="21"/>
      <c r="J56" s="11"/>
      <c r="K56" s="11"/>
      <c r="L56" s="11"/>
      <c r="M56" s="21"/>
      <c r="N56" s="21"/>
    </row>
    <row r="57" spans="1:14" ht="12.75" customHeight="1" x14ac:dyDescent="0.25">
      <c r="A57" s="11"/>
      <c r="B57" s="21"/>
      <c r="C57" s="21"/>
      <c r="D57" s="21"/>
      <c r="E57" s="21"/>
      <c r="F57" s="21"/>
      <c r="G57" s="21"/>
      <c r="H57" s="21"/>
      <c r="I57" s="21"/>
      <c r="J57" s="11"/>
      <c r="K57" s="11"/>
      <c r="L57" s="11"/>
      <c r="M57" s="21"/>
      <c r="N57" s="21"/>
    </row>
    <row r="58" spans="1:14" ht="12.75" customHeight="1" x14ac:dyDescent="0.25">
      <c r="A58" s="11"/>
      <c r="B58" s="21"/>
      <c r="C58" s="21"/>
      <c r="D58" s="21"/>
      <c r="E58" s="21"/>
      <c r="F58" s="21"/>
      <c r="G58" s="21"/>
      <c r="H58" s="21"/>
      <c r="I58" s="21"/>
      <c r="J58" s="11"/>
      <c r="K58" s="11"/>
      <c r="L58" s="11"/>
      <c r="M58" s="21"/>
      <c r="N58" s="21"/>
    </row>
    <row r="59" spans="1:14" ht="12.75" customHeight="1" x14ac:dyDescent="0.25">
      <c r="A59" s="11"/>
      <c r="B59" s="21"/>
      <c r="C59" s="21"/>
      <c r="D59" s="21"/>
      <c r="E59" s="21"/>
      <c r="F59" s="21"/>
      <c r="G59" s="21"/>
      <c r="H59" s="21"/>
      <c r="I59" s="21"/>
      <c r="J59" s="11"/>
      <c r="K59" s="11"/>
      <c r="L59" s="11"/>
      <c r="M59" s="21"/>
      <c r="N59" s="21"/>
    </row>
    <row r="60" spans="1:14" ht="12.75" customHeight="1" x14ac:dyDescent="0.25">
      <c r="A60" s="11"/>
      <c r="B60" s="21"/>
      <c r="C60" s="21"/>
      <c r="D60" s="21"/>
      <c r="E60" s="21"/>
      <c r="F60" s="21"/>
      <c r="G60" s="21"/>
      <c r="H60" s="21"/>
      <c r="I60" s="21"/>
      <c r="J60" s="11"/>
      <c r="K60" s="11"/>
      <c r="L60" s="11"/>
      <c r="M60" s="21"/>
      <c r="N60" s="21"/>
    </row>
    <row r="61" spans="1:14" ht="12.75" customHeight="1" x14ac:dyDescent="0.25">
      <c r="A61" s="11"/>
      <c r="B61" s="21"/>
      <c r="C61" s="21"/>
      <c r="D61" s="21"/>
      <c r="E61" s="21"/>
      <c r="F61" s="21"/>
      <c r="G61" s="21"/>
      <c r="H61" s="21"/>
      <c r="I61" s="21"/>
      <c r="J61" s="11"/>
      <c r="K61" s="11"/>
      <c r="L61" s="11"/>
      <c r="M61" s="21"/>
      <c r="N61" s="21"/>
    </row>
    <row r="62" spans="1:14" ht="12.75" customHeight="1" x14ac:dyDescent="0.25">
      <c r="A62" s="11"/>
      <c r="B62" s="21"/>
      <c r="C62" s="21"/>
      <c r="D62" s="21"/>
      <c r="E62" s="21"/>
      <c r="F62" s="21"/>
      <c r="G62" s="21"/>
      <c r="H62" s="21"/>
      <c r="I62" s="21"/>
      <c r="J62" s="11"/>
      <c r="K62" s="11"/>
      <c r="L62" s="11"/>
      <c r="M62" s="21"/>
      <c r="N62" s="21"/>
    </row>
    <row r="63" spans="1:14" ht="12.75" customHeight="1" x14ac:dyDescent="0.25">
      <c r="A63" s="11"/>
      <c r="B63" s="21"/>
      <c r="C63" s="21"/>
      <c r="D63" s="21"/>
      <c r="E63" s="21"/>
      <c r="F63" s="21"/>
      <c r="G63" s="21"/>
      <c r="H63" s="21"/>
      <c r="I63" s="21"/>
      <c r="J63" s="11"/>
      <c r="K63" s="11"/>
      <c r="L63" s="11"/>
      <c r="M63" s="21"/>
      <c r="N63" s="21"/>
    </row>
    <row r="64" spans="1:14" ht="12.75" customHeight="1" x14ac:dyDescent="0.25">
      <c r="A64" s="11"/>
      <c r="B64" s="21"/>
      <c r="C64" s="21"/>
      <c r="D64" s="21"/>
      <c r="E64" s="21"/>
      <c r="F64" s="21"/>
      <c r="G64" s="21"/>
      <c r="H64" s="21"/>
      <c r="I64" s="21"/>
      <c r="J64" s="11"/>
      <c r="K64" s="11"/>
      <c r="L64" s="11"/>
      <c r="M64" s="21"/>
      <c r="N64" s="21"/>
    </row>
    <row r="65" spans="1:14" ht="12.75" customHeight="1" x14ac:dyDescent="0.25">
      <c r="A65" s="11"/>
      <c r="B65" s="21"/>
      <c r="C65" s="21"/>
      <c r="D65" s="21"/>
      <c r="E65" s="21"/>
      <c r="F65" s="21"/>
      <c r="G65" s="21"/>
      <c r="H65" s="21"/>
      <c r="I65" s="21"/>
      <c r="J65" s="11"/>
      <c r="K65" s="11"/>
      <c r="L65" s="11"/>
      <c r="M65" s="21"/>
      <c r="N65" s="21"/>
    </row>
    <row r="66" spans="1:14" ht="12.75" customHeight="1" x14ac:dyDescent="0.25">
      <c r="A66" s="11"/>
      <c r="B66" s="21"/>
      <c r="C66" s="21"/>
      <c r="D66" s="21"/>
      <c r="E66" s="21"/>
      <c r="F66" s="21"/>
      <c r="G66" s="21"/>
      <c r="H66" s="21"/>
      <c r="I66" s="21"/>
      <c r="J66" s="11"/>
      <c r="K66" s="11"/>
      <c r="L66" s="11"/>
      <c r="M66" s="21"/>
      <c r="N66" s="2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B1" workbookViewId="0">
      <selection activeCell="H31" sqref="H31:N32"/>
    </sheetView>
  </sheetViews>
  <sheetFormatPr baseColWidth="10" defaultRowHeight="13.2" x14ac:dyDescent="0.25"/>
  <sheetData>
    <row r="1" spans="1:18" x14ac:dyDescent="0.25">
      <c r="A1" t="s">
        <v>81</v>
      </c>
      <c r="B1">
        <f>IF(OR(TRIM(match6!A10)="Joueur",TRIM(match6!A10)="Player"),10,0)+IF(OR(TRIM(match6!A11)="Joueur",TRIM(match6!A11)="Player"),11,0)+IF(OR(TRIM(match6!A12)="Joueur",TRIM(match6!A12)="Player"),12,0)+IF(OR(TRIM(match6!A13)="Joueur",TRIM(match6!A13)="Player"),13,0)+IF(OR(TRIM(match6!A14)="Joueur",TRIM(match6!A14)="Player"),14,0)+IF(OR(TRIM(match6!A15)="Joueur",TRIM(match6!A15)="Player"),15,0)+IF(OR(TRIM(match6!A16)="Joueur",TRIM(match6!A16)="Player"),16,0)+IF(OR(TRIM(match6!A17)="Joueur",TRIM(match6!A17)="Player"),17,0)</f>
        <v>0</v>
      </c>
    </row>
    <row r="5" spans="1:18" x14ac:dyDescent="0.25">
      <c r="A5" t="str">
        <f>IF(TRIM(match6!A1)=A1,A1,"")</f>
        <v/>
      </c>
      <c r="B5" t="str">
        <f>IF(A5="","",match6!B1)</f>
        <v/>
      </c>
      <c r="C5" t="str">
        <f>IF(B5="","",match6!C1)</f>
        <v/>
      </c>
      <c r="D5" t="str">
        <f>IF(C5="","",match6!D1)</f>
        <v/>
      </c>
      <c r="E5" t="str">
        <f>IF(D5="","",match6!E1)</f>
        <v/>
      </c>
      <c r="F5" t="str">
        <f>IF(E5="","",match6!F1)</f>
        <v/>
      </c>
      <c r="G5" t="str">
        <f>IF(F5="","",match6!G1)</f>
        <v/>
      </c>
      <c r="H5" t="str">
        <f>IF(G5="","",match6!H1)</f>
        <v/>
      </c>
      <c r="I5" t="str">
        <f>IF(H5="","",match6!I1)</f>
        <v/>
      </c>
      <c r="J5" t="str">
        <f>IF(I5="","",match6!J1)</f>
        <v/>
      </c>
      <c r="K5" t="str">
        <f>IF(J5="","",match6!K1)</f>
        <v/>
      </c>
      <c r="L5" t="str">
        <f>IF(K5="","",match6!L1)</f>
        <v/>
      </c>
      <c r="M5" t="str">
        <f>IF(L5="","",match6!M1)</f>
        <v/>
      </c>
      <c r="N5" t="str">
        <f>IF(M5="","",match6!N1)</f>
        <v/>
      </c>
    </row>
    <row r="6" spans="1:18" x14ac:dyDescent="0.25">
      <c r="A6" t="str">
        <f>IF($A$5="","",match6!A2)</f>
        <v/>
      </c>
      <c r="B6" t="str">
        <f>IF($A$5="","",match6!B2)</f>
        <v/>
      </c>
      <c r="C6" t="str">
        <f>IF($A$5="","",match6!C2)</f>
        <v/>
      </c>
      <c r="D6" t="str">
        <f>IF($A$5="","",match6!D2)</f>
        <v/>
      </c>
      <c r="E6" t="str">
        <f>IF($A$5="","",match6!E2)</f>
        <v/>
      </c>
      <c r="F6" t="str">
        <f>IF($A$5="","",match6!F2)</f>
        <v/>
      </c>
      <c r="G6" t="str">
        <f>IF($A$5="","",match6!G2)</f>
        <v/>
      </c>
      <c r="H6" t="str">
        <f>IF($A$5="","",match6!H2)</f>
        <v/>
      </c>
      <c r="I6" t="str">
        <f>IF($A$5="","",match6!I2)</f>
        <v/>
      </c>
      <c r="J6" t="str">
        <f>IF($A$5="","",match6!J2)</f>
        <v/>
      </c>
      <c r="K6" t="str">
        <f>IF($A$5="","",match6!K2)</f>
        <v/>
      </c>
      <c r="L6" t="str">
        <f>IF($A$5="","",match6!L2)</f>
        <v/>
      </c>
      <c r="M6" t="str">
        <f>IF($A$5="","",match6!M2)</f>
        <v/>
      </c>
      <c r="N6" t="str">
        <f>IF($A$5="","",match6!N2)</f>
        <v/>
      </c>
      <c r="P6" t="str">
        <f>TRIM(A6)</f>
        <v/>
      </c>
      <c r="Q6" t="str">
        <f>IF(B6&gt;B20,"[b]"&amp;P6&amp;"[/b]",P6)</f>
        <v/>
      </c>
      <c r="R6" t="str">
        <f>IF(B6&gt;B20,"[b]"&amp;B6&amp;"[/b]",B6)</f>
        <v/>
      </c>
    </row>
    <row r="7" spans="1:18" x14ac:dyDescent="0.25">
      <c r="A7" t="str">
        <f>IF($A$5="","",IF(match6!$A3=0,"",match6!A3))</f>
        <v/>
      </c>
      <c r="B7" t="str">
        <f>IF($A$5="","",IF(match6!$A3=0,"",match6!B3))</f>
        <v/>
      </c>
      <c r="C7" t="str">
        <f>IF($A$5="","",IF(match6!$A3=0,"",match6!C3))</f>
        <v/>
      </c>
      <c r="D7" t="str">
        <f>IF($A$5="","",IF(match6!$A3=0,"",match6!D3))</f>
        <v/>
      </c>
      <c r="E7" t="str">
        <f>IF($A$5="","",IF(match6!$A3=0,"",match6!E3))</f>
        <v/>
      </c>
      <c r="F7" t="str">
        <f>IF($A$5="","",IF(match6!$A3=0,"",match6!F3))</f>
        <v/>
      </c>
      <c r="G7" t="str">
        <f>IF($A$5="","",IF(match6!$A3=0,"",match6!G3))</f>
        <v/>
      </c>
      <c r="H7" t="str">
        <f>IF($A$5="","",IF(match6!$A3=0,"",match6!H3))</f>
        <v/>
      </c>
      <c r="I7" t="str">
        <f>IF($A$5="","",IF(match6!$A3=0,"",match6!I3))</f>
        <v/>
      </c>
      <c r="J7" t="str">
        <f>IF($A$5="","",IF(match6!$A3=0,"",match6!J3))</f>
        <v/>
      </c>
      <c r="K7" t="str">
        <f>IF($A$5="","",IF(match6!$A3=0,"",match6!K3))</f>
        <v/>
      </c>
      <c r="L7" t="str">
        <f>IF($A$5="","",IF(match6!$A3=0,"",match6!L3))</f>
        <v/>
      </c>
      <c r="M7" t="str">
        <f>IF($A$5="","",IF(match6!$A3=0,"",match6!M3))</f>
        <v/>
      </c>
      <c r="N7" t="str">
        <f>IF($A$5="","",IF(match6!$A3=0,"",match6!N3))</f>
        <v/>
      </c>
    </row>
    <row r="8" spans="1:18" x14ac:dyDescent="0.25">
      <c r="A8" t="str">
        <f>IF($A$5="","",IF(match6!$A4=0,"",match6!A4))</f>
        <v/>
      </c>
      <c r="B8" t="str">
        <f>IF($A$5="","",IF(match6!$A4=0,"",match6!B4))</f>
        <v/>
      </c>
      <c r="C8" t="str">
        <f>IF($A$5="","",IF(match6!$A4=0,"",match6!C4))</f>
        <v/>
      </c>
      <c r="D8" t="str">
        <f>IF($A$5="","",IF(match6!$A4=0,"",match6!D4))</f>
        <v/>
      </c>
      <c r="E8" t="str">
        <f>IF($A$5="","",IF(match6!$A4=0,"",match6!E4))</f>
        <v/>
      </c>
      <c r="F8" t="str">
        <f>IF($A$5="","",IF(match6!$A4=0,"",match6!F4))</f>
        <v/>
      </c>
      <c r="G8" t="str">
        <f>IF($A$5="","",IF(match6!$A4=0,"",match6!G4))</f>
        <v/>
      </c>
      <c r="H8" t="str">
        <f>IF($A$5="","",IF(match6!$A4=0,"",match6!H4))</f>
        <v/>
      </c>
      <c r="I8" t="str">
        <f>IF($A$5="","",IF(match6!$A4=0,"",match6!I4))</f>
        <v/>
      </c>
      <c r="J8" t="str">
        <f>IF($A$5="","",IF(match6!$A4=0,"",match6!J4))</f>
        <v/>
      </c>
      <c r="K8" t="str">
        <f>IF($A$5="","",IF(match6!$A4=0,"",match6!K4))</f>
        <v/>
      </c>
      <c r="L8" t="str">
        <f>IF($A$5="","",IF(match6!$A4=0,"",match6!L4))</f>
        <v/>
      </c>
      <c r="M8" t="str">
        <f>IF($A$5="","",IF(match6!$A4=0,"",match6!M4))</f>
        <v/>
      </c>
      <c r="N8" t="str">
        <f>IF($A$5="","",IF(match6!$A4=0,"",match6!N4))</f>
        <v/>
      </c>
    </row>
    <row r="9" spans="1:18" x14ac:dyDescent="0.25">
      <c r="A9" t="str">
        <f>IF($A$5="","",IF(match6!$A5=0,"",match6!A5))</f>
        <v/>
      </c>
      <c r="B9" t="str">
        <f>IF($A$5="","",IF(match6!$A5=0,"",match6!B5))</f>
        <v/>
      </c>
      <c r="C9" t="str">
        <f>IF($A$5="","",IF(match6!$A5=0,"",match6!C5))</f>
        <v/>
      </c>
      <c r="D9" t="str">
        <f>IF($A$5="","",IF(match6!$A5=0,"",match6!D5))</f>
        <v/>
      </c>
      <c r="E9" t="str">
        <f>IF($A$5="","",IF(match6!$A5=0,"",match6!E5))</f>
        <v/>
      </c>
      <c r="F9" t="str">
        <f>IF($A$5="","",IF(match6!$A5=0,"",match6!F5))</f>
        <v/>
      </c>
      <c r="G9" t="str">
        <f>IF($A$5="","",IF(match6!$A5=0,"",match6!G5))</f>
        <v/>
      </c>
      <c r="H9" t="str">
        <f>IF($A$5="","",IF(match6!$A5=0,"",match6!H5))</f>
        <v/>
      </c>
      <c r="I9" t="str">
        <f>IF($A$5="","",IF(match6!$A5=0,"",match6!I5))</f>
        <v/>
      </c>
      <c r="J9" t="str">
        <f>IF($A$5="","",IF(match6!$A5=0,"",match6!J5))</f>
        <v/>
      </c>
      <c r="K9" t="str">
        <f>IF($A$5="","",IF(match6!$A5=0,"",match6!K5))</f>
        <v/>
      </c>
      <c r="L9" t="str">
        <f>IF($A$5="","",IF(match6!$A5=0,"",match6!L5))</f>
        <v/>
      </c>
      <c r="M9" t="str">
        <f>IF($A$5="","",IF(match6!$A5=0,"",match6!M5))</f>
        <v/>
      </c>
      <c r="N9" t="str">
        <f>IF($A$5="","",IF(match6!$A5=0,"",match6!N5))</f>
        <v/>
      </c>
    </row>
    <row r="10" spans="1:18" x14ac:dyDescent="0.25">
      <c r="A10" t="str">
        <f>IF($A$5="","",IF(match6!$A6=0,"",match6!A6))</f>
        <v/>
      </c>
      <c r="B10" t="str">
        <f>IF($A$5="","",IF(match6!$A6=0,"",match6!B6))</f>
        <v/>
      </c>
      <c r="C10" t="str">
        <f>IF($A$5="","",IF(match6!$A6=0,"",match6!C6))</f>
        <v/>
      </c>
      <c r="D10" t="str">
        <f>IF($A$5="","",IF(match6!$A6=0,"",match6!D6))</f>
        <v/>
      </c>
      <c r="E10" t="str">
        <f>IF($A$5="","",IF(match6!$A6=0,"",match6!E6))</f>
        <v/>
      </c>
      <c r="F10" t="str">
        <f>IF($A$5="","",IF(match6!$A6=0,"",match6!F6))</f>
        <v/>
      </c>
      <c r="G10" t="str">
        <f>IF($A$5="","",IF(match6!$A6=0,"",match6!G6))</f>
        <v/>
      </c>
      <c r="H10" t="str">
        <f>IF($A$5="","",IF(match6!$A6=0,"",match6!H6))</f>
        <v/>
      </c>
      <c r="I10" t="str">
        <f>IF($A$5="","",IF(match6!$A6=0,"",match6!I6))</f>
        <v/>
      </c>
      <c r="J10" t="str">
        <f>IF($A$5="","",IF(match6!$A6=0,"",match6!J6))</f>
        <v/>
      </c>
      <c r="K10" t="str">
        <f>IF($A$5="","",IF(match6!$A6=0,"",match6!K6))</f>
        <v/>
      </c>
      <c r="L10" t="str">
        <f>IF($A$5="","",IF(match6!$A6=0,"",match6!L6))</f>
        <v/>
      </c>
      <c r="M10" t="str">
        <f>IF($A$5="","",IF(match6!$A6=0,"",match6!M6))</f>
        <v/>
      </c>
      <c r="N10" t="str">
        <f>IF($A$5="","",IF(match6!$A6=0,"",match6!N6))</f>
        <v/>
      </c>
    </row>
    <row r="11" spans="1:18" x14ac:dyDescent="0.25">
      <c r="A11" t="str">
        <f>IF($A$5="","",IF(match6!$A7=0,"",match6!A7))</f>
        <v/>
      </c>
      <c r="B11" t="str">
        <f>IF($A$5="","",IF(match6!$A7=0,"",match6!B7))</f>
        <v/>
      </c>
      <c r="C11" t="str">
        <f>IF($A$5="","",IF(match6!$A7=0,"",match6!C7))</f>
        <v/>
      </c>
      <c r="D11" t="str">
        <f>IF($A$5="","",IF(match6!$A7=0,"",match6!D7))</f>
        <v/>
      </c>
      <c r="E11" t="str">
        <f>IF($A$5="","",IF(match6!$A7=0,"",match6!E7))</f>
        <v/>
      </c>
      <c r="F11" t="str">
        <f>IF($A$5="","",IF(match6!$A7=0,"",match6!F7))</f>
        <v/>
      </c>
      <c r="G11" t="str">
        <f>IF($A$5="","",IF(match6!$A7=0,"",match6!G7))</f>
        <v/>
      </c>
      <c r="H11" t="str">
        <f>IF($A$5="","",IF(match6!$A7=0,"",match6!H7))</f>
        <v/>
      </c>
      <c r="I11" t="str">
        <f>IF($A$5="","",IF(match6!$A7=0,"",match6!I7))</f>
        <v/>
      </c>
      <c r="J11" t="str">
        <f>IF($A$5="","",IF(match6!$A7=0,"",match6!J7))</f>
        <v/>
      </c>
      <c r="K11" t="str">
        <f>IF($A$5="","",IF(match6!$A7=0,"",match6!K7))</f>
        <v/>
      </c>
      <c r="L11" t="str">
        <f>IF($A$5="","",IF(match6!$A7=0,"",match6!L7))</f>
        <v/>
      </c>
      <c r="M11" t="str">
        <f>IF($A$5="","",IF(match6!$A7=0,"",match6!M7))</f>
        <v/>
      </c>
      <c r="N11" t="str">
        <f>IF($A$5="","",IF(match6!$A7=0,"",match6!N7))</f>
        <v/>
      </c>
    </row>
    <row r="12" spans="1:18" x14ac:dyDescent="0.25">
      <c r="A12" t="str">
        <f>IF($A$5="","",IF(match6!$A8=0,"",match6!A8))</f>
        <v/>
      </c>
      <c r="B12" t="str">
        <f>IF($A$5="","",IF(match6!$A8=0,"",match6!B8))</f>
        <v/>
      </c>
      <c r="C12" t="str">
        <f>IF($A$5="","",IF(match6!$A8=0,"",match6!C8))</f>
        <v/>
      </c>
      <c r="D12" t="str">
        <f>IF($A$5="","",IF(match6!$A8=0,"",match6!D8))</f>
        <v/>
      </c>
      <c r="E12" t="str">
        <f>IF($A$5="","",IF(match6!$A8=0,"",match6!E8))</f>
        <v/>
      </c>
      <c r="F12" t="str">
        <f>IF($A$5="","",IF(match6!$A8=0,"",match6!F8))</f>
        <v/>
      </c>
      <c r="G12" t="str">
        <f>IF($A$5="","",IF(match6!$A8=0,"",match6!G8))</f>
        <v/>
      </c>
      <c r="H12" t="str">
        <f>IF($A$5="","",IF(match6!$A8=0,"",match6!H8))</f>
        <v/>
      </c>
      <c r="I12" t="str">
        <f>IF($A$5="","",IF(match6!$A8=0,"",match6!I8))</f>
        <v/>
      </c>
      <c r="J12" t="str">
        <f>IF($A$5="","",IF(match6!$A8=0,"",match6!J8))</f>
        <v/>
      </c>
      <c r="K12" t="str">
        <f>IF($A$5="","",IF(match6!$A8=0,"",match6!K8))</f>
        <v/>
      </c>
      <c r="L12" t="str">
        <f>IF($A$5="","",IF(match6!$A8=0,"",match6!L8))</f>
        <v/>
      </c>
      <c r="M12" t="str">
        <f>IF($A$5="","",IF(match6!$A8=0,"",match6!M8))</f>
        <v/>
      </c>
      <c r="N12" t="str">
        <f>IF($A$5="","",IF(match6!$A8=0,"",match6!N8))</f>
        <v/>
      </c>
    </row>
    <row r="13" spans="1:18" x14ac:dyDescent="0.25">
      <c r="A13" t="str">
        <f>IF($A$5="","",IF(match6!$A9=0,"",match6!A9))</f>
        <v/>
      </c>
      <c r="B13" t="str">
        <f>IF($A$5="","",IF(match6!$A9=0,"",match6!B9))</f>
        <v/>
      </c>
      <c r="C13" t="str">
        <f>IF($A$5="","",IF(match6!$A9=0,"",match6!C9))</f>
        <v/>
      </c>
      <c r="D13" t="str">
        <f>IF($A$5="","",IF(match6!$A9=0,"",match6!D9))</f>
        <v/>
      </c>
      <c r="E13" t="str">
        <f>IF($A$5="","",IF(match6!$A9=0,"",match6!E9))</f>
        <v/>
      </c>
      <c r="F13" t="str">
        <f>IF($A$5="","",IF(match6!$A9=0,"",match6!F9))</f>
        <v/>
      </c>
      <c r="G13" t="str">
        <f>IF($A$5="","",IF(match6!$A9=0,"",match6!G9))</f>
        <v/>
      </c>
      <c r="H13" t="str">
        <f>IF($A$5="","",IF(match6!$A9=0,"",match6!H9))</f>
        <v/>
      </c>
      <c r="I13" t="str">
        <f>IF($A$5="","",IF(match6!$A9=0,"",match6!I9))</f>
        <v/>
      </c>
      <c r="J13" t="str">
        <f>IF($A$5="","",IF(match6!$A9=0,"",match6!J9))</f>
        <v/>
      </c>
      <c r="K13" t="str">
        <f>IF($A$5="","",IF(match6!$A9=0,"",match6!K9))</f>
        <v/>
      </c>
      <c r="L13" t="str">
        <f>IF($A$5="","",IF(match6!$A9=0,"",match6!L9))</f>
        <v/>
      </c>
      <c r="M13" t="str">
        <f>IF($A$5="","",IF(match6!$A9=0,"",match6!M9))</f>
        <v/>
      </c>
      <c r="N13" t="str">
        <f>IF($A$5="","",IF(match6!$A9=0,"",match6!N9))</f>
        <v/>
      </c>
    </row>
    <row r="14" spans="1:18" x14ac:dyDescent="0.25">
      <c r="A14" t="str">
        <f>IF($A$5="","",IF($B$1&lt;=10,"",IF(match6!$A10=0,"",match6!A10)))</f>
        <v/>
      </c>
      <c r="B14" t="str">
        <f>IF($A$5="","",IF($B$1&lt;=10,"",IF(match6!$A10=0,"",match6!B10)))</f>
        <v/>
      </c>
      <c r="C14" t="str">
        <f>IF($A$5="","",IF($B$1&lt;=10,"",IF(match6!$A10=0,"",match6!C10)))</f>
        <v/>
      </c>
      <c r="D14" t="str">
        <f>IF($A$5="","",IF($B$1&lt;=10,"",IF(match6!$A10=0,"",match6!D10)))</f>
        <v/>
      </c>
      <c r="E14" t="str">
        <f>IF($A$5="","",IF($B$1&lt;=10,"",IF(match6!$A10=0,"",match6!E10)))</f>
        <v/>
      </c>
      <c r="F14" t="str">
        <f>IF($A$5="","",IF($B$1&lt;=10,"",IF(match6!$A10=0,"",match6!F10)))</f>
        <v/>
      </c>
      <c r="G14" t="str">
        <f>IF($A$5="","",IF($B$1&lt;=10,"",IF(match6!$A10=0,"",match6!G10)))</f>
        <v/>
      </c>
      <c r="H14" t="str">
        <f>IF($A$5="","",IF($B$1&lt;=10,"",IF(match6!$A10=0,"",match6!H10)))</f>
        <v/>
      </c>
      <c r="I14" t="str">
        <f>IF($A$5="","",IF($B$1&lt;=10,"",IF(match6!$A10=0,"",match6!I10)))</f>
        <v/>
      </c>
      <c r="J14" t="str">
        <f>IF($A$5="","",IF($B$1&lt;=10,"",IF(match6!$A10=0,"",match6!J10)))</f>
        <v/>
      </c>
      <c r="K14" t="str">
        <f>IF($A$5="","",IF($B$1&lt;=10,"",IF(match6!$A10=0,"",match6!K10)))</f>
        <v/>
      </c>
      <c r="L14" t="str">
        <f>IF($A$5="","",IF($B$1&lt;=10,"",IF(match6!$A10=0,"",match6!L10)))</f>
        <v/>
      </c>
      <c r="M14" t="str">
        <f>IF($A$5="","",IF($B$1&lt;=10,"",IF(match6!$A10=0,"",match6!M10)))</f>
        <v/>
      </c>
      <c r="N14" t="str">
        <f>IF($A$5="","",IF($B$1&lt;=10,"",IF(match6!$A10=0,"",match6!N10)))</f>
        <v/>
      </c>
    </row>
    <row r="15" spans="1:18" x14ac:dyDescent="0.25">
      <c r="A15" t="str">
        <f>IF($A$5="","",IF($B$1&lt;=11,"",IF(match6!$A11=0,"",match6!A11)))</f>
        <v/>
      </c>
      <c r="B15" t="str">
        <f>IF($A$5="","",IF($B$1&lt;=11,"",IF(match6!$A11=0,"",match6!B11)))</f>
        <v/>
      </c>
      <c r="C15" t="str">
        <f>IF($A$5="","",IF($B$1&lt;=11,"",IF(match6!$A11=0,"",match6!C11)))</f>
        <v/>
      </c>
      <c r="D15" t="str">
        <f>IF($A$5="","",IF($B$1&lt;=11,"",IF(match6!$A11=0,"",match6!D11)))</f>
        <v/>
      </c>
      <c r="E15" t="str">
        <f>IF($A$5="","",IF($B$1&lt;=11,"",IF(match6!$A11=0,"",match6!E11)))</f>
        <v/>
      </c>
      <c r="F15" t="str">
        <f>IF($A$5="","",IF($B$1&lt;=11,"",IF(match6!$A11=0,"",match6!F11)))</f>
        <v/>
      </c>
      <c r="G15" t="str">
        <f>IF($A$5="","",IF($B$1&lt;=11,"",IF(match6!$A11=0,"",match6!G11)))</f>
        <v/>
      </c>
      <c r="H15" t="str">
        <f>IF($A$5="","",IF($B$1&lt;=11,"",IF(match6!$A11=0,"",match6!H11)))</f>
        <v/>
      </c>
      <c r="I15" t="str">
        <f>IF($A$5="","",IF($B$1&lt;=11,"",IF(match6!$A11=0,"",match6!I11)))</f>
        <v/>
      </c>
      <c r="J15" t="str">
        <f>IF($A$5="","",IF($B$1&lt;=11,"",IF(match6!$A11=0,"",match6!J11)))</f>
        <v/>
      </c>
      <c r="K15" t="str">
        <f>IF($A$5="","",IF($B$1&lt;=11,"",IF(match6!$A11=0,"",match6!K11)))</f>
        <v/>
      </c>
      <c r="L15" t="str">
        <f>IF($A$5="","",IF($B$1&lt;=11,"",IF(match6!$A11=0,"",match6!L11)))</f>
        <v/>
      </c>
      <c r="M15" t="str">
        <f>IF($A$5="","",IF($B$1&lt;=11,"",IF(match6!$A11=0,"",match6!M11)))</f>
        <v/>
      </c>
      <c r="N15" t="str">
        <f>IF($A$5="","",IF($B$1&lt;=11,"",IF(match6!$A11=0,"",match6!N11)))</f>
        <v/>
      </c>
    </row>
    <row r="16" spans="1:18" x14ac:dyDescent="0.25">
      <c r="A16" t="str">
        <f>IF($A$5="","",IF($B$1&lt;=12,"",IF(match6!$A12=0,"",match6!A12)))</f>
        <v/>
      </c>
      <c r="B16" t="str">
        <f>IF($A$5="","",IF($B$1&lt;=12,"",IF(match6!$A12=0,"",match6!B12)))</f>
        <v/>
      </c>
      <c r="C16" t="str">
        <f>IF($A$5="","",IF($B$1&lt;=12,"",IF(match6!$A12=0,"",match6!C12)))</f>
        <v/>
      </c>
      <c r="D16" t="str">
        <f>IF($A$5="","",IF($B$1&lt;=12,"",IF(match6!$A12=0,"",match6!D12)))</f>
        <v/>
      </c>
      <c r="E16" t="str">
        <f>IF($A$5="","",IF($B$1&lt;=12,"",IF(match6!$A12=0,"",match6!E12)))</f>
        <v/>
      </c>
      <c r="F16" t="str">
        <f>IF($A$5="","",IF($B$1&lt;=12,"",IF(match6!$A12=0,"",match6!F12)))</f>
        <v/>
      </c>
      <c r="G16" t="str">
        <f>IF($A$5="","",IF($B$1&lt;=12,"",IF(match6!$A12=0,"",match6!G12)))</f>
        <v/>
      </c>
      <c r="H16" t="str">
        <f>IF($A$5="","",IF($B$1&lt;=12,"",IF(match6!$A12=0,"",match6!H12)))</f>
        <v/>
      </c>
      <c r="I16" t="str">
        <f>IF($A$5="","",IF($B$1&lt;=12,"",IF(match6!$A12=0,"",match6!I12)))</f>
        <v/>
      </c>
      <c r="J16" t="str">
        <f>IF($A$5="","",IF($B$1&lt;=12,"",IF(match6!$A12=0,"",match6!J12)))</f>
        <v/>
      </c>
      <c r="K16" t="str">
        <f>IF($A$5="","",IF($B$1&lt;=12,"",IF(match6!$A12=0,"",match6!K12)))</f>
        <v/>
      </c>
      <c r="L16" t="str">
        <f>IF($A$5="","",IF($B$1&lt;=12,"",IF(match6!$A12=0,"",match6!L12)))</f>
        <v/>
      </c>
      <c r="M16" t="str">
        <f>IF($A$5="","",IF($B$1&lt;=12,"",IF(match6!$A12=0,"",match6!M12)))</f>
        <v/>
      </c>
      <c r="N16" t="str">
        <f>IF($A$5="","",IF($B$1&lt;=12,"",IF(match6!$A12=0,"",match6!N12)))</f>
        <v/>
      </c>
    </row>
    <row r="17" spans="1:19" x14ac:dyDescent="0.25">
      <c r="A17" t="str">
        <f>IF($A$5="","",IF($B$1&lt;=13,"",IF(match6!$A13=0,"",match6!A13)))</f>
        <v/>
      </c>
      <c r="B17" t="str">
        <f>IF($A$5="","",IF($B$1&lt;=13,"",IF(match6!$A13=0,"",match6!B13)))</f>
        <v/>
      </c>
      <c r="C17" t="str">
        <f>IF($A$5="","",IF($B$1&lt;=13,"",IF(match6!$A13=0,"",match6!C13)))</f>
        <v/>
      </c>
      <c r="D17" t="str">
        <f>IF($A$5="","",IF($B$1&lt;=13,"",IF(match6!$A13=0,"",match6!D13)))</f>
        <v/>
      </c>
      <c r="E17" t="str">
        <f>IF($A$5="","",IF($B$1&lt;=13,"",IF(match6!$A13=0,"",match6!E13)))</f>
        <v/>
      </c>
      <c r="F17" t="str">
        <f>IF($A$5="","",IF($B$1&lt;=13,"",IF(match6!$A13=0,"",match6!F13)))</f>
        <v/>
      </c>
      <c r="G17" t="str">
        <f>IF($A$5="","",IF($B$1&lt;=13,"",IF(match6!$A13=0,"",match6!G13)))</f>
        <v/>
      </c>
      <c r="H17" t="str">
        <f>IF($A$5="","",IF($B$1&lt;=13,"",IF(match6!$A13=0,"",match6!H13)))</f>
        <v/>
      </c>
      <c r="I17" t="str">
        <f>IF($A$5="","",IF($B$1&lt;=13,"",IF(match6!$A13=0,"",match6!I13)))</f>
        <v/>
      </c>
      <c r="J17" t="str">
        <f>IF($A$5="","",IF($B$1&lt;=13,"",IF(match6!$A13=0,"",match6!J13)))</f>
        <v/>
      </c>
      <c r="K17" t="str">
        <f>IF($A$5="","",IF($B$1&lt;=13,"",IF(match6!$A13=0,"",match6!K13)))</f>
        <v/>
      </c>
      <c r="L17" t="str">
        <f>IF($A$5="","",IF($B$1&lt;=13,"",IF(match6!$A13=0,"",match6!L13)))</f>
        <v/>
      </c>
      <c r="M17" t="str">
        <f>IF($A$5="","",IF($B$1&lt;=13,"",IF(match6!$A13=0,"",match6!M13)))</f>
        <v/>
      </c>
      <c r="N17" t="str">
        <f>IF($A$5="","",IF($B$1&lt;=13,"",IF(match6!$A13=0,"",match6!N13)))</f>
        <v/>
      </c>
    </row>
    <row r="18" spans="1:19" x14ac:dyDescent="0.25">
      <c r="A18" t="str">
        <f>IF($A$5="","",IF($B$1&lt;=14,"",IF(match6!$A14=0,"",match6!A14)))</f>
        <v/>
      </c>
      <c r="B18" t="str">
        <f>IF($A$5="","",IF($B$1&lt;=14,"",IF(match6!$A14=0,"",match6!B14)))</f>
        <v/>
      </c>
      <c r="C18" t="str">
        <f>IF($A$5="","",IF($B$1&lt;=14,"",IF(match6!$A14=0,"",match6!C14)))</f>
        <v/>
      </c>
      <c r="D18" t="str">
        <f>IF($A$5="","",IF($B$1&lt;=14,"",IF(match6!$A14=0,"",match6!D14)))</f>
        <v/>
      </c>
      <c r="E18" t="str">
        <f>IF($A$5="","",IF($B$1&lt;=14,"",IF(match6!$A14=0,"",match6!E14)))</f>
        <v/>
      </c>
      <c r="F18" t="str">
        <f>IF($A$5="","",IF($B$1&lt;=14,"",IF(match6!$A14=0,"",match6!F14)))</f>
        <v/>
      </c>
      <c r="G18" t="str">
        <f>IF($A$5="","",IF($B$1&lt;=14,"",IF(match6!$A14=0,"",match6!G14)))</f>
        <v/>
      </c>
      <c r="H18" t="str">
        <f>IF($A$5="","",IF($B$1&lt;=14,"",IF(match6!$A14=0,"",match6!H14)))</f>
        <v/>
      </c>
      <c r="I18" t="str">
        <f>IF($A$5="","",IF($B$1&lt;=14,"",IF(match6!$A14=0,"",match6!I14)))</f>
        <v/>
      </c>
      <c r="J18" t="str">
        <f>IF($A$5="","",IF($B$1&lt;=14,"",IF(match6!$A14=0,"",match6!J14)))</f>
        <v/>
      </c>
      <c r="K18" t="str">
        <f>IF($A$5="","",IF($B$1&lt;=14,"",IF(match6!$A14=0,"",match6!K14)))</f>
        <v/>
      </c>
      <c r="L18" t="str">
        <f>IF($A$5="","",IF($B$1&lt;=14,"",IF(match6!$A14=0,"",match6!L14)))</f>
        <v/>
      </c>
      <c r="M18" t="str">
        <f>IF($A$5="","",IF($B$1&lt;=14,"",IF(match6!$A14=0,"",match6!M14)))</f>
        <v/>
      </c>
      <c r="N18" t="str">
        <f>IF($A$5="","",IF($B$1&lt;=14,"",IF(match6!$A14=0,"",match6!N14)))</f>
        <v/>
      </c>
    </row>
    <row r="19" spans="1:19" x14ac:dyDescent="0.25">
      <c r="A19" s="8"/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24"/>
      <c r="P19" s="24"/>
    </row>
    <row r="20" spans="1:19" x14ac:dyDescent="0.25">
      <c r="A20" t="str">
        <f t="shared" ref="A20:A32" si="0">A35</f>
        <v/>
      </c>
      <c r="B20" t="str">
        <f>IF(ISERROR(B35+0),"",B35+0)</f>
        <v/>
      </c>
      <c r="C20" t="str">
        <f t="shared" ref="C20:I20" si="1">IF(ISERROR(C35+0),"",C35+0)</f>
        <v/>
      </c>
      <c r="D20" t="str">
        <f t="shared" si="1"/>
        <v/>
      </c>
      <c r="E20" t="str">
        <f t="shared" si="1"/>
        <v/>
      </c>
      <c r="F20" t="str">
        <f t="shared" si="1"/>
        <v/>
      </c>
      <c r="G20" t="str">
        <f t="shared" si="1"/>
        <v/>
      </c>
      <c r="H20" t="str">
        <f t="shared" si="1"/>
        <v/>
      </c>
      <c r="I20" t="str">
        <f t="shared" si="1"/>
        <v/>
      </c>
      <c r="J20" t="str">
        <f t="shared" ref="J20:L32" si="2">J35</f>
        <v/>
      </c>
      <c r="K20" t="str">
        <f t="shared" si="2"/>
        <v/>
      </c>
      <c r="L20" t="str">
        <f t="shared" si="2"/>
        <v/>
      </c>
      <c r="M20" t="str">
        <f>IF(ISERROR(M35+0),"",M35+0)</f>
        <v/>
      </c>
      <c r="N20" t="str">
        <f>IF(ISERROR(N35+0),"",N35+0)</f>
        <v/>
      </c>
      <c r="P20" t="str">
        <f>TRIM(A20)</f>
        <v/>
      </c>
      <c r="Q20" t="str">
        <f>IF(B20&gt;B6,"[b]"&amp;P20&amp;"[/b]",P20)</f>
        <v/>
      </c>
      <c r="R20" t="str">
        <f>IF(B20&gt;B6,"[b]"&amp;B20&amp;"[/b]",B20)</f>
        <v/>
      </c>
      <c r="S20" t="str">
        <f>IF(M20&gt;202," (A.P)","")</f>
        <v xml:space="preserve"> (A.P)</v>
      </c>
    </row>
    <row r="21" spans="1:19" x14ac:dyDescent="0.25">
      <c r="A21" t="str">
        <f t="shared" si="0"/>
        <v/>
      </c>
      <c r="B21" t="str">
        <f t="shared" ref="B21:I32" si="3">IF(ISERROR(B36+0),"",B36+0)</f>
        <v/>
      </c>
      <c r="C21" t="str">
        <f t="shared" si="3"/>
        <v/>
      </c>
      <c r="D21" t="str">
        <f t="shared" si="3"/>
        <v/>
      </c>
      <c r="E21" t="str">
        <f t="shared" si="3"/>
        <v/>
      </c>
      <c r="F21" t="str">
        <f t="shared" si="3"/>
        <v/>
      </c>
      <c r="G21" t="str">
        <f t="shared" si="3"/>
        <v/>
      </c>
      <c r="H21" t="str">
        <f t="shared" si="3"/>
        <v/>
      </c>
      <c r="I21" t="str">
        <f t="shared" si="3"/>
        <v/>
      </c>
      <c r="J21" t="str">
        <f t="shared" si="2"/>
        <v/>
      </c>
      <c r="K21" t="str">
        <f t="shared" si="2"/>
        <v/>
      </c>
      <c r="L21" t="str">
        <f t="shared" si="2"/>
        <v/>
      </c>
      <c r="M21" t="str">
        <f t="shared" ref="M21:N32" si="4">IF(ISERROR(M36+0),"",M36+0)</f>
        <v/>
      </c>
      <c r="N21" t="str">
        <f t="shared" si="4"/>
        <v/>
      </c>
    </row>
    <row r="22" spans="1:19" x14ac:dyDescent="0.25">
      <c r="A22" t="str">
        <f t="shared" si="0"/>
        <v/>
      </c>
      <c r="B22" t="str">
        <f t="shared" si="3"/>
        <v/>
      </c>
      <c r="C22" t="str">
        <f t="shared" si="3"/>
        <v/>
      </c>
      <c r="D22" t="str">
        <f t="shared" si="3"/>
        <v/>
      </c>
      <c r="E22" t="str">
        <f t="shared" si="3"/>
        <v/>
      </c>
      <c r="F22" t="str">
        <f t="shared" si="3"/>
        <v/>
      </c>
      <c r="G22" t="str">
        <f t="shared" si="3"/>
        <v/>
      </c>
      <c r="H22" t="str">
        <f t="shared" si="3"/>
        <v/>
      </c>
      <c r="I22" t="str">
        <f t="shared" si="3"/>
        <v/>
      </c>
      <c r="J22" t="str">
        <f t="shared" si="2"/>
        <v/>
      </c>
      <c r="K22" t="str">
        <f t="shared" si="2"/>
        <v/>
      </c>
      <c r="L22" t="str">
        <f t="shared" si="2"/>
        <v/>
      </c>
      <c r="M22" t="str">
        <f t="shared" si="4"/>
        <v/>
      </c>
      <c r="N22" t="str">
        <f t="shared" si="4"/>
        <v/>
      </c>
    </row>
    <row r="23" spans="1:19" x14ac:dyDescent="0.25">
      <c r="A23" t="str">
        <f t="shared" si="0"/>
        <v/>
      </c>
      <c r="B23" t="str">
        <f t="shared" si="3"/>
        <v/>
      </c>
      <c r="C23" t="str">
        <f t="shared" si="3"/>
        <v/>
      </c>
      <c r="D23" t="str">
        <f t="shared" si="3"/>
        <v/>
      </c>
      <c r="E23" t="str">
        <f t="shared" si="3"/>
        <v/>
      </c>
      <c r="F23" t="str">
        <f t="shared" si="3"/>
        <v/>
      </c>
      <c r="G23" t="str">
        <f t="shared" si="3"/>
        <v/>
      </c>
      <c r="H23" t="str">
        <f t="shared" si="3"/>
        <v/>
      </c>
      <c r="I23" t="str">
        <f t="shared" si="3"/>
        <v/>
      </c>
      <c r="J23" t="str">
        <f t="shared" si="2"/>
        <v/>
      </c>
      <c r="K23" t="str">
        <f t="shared" si="2"/>
        <v/>
      </c>
      <c r="L23" t="str">
        <f t="shared" si="2"/>
        <v/>
      </c>
      <c r="M23" t="str">
        <f t="shared" si="4"/>
        <v/>
      </c>
      <c r="N23" t="str">
        <f t="shared" si="4"/>
        <v/>
      </c>
    </row>
    <row r="24" spans="1:19" x14ac:dyDescent="0.25">
      <c r="A24" t="str">
        <f t="shared" si="0"/>
        <v/>
      </c>
      <c r="B24" t="str">
        <f t="shared" si="3"/>
        <v/>
      </c>
      <c r="C24" t="str">
        <f t="shared" si="3"/>
        <v/>
      </c>
      <c r="D24" t="str">
        <f t="shared" si="3"/>
        <v/>
      </c>
      <c r="E24" t="str">
        <f t="shared" si="3"/>
        <v/>
      </c>
      <c r="F24" t="str">
        <f t="shared" si="3"/>
        <v/>
      </c>
      <c r="G24" t="str">
        <f t="shared" si="3"/>
        <v/>
      </c>
      <c r="H24" t="str">
        <f t="shared" si="3"/>
        <v/>
      </c>
      <c r="I24" t="str">
        <f t="shared" si="3"/>
        <v/>
      </c>
      <c r="J24" t="str">
        <f t="shared" si="2"/>
        <v/>
      </c>
      <c r="K24" t="str">
        <f t="shared" si="2"/>
        <v/>
      </c>
      <c r="L24" t="str">
        <f t="shared" si="2"/>
        <v/>
      </c>
      <c r="M24" t="str">
        <f t="shared" si="4"/>
        <v/>
      </c>
      <c r="N24" t="str">
        <f t="shared" si="4"/>
        <v/>
      </c>
    </row>
    <row r="25" spans="1:19" x14ac:dyDescent="0.25">
      <c r="A25" t="str">
        <f t="shared" si="0"/>
        <v/>
      </c>
      <c r="B25" t="str">
        <f t="shared" si="3"/>
        <v/>
      </c>
      <c r="C25" t="str">
        <f t="shared" si="3"/>
        <v/>
      </c>
      <c r="D25" t="str">
        <f t="shared" si="3"/>
        <v/>
      </c>
      <c r="E25" t="str">
        <f t="shared" si="3"/>
        <v/>
      </c>
      <c r="F25" t="str">
        <f t="shared" si="3"/>
        <v/>
      </c>
      <c r="G25" t="str">
        <f t="shared" si="3"/>
        <v/>
      </c>
      <c r="H25" t="str">
        <f t="shared" si="3"/>
        <v/>
      </c>
      <c r="I25" t="str">
        <f t="shared" si="3"/>
        <v/>
      </c>
      <c r="J25" t="str">
        <f t="shared" si="2"/>
        <v/>
      </c>
      <c r="K25" t="str">
        <f t="shared" si="2"/>
        <v/>
      </c>
      <c r="L25" t="str">
        <f t="shared" si="2"/>
        <v/>
      </c>
      <c r="M25" t="str">
        <f t="shared" si="4"/>
        <v/>
      </c>
      <c r="N25" t="str">
        <f t="shared" si="4"/>
        <v/>
      </c>
    </row>
    <row r="26" spans="1:19" x14ac:dyDescent="0.25">
      <c r="A26" t="str">
        <f t="shared" si="0"/>
        <v/>
      </c>
      <c r="B26" t="str">
        <f t="shared" si="3"/>
        <v/>
      </c>
      <c r="C26" t="str">
        <f t="shared" si="3"/>
        <v/>
      </c>
      <c r="D26" t="str">
        <f t="shared" si="3"/>
        <v/>
      </c>
      <c r="E26" t="str">
        <f t="shared" si="3"/>
        <v/>
      </c>
      <c r="F26" t="str">
        <f t="shared" si="3"/>
        <v/>
      </c>
      <c r="G26" t="str">
        <f t="shared" si="3"/>
        <v/>
      </c>
      <c r="H26" t="str">
        <f t="shared" si="3"/>
        <v/>
      </c>
      <c r="I26" t="str">
        <f t="shared" si="3"/>
        <v/>
      </c>
      <c r="J26" t="str">
        <f t="shared" si="2"/>
        <v/>
      </c>
      <c r="K26" t="str">
        <f t="shared" si="2"/>
        <v/>
      </c>
      <c r="L26" t="str">
        <f t="shared" si="2"/>
        <v/>
      </c>
      <c r="M26" t="str">
        <f t="shared" si="4"/>
        <v/>
      </c>
      <c r="N26" t="str">
        <f t="shared" si="4"/>
        <v/>
      </c>
    </row>
    <row r="27" spans="1:19" x14ac:dyDescent="0.25">
      <c r="A27" t="str">
        <f t="shared" si="0"/>
        <v/>
      </c>
      <c r="B27" t="str">
        <f t="shared" si="3"/>
        <v/>
      </c>
      <c r="C27" t="str">
        <f t="shared" si="3"/>
        <v/>
      </c>
      <c r="D27" t="str">
        <f t="shared" si="3"/>
        <v/>
      </c>
      <c r="E27" t="str">
        <f t="shared" si="3"/>
        <v/>
      </c>
      <c r="F27" t="str">
        <f t="shared" si="3"/>
        <v/>
      </c>
      <c r="G27" t="str">
        <f t="shared" si="3"/>
        <v/>
      </c>
      <c r="H27" t="str">
        <f t="shared" si="3"/>
        <v/>
      </c>
      <c r="I27" t="str">
        <f t="shared" si="3"/>
        <v/>
      </c>
      <c r="J27" t="str">
        <f t="shared" si="2"/>
        <v/>
      </c>
      <c r="K27" t="str">
        <f t="shared" si="2"/>
        <v/>
      </c>
      <c r="L27" t="str">
        <f t="shared" si="2"/>
        <v/>
      </c>
      <c r="M27" t="str">
        <f t="shared" si="4"/>
        <v/>
      </c>
      <c r="N27" t="str">
        <f t="shared" si="4"/>
        <v/>
      </c>
    </row>
    <row r="28" spans="1:19" x14ac:dyDescent="0.25">
      <c r="A28" t="str">
        <f t="shared" si="0"/>
        <v/>
      </c>
      <c r="B28" t="str">
        <f t="shared" si="3"/>
        <v/>
      </c>
      <c r="C28" t="str">
        <f t="shared" si="3"/>
        <v/>
      </c>
      <c r="D28" t="str">
        <f t="shared" si="3"/>
        <v/>
      </c>
      <c r="E28" t="str">
        <f t="shared" si="3"/>
        <v/>
      </c>
      <c r="F28" t="str">
        <f t="shared" si="3"/>
        <v/>
      </c>
      <c r="G28" t="str">
        <f t="shared" si="3"/>
        <v/>
      </c>
      <c r="H28" t="str">
        <f t="shared" si="3"/>
        <v/>
      </c>
      <c r="I28" t="str">
        <f t="shared" si="3"/>
        <v/>
      </c>
      <c r="J28" t="str">
        <f t="shared" si="2"/>
        <v/>
      </c>
      <c r="K28" t="str">
        <f t="shared" si="2"/>
        <v/>
      </c>
      <c r="L28" t="str">
        <f t="shared" si="2"/>
        <v/>
      </c>
      <c r="M28" t="str">
        <f t="shared" si="4"/>
        <v/>
      </c>
      <c r="N28" t="str">
        <f t="shared" si="4"/>
        <v/>
      </c>
    </row>
    <row r="29" spans="1:19" x14ac:dyDescent="0.25">
      <c r="A29" t="str">
        <f t="shared" si="0"/>
        <v/>
      </c>
      <c r="B29" t="str">
        <f t="shared" si="3"/>
        <v/>
      </c>
      <c r="C29" t="str">
        <f t="shared" si="3"/>
        <v/>
      </c>
      <c r="D29" t="str">
        <f t="shared" si="3"/>
        <v/>
      </c>
      <c r="E29" t="str">
        <f t="shared" si="3"/>
        <v/>
      </c>
      <c r="F29" t="str">
        <f t="shared" si="3"/>
        <v/>
      </c>
      <c r="G29" t="str">
        <f t="shared" si="3"/>
        <v/>
      </c>
      <c r="H29" t="str">
        <f t="shared" si="3"/>
        <v/>
      </c>
      <c r="I29" t="str">
        <f t="shared" si="3"/>
        <v/>
      </c>
      <c r="J29" t="str">
        <f t="shared" si="2"/>
        <v/>
      </c>
      <c r="K29" t="str">
        <f t="shared" si="2"/>
        <v/>
      </c>
      <c r="L29" t="str">
        <f t="shared" si="2"/>
        <v/>
      </c>
      <c r="M29" t="str">
        <f t="shared" si="4"/>
        <v/>
      </c>
      <c r="N29" t="str">
        <f t="shared" si="4"/>
        <v/>
      </c>
    </row>
    <row r="30" spans="1:19" x14ac:dyDescent="0.25">
      <c r="A30" t="str">
        <f t="shared" si="0"/>
        <v/>
      </c>
      <c r="B30" t="str">
        <f t="shared" si="3"/>
        <v/>
      </c>
      <c r="C30" t="str">
        <f t="shared" si="3"/>
        <v/>
      </c>
      <c r="D30" t="str">
        <f t="shared" si="3"/>
        <v/>
      </c>
      <c r="E30" t="str">
        <f t="shared" si="3"/>
        <v/>
      </c>
      <c r="F30" t="str">
        <f t="shared" si="3"/>
        <v/>
      </c>
      <c r="G30" t="str">
        <f t="shared" si="3"/>
        <v/>
      </c>
      <c r="H30" t="str">
        <f t="shared" si="3"/>
        <v/>
      </c>
      <c r="I30" t="str">
        <f t="shared" si="3"/>
        <v/>
      </c>
      <c r="J30" t="str">
        <f t="shared" si="2"/>
        <v/>
      </c>
      <c r="K30" t="str">
        <f t="shared" si="2"/>
        <v/>
      </c>
      <c r="L30" t="str">
        <f t="shared" si="2"/>
        <v/>
      </c>
      <c r="M30" t="str">
        <f t="shared" si="4"/>
        <v/>
      </c>
      <c r="N30" t="str">
        <f t="shared" si="4"/>
        <v/>
      </c>
    </row>
    <row r="31" spans="1:19" x14ac:dyDescent="0.25">
      <c r="A31" t="str">
        <f t="shared" si="0"/>
        <v/>
      </c>
      <c r="B31" t="str">
        <f t="shared" si="3"/>
        <v/>
      </c>
      <c r="C31" t="str">
        <f t="shared" si="3"/>
        <v/>
      </c>
      <c r="D31" t="str">
        <f t="shared" si="3"/>
        <v/>
      </c>
      <c r="E31" t="str">
        <f t="shared" si="3"/>
        <v/>
      </c>
      <c r="F31" t="str">
        <f t="shared" si="3"/>
        <v/>
      </c>
      <c r="G31" t="str">
        <f t="shared" si="3"/>
        <v/>
      </c>
      <c r="H31" t="str">
        <f t="shared" si="3"/>
        <v/>
      </c>
      <c r="I31" t="str">
        <f t="shared" si="3"/>
        <v/>
      </c>
      <c r="J31" t="str">
        <f t="shared" si="2"/>
        <v/>
      </c>
      <c r="K31" t="str">
        <f t="shared" si="2"/>
        <v/>
      </c>
      <c r="L31" t="str">
        <f t="shared" si="2"/>
        <v/>
      </c>
      <c r="M31" t="str">
        <f t="shared" si="4"/>
        <v/>
      </c>
      <c r="N31" t="str">
        <f t="shared" si="4"/>
        <v/>
      </c>
    </row>
    <row r="32" spans="1:19" x14ac:dyDescent="0.25">
      <c r="A32" t="str">
        <f t="shared" si="0"/>
        <v/>
      </c>
      <c r="B32" t="str">
        <f t="shared" si="3"/>
        <v/>
      </c>
      <c r="C32" t="str">
        <f t="shared" si="3"/>
        <v/>
      </c>
      <c r="D32" t="str">
        <f t="shared" si="3"/>
        <v/>
      </c>
      <c r="E32" t="str">
        <f t="shared" si="3"/>
        <v/>
      </c>
      <c r="F32" t="str">
        <f t="shared" si="3"/>
        <v/>
      </c>
      <c r="G32" t="str">
        <f t="shared" si="3"/>
        <v/>
      </c>
      <c r="H32" t="str">
        <f t="shared" si="3"/>
        <v/>
      </c>
      <c r="I32" t="str">
        <f t="shared" si="3"/>
        <v/>
      </c>
      <c r="J32" t="str">
        <f t="shared" si="2"/>
        <v/>
      </c>
      <c r="K32" t="str">
        <f t="shared" si="2"/>
        <v/>
      </c>
      <c r="L32" t="str">
        <f t="shared" si="2"/>
        <v/>
      </c>
      <c r="M32" t="str">
        <f t="shared" si="4"/>
        <v/>
      </c>
      <c r="N32" t="str">
        <f t="shared" si="4"/>
        <v/>
      </c>
    </row>
    <row r="35" spans="1:14" x14ac:dyDescent="0.25">
      <c r="A35" t="str">
        <f>IF($B$1=10,match6!A11,IF($B$1=11,match6!A12,IF($B$1=12,match6!A13,IF($B$1=13,match6!A14,IF($B$1=14,match6!A15,IF($B$1=15,match6!A16,IF($B$1=16,match6!A17,"")))))))&amp;IF($B$1=17,match6!A18,"")</f>
        <v/>
      </c>
      <c r="B35" t="str">
        <f>IF($B$1=10,match6!B11,IF($B$1=11,match6!B12,IF($B$1=12,match6!B13,IF($B$1=13,match6!B14,IF($B$1=14,match6!B15,IF($B$1=15,match6!B16,IF($B$1=16,match6!B17,"")))))))&amp;IF($B$1=17,match6!B18,"")</f>
        <v/>
      </c>
      <c r="C35" t="str">
        <f>IF($B$1=10,match6!C11,IF($B$1=11,match6!C12,IF($B$1=12,match6!C13,IF($B$1=13,match6!C14,IF($B$1=14,match6!C15,IF($B$1=15,match6!C16,IF($B$1=16,match6!C17,"")))))))&amp;IF($B$1=17,match6!C18,"")</f>
        <v/>
      </c>
      <c r="D35" t="str">
        <f>IF($B$1=10,match6!D11,IF($B$1=11,match6!D12,IF($B$1=12,match6!D13,IF($B$1=13,match6!D14,IF($B$1=14,match6!D15,IF($B$1=15,match6!D16,IF($B$1=16,match6!D17,"")))))))&amp;IF($B$1=17,match6!D18,"")</f>
        <v/>
      </c>
      <c r="E35" t="str">
        <f>IF($B$1=10,match6!E11,IF($B$1=11,match6!E12,IF($B$1=12,match6!E13,IF($B$1=13,match6!E14,IF($B$1=14,match6!E15,IF($B$1=15,match6!E16,IF($B$1=16,match6!E17,"")))))))&amp;IF($B$1=17,match6!E18,"")</f>
        <v/>
      </c>
      <c r="F35" t="str">
        <f>IF($B$1=10,match6!F11,IF($B$1=11,match6!F12,IF($B$1=12,match6!F13,IF($B$1=13,match6!F14,IF($B$1=14,match6!F15,IF($B$1=15,match6!F16,IF($B$1=16,match6!F17,"")))))))&amp;IF($B$1=17,match6!F18,"")</f>
        <v/>
      </c>
      <c r="G35" t="str">
        <f>IF($B$1=10,match6!G11,IF($B$1=11,match6!G12,IF($B$1=12,match6!G13,IF($B$1=13,match6!G14,IF($B$1=14,match6!G15,IF($B$1=15,match6!G16,IF($B$1=16,match6!G17,"")))))))&amp;IF($B$1=17,match6!G18,"")</f>
        <v/>
      </c>
      <c r="H35" t="str">
        <f>IF($B$1=10,match6!H11,IF($B$1=11,match6!H12,IF($B$1=12,match6!H13,IF($B$1=13,match6!H14,IF($B$1=14,match6!H15,IF($B$1=15,match6!H16,IF($B$1=16,match6!H17,"")))))))&amp;IF($B$1=17,match6!H18,"")</f>
        <v/>
      </c>
      <c r="I35" t="str">
        <f>IF($B$1=10,match6!I11,IF($B$1=11,match6!I12,IF($B$1=12,match6!I13,IF($B$1=13,match6!I14,IF($B$1=14,match6!I15,IF($B$1=15,match6!I16,IF($B$1=16,match6!I17,"")))))))&amp;IF($B$1=17,match6!I18,"")</f>
        <v/>
      </c>
      <c r="J35" t="str">
        <f>IF($B$1=10,match6!J11,IF($B$1=11,match6!J12,IF($B$1=12,match6!J13,IF($B$1=13,match6!J14,IF($B$1=14,match6!J15,IF($B$1=15,match6!J16,IF($B$1=16,match6!J17,"")))))))&amp;IF($B$1=17,match6!J18,"")</f>
        <v/>
      </c>
      <c r="K35" t="str">
        <f>IF($B$1=10,match6!K11,IF($B$1=11,match6!K12,IF($B$1=12,match6!K13,IF($B$1=13,match6!K14,IF($B$1=14,match6!K15,IF($B$1=15,match6!K16,IF($B$1=16,match6!K17,"")))))))&amp;IF($B$1=17,match6!K18,"")</f>
        <v/>
      </c>
      <c r="L35" t="str">
        <f>IF($B$1=10,match6!L11,IF($B$1=11,match6!L12,IF($B$1=12,match6!L13,IF($B$1=13,match6!L14,IF($B$1=14,match6!L15,IF($B$1=15,match6!L16,IF($B$1=16,match6!L17,"")))))))&amp;IF($B$1=17,match6!L18,"")</f>
        <v/>
      </c>
      <c r="M35" t="str">
        <f>IF($B$1=10,match6!M11,IF($B$1=11,match6!M12,IF($B$1=12,match6!M13,IF($B$1=13,match6!M14,IF($B$1=14,match6!M15,IF($B$1=15,match6!M16,IF($B$1=16,match6!M17,"")))))))&amp;IF($B$1=17,match6!M18,"")</f>
        <v/>
      </c>
      <c r="N35" t="str">
        <f>IF($B$1=10,match6!N11,IF($B$1=11,match6!N12,IF($B$1=12,match6!N13,IF($B$1=13,match6!N14,IF($B$1=14,match6!N15,IF($B$1=15,match6!N16,IF($B$1=16,match6!N17,"")))))))&amp;IF($B$1=17,match6!N18,"")</f>
        <v/>
      </c>
    </row>
    <row r="36" spans="1:14" x14ac:dyDescent="0.25">
      <c r="A36" t="str">
        <f>IF($B$1=10,match6!A12,IF($B$1=11,match6!A13,IF($B$1=12,match6!A14,IF($B$1=13,match6!A15,IF($B$1=14,match6!A16,IF($B$1=15,match6!A17,IF($B$1=16,match6!A18,"")))))))&amp;IF($B$1=17,match6!A19,"")</f>
        <v/>
      </c>
      <c r="B36" t="str">
        <f>IF($B$1=10,match6!B12,IF($B$1=11,match6!B13,IF($B$1=12,match6!B14,IF($B$1=13,match6!B15,IF($B$1=14,match6!B16,IF($B$1=15,match6!B17,IF($B$1=16,match6!B18,"")))))))&amp;IF($B$1=17,match6!B19,"")</f>
        <v/>
      </c>
      <c r="C36" t="str">
        <f>IF($B$1=10,match6!C12,IF($B$1=11,match6!C13,IF($B$1=12,match6!C14,IF($B$1=13,match6!C15,IF($B$1=14,match6!C16,IF($B$1=15,match6!C17,IF($B$1=16,match6!C18,"")))))))&amp;IF($B$1=17,match6!C19,"")</f>
        <v/>
      </c>
      <c r="D36" t="str">
        <f>IF($B$1=10,match6!D12,IF($B$1=11,match6!D13,IF($B$1=12,match6!D14,IF($B$1=13,match6!D15,IF($B$1=14,match6!D16,IF($B$1=15,match6!D17,IF($B$1=16,match6!D18,"")))))))&amp;IF($B$1=17,match6!D19,"")</f>
        <v/>
      </c>
      <c r="E36" t="str">
        <f>IF($B$1=10,match6!E12,IF($B$1=11,match6!E13,IF($B$1=12,match6!E14,IF($B$1=13,match6!E15,IF($B$1=14,match6!E16,IF($B$1=15,match6!E17,IF($B$1=16,match6!E18,"")))))))&amp;IF($B$1=17,match6!E19,"")</f>
        <v/>
      </c>
      <c r="F36" t="str">
        <f>IF($B$1=10,match6!F12,IF($B$1=11,match6!F13,IF($B$1=12,match6!F14,IF($B$1=13,match6!F15,IF($B$1=14,match6!F16,IF($B$1=15,match6!F17,IF($B$1=16,match6!F18,"")))))))&amp;IF($B$1=17,match6!F19,"")</f>
        <v/>
      </c>
      <c r="G36" t="str">
        <f>IF($B$1=10,match6!G12,IF($B$1=11,match6!G13,IF($B$1=12,match6!G14,IF($B$1=13,match6!G15,IF($B$1=14,match6!G16,IF($B$1=15,match6!G17,IF($B$1=16,match6!G18,"")))))))&amp;IF($B$1=17,match6!G19,"")</f>
        <v/>
      </c>
      <c r="H36" t="str">
        <f>IF($B$1=10,match6!H12,IF($B$1=11,match6!H13,IF($B$1=12,match6!H14,IF($B$1=13,match6!H15,IF($B$1=14,match6!H16,IF($B$1=15,match6!H17,IF($B$1=16,match6!H18,"")))))))&amp;IF($B$1=17,match6!H19,"")</f>
        <v/>
      </c>
      <c r="I36" t="str">
        <f>IF($B$1=10,match6!I12,IF($B$1=11,match6!I13,IF($B$1=12,match6!I14,IF($B$1=13,match6!I15,IF($B$1=14,match6!I16,IF($B$1=15,match6!I17,IF($B$1=16,match6!I18,"")))))))&amp;IF($B$1=17,match6!I19,"")</f>
        <v/>
      </c>
      <c r="J36" t="str">
        <f>IF($B$1=10,match6!J12,IF($B$1=11,match6!J13,IF($B$1=12,match6!J14,IF($B$1=13,match6!J15,IF($B$1=14,match6!J16,IF($B$1=15,match6!J17,IF($B$1=16,match6!J18,"")))))))&amp;IF($B$1=17,match6!J19,"")</f>
        <v/>
      </c>
      <c r="K36" t="str">
        <f>IF($B$1=10,match6!K12,IF($B$1=11,match6!K13,IF($B$1=12,match6!K14,IF($B$1=13,match6!K15,IF($B$1=14,match6!K16,IF($B$1=15,match6!K17,IF($B$1=16,match6!K18,"")))))))&amp;IF($B$1=17,match6!K19,"")</f>
        <v/>
      </c>
      <c r="L36" t="str">
        <f>IF($B$1=10,match6!L12,IF($B$1=11,match6!L13,IF($B$1=12,match6!L14,IF($B$1=13,match6!L15,IF($B$1=14,match6!L16,IF($B$1=15,match6!L17,IF($B$1=16,match6!L18,"")))))))&amp;IF($B$1=17,match6!L19,"")</f>
        <v/>
      </c>
      <c r="M36" t="str">
        <f>IF($B$1=10,match6!M12,IF($B$1=11,match6!M13,IF($B$1=12,match6!M14,IF($B$1=13,match6!M15,IF($B$1=14,match6!M16,IF($B$1=15,match6!M17,IF($B$1=16,match6!M18,"")))))))&amp;IF($B$1=17,match6!M19,"")</f>
        <v/>
      </c>
      <c r="N36" t="str">
        <f>IF($B$1=10,match6!N12,IF($B$1=11,match6!N13,IF($B$1=12,match6!N14,IF($B$1=13,match6!N15,IF($B$1=14,match6!N16,IF($B$1=15,match6!N17,IF($B$1=16,match6!N18,"")))))))&amp;IF($B$1=17,match6!N19,"")</f>
        <v/>
      </c>
    </row>
    <row r="37" spans="1:14" x14ac:dyDescent="0.25">
      <c r="A37" t="str">
        <f>IF($B$1=10,match6!A13,IF($B$1=11,match6!A14,IF($B$1=12,match6!A15,IF($B$1=13,match6!A16,IF($B$1=14,match6!A17,IF($B$1=15,match6!A18,IF($B$1=16,match6!A19,"")))))))&amp;IF($B$1=17,match6!A20,"")</f>
        <v/>
      </c>
      <c r="B37" t="str">
        <f>IF($B$1=10,match6!B13,IF($B$1=11,match6!B14,IF($B$1=12,match6!B15,IF($B$1=13,match6!B16,IF($B$1=14,match6!B17,IF($B$1=15,match6!B18,IF($B$1=16,match6!B19,"")))))))&amp;IF($B$1=17,match6!B20,"")</f>
        <v/>
      </c>
      <c r="C37" t="str">
        <f>IF($B$1=10,match6!C13,IF($B$1=11,match6!C14,IF($B$1=12,match6!C15,IF($B$1=13,match6!C16,IF($B$1=14,match6!C17,IF($B$1=15,match6!C18,IF($B$1=16,match6!C19,"")))))))&amp;IF($B$1=17,match6!C20,"")</f>
        <v/>
      </c>
      <c r="D37" t="str">
        <f>IF($B$1=10,match6!D13,IF($B$1=11,match6!D14,IF($B$1=12,match6!D15,IF($B$1=13,match6!D16,IF($B$1=14,match6!D17,IF($B$1=15,match6!D18,IF($B$1=16,match6!D19,"")))))))&amp;IF($B$1=17,match6!D20,"")</f>
        <v/>
      </c>
      <c r="E37" t="str">
        <f>IF($B$1=10,match6!E13,IF($B$1=11,match6!E14,IF($B$1=12,match6!E15,IF($B$1=13,match6!E16,IF($B$1=14,match6!E17,IF($B$1=15,match6!E18,IF($B$1=16,match6!E19,"")))))))&amp;IF($B$1=17,match6!E20,"")</f>
        <v/>
      </c>
      <c r="F37" t="str">
        <f>IF($B$1=10,match6!F13,IF($B$1=11,match6!F14,IF($B$1=12,match6!F15,IF($B$1=13,match6!F16,IF($B$1=14,match6!F17,IF($B$1=15,match6!F18,IF($B$1=16,match6!F19,"")))))))&amp;IF($B$1=17,match6!F20,"")</f>
        <v/>
      </c>
      <c r="G37" t="str">
        <f>IF($B$1=10,match6!G13,IF($B$1=11,match6!G14,IF($B$1=12,match6!G15,IF($B$1=13,match6!G16,IF($B$1=14,match6!G17,IF($B$1=15,match6!G18,IF($B$1=16,match6!G19,"")))))))&amp;IF($B$1=17,match6!G20,"")</f>
        <v/>
      </c>
      <c r="H37" t="str">
        <f>IF($B$1=10,match6!H13,IF($B$1=11,match6!H14,IF($B$1=12,match6!H15,IF($B$1=13,match6!H16,IF($B$1=14,match6!H17,IF($B$1=15,match6!H18,IF($B$1=16,match6!H19,"")))))))&amp;IF($B$1=17,match6!H20,"")</f>
        <v/>
      </c>
      <c r="I37" t="str">
        <f>IF($B$1=10,match6!I13,IF($B$1=11,match6!I14,IF($B$1=12,match6!I15,IF($B$1=13,match6!I16,IF($B$1=14,match6!I17,IF($B$1=15,match6!I18,IF($B$1=16,match6!I19,"")))))))&amp;IF($B$1=17,match6!I20,"")</f>
        <v/>
      </c>
      <c r="J37" t="str">
        <f>IF($B$1=10,match6!J13,IF($B$1=11,match6!J14,IF($B$1=12,match6!J15,IF($B$1=13,match6!J16,IF($B$1=14,match6!J17,IF($B$1=15,match6!J18,IF($B$1=16,match6!J19,"")))))))&amp;IF($B$1=17,match6!J20,"")</f>
        <v/>
      </c>
      <c r="K37" t="str">
        <f>IF($B$1=10,match6!K13,IF($B$1=11,match6!K14,IF($B$1=12,match6!K15,IF($B$1=13,match6!K16,IF($B$1=14,match6!K17,IF($B$1=15,match6!K18,IF($B$1=16,match6!K19,"")))))))&amp;IF($B$1=17,match6!K20,"")</f>
        <v/>
      </c>
      <c r="L37" t="str">
        <f>IF($B$1=10,match6!L13,IF($B$1=11,match6!L14,IF($B$1=12,match6!L15,IF($B$1=13,match6!L16,IF($B$1=14,match6!L17,IF($B$1=15,match6!L18,IF($B$1=16,match6!L19,"")))))))&amp;IF($B$1=17,match6!L20,"")</f>
        <v/>
      </c>
      <c r="M37" t="str">
        <f>IF($B$1=10,match6!M13,IF($B$1=11,match6!M14,IF($B$1=12,match6!M15,IF($B$1=13,match6!M16,IF($B$1=14,match6!M17,IF($B$1=15,match6!M18,IF($B$1=16,match6!M19,"")))))))&amp;IF($B$1=17,match6!M20,"")</f>
        <v/>
      </c>
      <c r="N37" t="str">
        <f>IF($B$1=10,match6!N13,IF($B$1=11,match6!N14,IF($B$1=12,match6!N15,IF($B$1=13,match6!N16,IF($B$1=14,match6!N17,IF($B$1=15,match6!N18,IF($B$1=16,match6!N19,"")))))))&amp;IF($B$1=17,match6!N20,"")</f>
        <v/>
      </c>
    </row>
    <row r="38" spans="1:14" x14ac:dyDescent="0.25">
      <c r="A38" t="str">
        <f>IF($B$1=10,match6!A14,IF($B$1=11,match6!A15,IF($B$1=12,match6!A16,IF($B$1=13,match6!A17,IF($B$1=14,match6!A18,IF($B$1=15,match6!A19,IF($B$1=16,match6!A20,"")))))))&amp;IF($B$1=17,match6!A21,"")</f>
        <v/>
      </c>
      <c r="B38" t="str">
        <f>IF($B$1=10,match6!B14,IF($B$1=11,match6!B15,IF($B$1=12,match6!B16,IF($B$1=13,match6!B17,IF($B$1=14,match6!B18,IF($B$1=15,match6!B19,IF($B$1=16,match6!B20,"")))))))&amp;IF($B$1=17,match6!B21,"")</f>
        <v/>
      </c>
      <c r="C38" t="str">
        <f>IF($B$1=10,match6!C14,IF($B$1=11,match6!C15,IF($B$1=12,match6!C16,IF($B$1=13,match6!C17,IF($B$1=14,match6!C18,IF($B$1=15,match6!C19,IF($B$1=16,match6!C20,"")))))))&amp;IF($B$1=17,match6!C21,"")</f>
        <v/>
      </c>
      <c r="D38" t="str">
        <f>IF($B$1=10,match6!D14,IF($B$1=11,match6!D15,IF($B$1=12,match6!D16,IF($B$1=13,match6!D17,IF($B$1=14,match6!D18,IF($B$1=15,match6!D19,IF($B$1=16,match6!D20,"")))))))&amp;IF($B$1=17,match6!D21,"")</f>
        <v/>
      </c>
      <c r="E38" t="str">
        <f>IF($B$1=10,match6!E14,IF($B$1=11,match6!E15,IF($B$1=12,match6!E16,IF($B$1=13,match6!E17,IF($B$1=14,match6!E18,IF($B$1=15,match6!E19,IF($B$1=16,match6!E20,"")))))))&amp;IF($B$1=17,match6!E21,"")</f>
        <v/>
      </c>
      <c r="F38" t="str">
        <f>IF($B$1=10,match6!F14,IF($B$1=11,match6!F15,IF($B$1=12,match6!F16,IF($B$1=13,match6!F17,IF($B$1=14,match6!F18,IF($B$1=15,match6!F19,IF($B$1=16,match6!F20,"")))))))&amp;IF($B$1=17,match6!F21,"")</f>
        <v/>
      </c>
      <c r="G38" t="str">
        <f>IF($B$1=10,match6!G14,IF($B$1=11,match6!G15,IF($B$1=12,match6!G16,IF($B$1=13,match6!G17,IF($B$1=14,match6!G18,IF($B$1=15,match6!G19,IF($B$1=16,match6!G20,"")))))))&amp;IF($B$1=17,match6!G21,"")</f>
        <v/>
      </c>
      <c r="H38" t="str">
        <f>IF($B$1=10,match6!H14,IF($B$1=11,match6!H15,IF($B$1=12,match6!H16,IF($B$1=13,match6!H17,IF($B$1=14,match6!H18,IF($B$1=15,match6!H19,IF($B$1=16,match6!H20,"")))))))&amp;IF($B$1=17,match6!H21,"")</f>
        <v/>
      </c>
      <c r="I38" t="str">
        <f>IF($B$1=10,match6!I14,IF($B$1=11,match6!I15,IF($B$1=12,match6!I16,IF($B$1=13,match6!I17,IF($B$1=14,match6!I18,IF($B$1=15,match6!I19,IF($B$1=16,match6!I20,"")))))))&amp;IF($B$1=17,match6!I21,"")</f>
        <v/>
      </c>
      <c r="J38" t="str">
        <f>IF($B$1=10,match6!J14,IF($B$1=11,match6!J15,IF($B$1=12,match6!J16,IF($B$1=13,match6!J17,IF($B$1=14,match6!J18,IF($B$1=15,match6!J19,IF($B$1=16,match6!J20,"")))))))&amp;IF($B$1=17,match6!J21,"")</f>
        <v/>
      </c>
      <c r="K38" t="str">
        <f>IF($B$1=10,match6!K14,IF($B$1=11,match6!K15,IF($B$1=12,match6!K16,IF($B$1=13,match6!K17,IF($B$1=14,match6!K18,IF($B$1=15,match6!K19,IF($B$1=16,match6!K20,"")))))))&amp;IF($B$1=17,match6!K21,"")</f>
        <v/>
      </c>
      <c r="L38" t="str">
        <f>IF($B$1=10,match6!L14,IF($B$1=11,match6!L15,IF($B$1=12,match6!L16,IF($B$1=13,match6!L17,IF($B$1=14,match6!L18,IF($B$1=15,match6!L19,IF($B$1=16,match6!L20,"")))))))&amp;IF($B$1=17,match6!L21,"")</f>
        <v/>
      </c>
      <c r="M38" t="str">
        <f>IF($B$1=10,match6!M14,IF($B$1=11,match6!M15,IF($B$1=12,match6!M16,IF($B$1=13,match6!M17,IF($B$1=14,match6!M18,IF($B$1=15,match6!M19,IF($B$1=16,match6!M20,"")))))))&amp;IF($B$1=17,match6!M21,"")</f>
        <v/>
      </c>
      <c r="N38" t="str">
        <f>IF($B$1=10,match6!N14,IF($B$1=11,match6!N15,IF($B$1=12,match6!N16,IF($B$1=13,match6!N17,IF($B$1=14,match6!N18,IF($B$1=15,match6!N19,IF($B$1=16,match6!N20,"")))))))&amp;IF($B$1=17,match6!N21,"")</f>
        <v/>
      </c>
    </row>
    <row r="39" spans="1:14" x14ac:dyDescent="0.25">
      <c r="A39" t="str">
        <f>IF($B$1=10,match6!A15,IF($B$1=11,match6!A16,IF($B$1=12,match6!A17,IF($B$1=13,match6!A18,IF($B$1=14,match6!A19,IF($B$1=15,match6!A20,IF($B$1=16,match6!A21,"")))))))&amp;IF($B$1=17,match6!A22,"")</f>
        <v/>
      </c>
      <c r="B39" t="str">
        <f>IF($B$1=10,match6!B15,IF($B$1=11,match6!B16,IF($B$1=12,match6!B17,IF($B$1=13,match6!B18,IF($B$1=14,match6!B19,IF($B$1=15,match6!B20,IF($B$1=16,match6!B21,"")))))))&amp;IF($B$1=17,match6!B22,"")</f>
        <v/>
      </c>
      <c r="C39" t="str">
        <f>IF($B$1=10,match6!C15,IF($B$1=11,match6!C16,IF($B$1=12,match6!C17,IF($B$1=13,match6!C18,IF($B$1=14,match6!C19,IF($B$1=15,match6!C20,IF($B$1=16,match6!C21,"")))))))&amp;IF($B$1=17,match6!C22,"")</f>
        <v/>
      </c>
      <c r="D39" t="str">
        <f>IF($B$1=10,match6!D15,IF($B$1=11,match6!D16,IF($B$1=12,match6!D17,IF($B$1=13,match6!D18,IF($B$1=14,match6!D19,IF($B$1=15,match6!D20,IF($B$1=16,match6!D21,"")))))))&amp;IF($B$1=17,match6!D22,"")</f>
        <v/>
      </c>
      <c r="E39" t="str">
        <f>IF($B$1=10,match6!E15,IF($B$1=11,match6!E16,IF($B$1=12,match6!E17,IF($B$1=13,match6!E18,IF($B$1=14,match6!E19,IF($B$1=15,match6!E20,IF($B$1=16,match6!E21,"")))))))&amp;IF($B$1=17,match6!E22,"")</f>
        <v/>
      </c>
      <c r="F39" t="str">
        <f>IF($B$1=10,match6!F15,IF($B$1=11,match6!F16,IF($B$1=12,match6!F17,IF($B$1=13,match6!F18,IF($B$1=14,match6!F19,IF($B$1=15,match6!F20,IF($B$1=16,match6!F21,"")))))))&amp;IF($B$1=17,match6!F22,"")</f>
        <v/>
      </c>
      <c r="G39" t="str">
        <f>IF($B$1=10,match6!G15,IF($B$1=11,match6!G16,IF($B$1=12,match6!G17,IF($B$1=13,match6!G18,IF($B$1=14,match6!G19,IF($B$1=15,match6!G20,IF($B$1=16,match6!G21,"")))))))&amp;IF($B$1=17,match6!G22,"")</f>
        <v/>
      </c>
      <c r="H39" t="str">
        <f>IF($B$1=10,match6!H15,IF($B$1=11,match6!H16,IF($B$1=12,match6!H17,IF($B$1=13,match6!H18,IF($B$1=14,match6!H19,IF($B$1=15,match6!H20,IF($B$1=16,match6!H21,"")))))))&amp;IF($B$1=17,match6!H22,"")</f>
        <v/>
      </c>
      <c r="I39" t="str">
        <f>IF($B$1=10,match6!I15,IF($B$1=11,match6!I16,IF($B$1=12,match6!I17,IF($B$1=13,match6!I18,IF($B$1=14,match6!I19,IF($B$1=15,match6!I20,IF($B$1=16,match6!I21,"")))))))&amp;IF($B$1=17,match6!I22,"")</f>
        <v/>
      </c>
      <c r="J39" t="str">
        <f>IF($B$1=10,match6!J15,IF($B$1=11,match6!J16,IF($B$1=12,match6!J17,IF($B$1=13,match6!J18,IF($B$1=14,match6!J19,IF($B$1=15,match6!J20,IF($B$1=16,match6!J21,"")))))))&amp;IF($B$1=17,match6!J22,"")</f>
        <v/>
      </c>
      <c r="K39" t="str">
        <f>IF($B$1=10,match6!K15,IF($B$1=11,match6!K16,IF($B$1=12,match6!K17,IF($B$1=13,match6!K18,IF($B$1=14,match6!K19,IF($B$1=15,match6!K20,IF($B$1=16,match6!K21,"")))))))&amp;IF($B$1=17,match6!K22,"")</f>
        <v/>
      </c>
      <c r="L39" t="str">
        <f>IF($B$1=10,match6!L15,IF($B$1=11,match6!L16,IF($B$1=12,match6!L17,IF($B$1=13,match6!L18,IF($B$1=14,match6!L19,IF($B$1=15,match6!L20,IF($B$1=16,match6!L21,"")))))))&amp;IF($B$1=17,match6!L22,"")</f>
        <v/>
      </c>
      <c r="M39" t="str">
        <f>IF($B$1=10,match6!M15,IF($B$1=11,match6!M16,IF($B$1=12,match6!M17,IF($B$1=13,match6!M18,IF($B$1=14,match6!M19,IF($B$1=15,match6!M20,IF($B$1=16,match6!M21,"")))))))&amp;IF($B$1=17,match6!M22,"")</f>
        <v/>
      </c>
      <c r="N39" t="str">
        <f>IF($B$1=10,match6!N15,IF($B$1=11,match6!N16,IF($B$1=12,match6!N17,IF($B$1=13,match6!N18,IF($B$1=14,match6!N19,IF($B$1=15,match6!N20,IF($B$1=16,match6!N21,"")))))))&amp;IF($B$1=17,match6!N22,"")</f>
        <v/>
      </c>
    </row>
    <row r="40" spans="1:14" x14ac:dyDescent="0.25">
      <c r="A40" t="str">
        <f>IF($B$1=10,match6!A16,IF($B$1=11,match6!A17,IF($B$1=12,match6!A18,IF($B$1=13,match6!A19,IF($B$1=14,match6!A20,IF($B$1=15,match6!A21,IF($B$1=16,match6!A22,"")))))))&amp;IF($B$1=17,match6!A23,"")</f>
        <v/>
      </c>
      <c r="B40" t="str">
        <f>IF($B$1=10,match6!B16,IF($B$1=11,match6!B17,IF($B$1=12,match6!B18,IF($B$1=13,match6!B19,IF($B$1=14,match6!B20,IF($B$1=15,match6!B21,IF($B$1=16,match6!B22,"")))))))&amp;IF($B$1=17,match6!B23,"")</f>
        <v/>
      </c>
      <c r="C40" t="str">
        <f>IF($B$1=10,match6!C16,IF($B$1=11,match6!C17,IF($B$1=12,match6!C18,IF($B$1=13,match6!C19,IF($B$1=14,match6!C20,IF($B$1=15,match6!C21,IF($B$1=16,match6!C22,"")))))))&amp;IF($B$1=17,match6!C23,"")</f>
        <v/>
      </c>
      <c r="D40" t="str">
        <f>IF($B$1=10,match6!D16,IF($B$1=11,match6!D17,IF($B$1=12,match6!D18,IF($B$1=13,match6!D19,IF($B$1=14,match6!D20,IF($B$1=15,match6!D21,IF($B$1=16,match6!D22,"")))))))&amp;IF($B$1=17,match6!D23,"")</f>
        <v/>
      </c>
      <c r="E40" t="str">
        <f>IF($B$1=10,match6!E16,IF($B$1=11,match6!E17,IF($B$1=12,match6!E18,IF($B$1=13,match6!E19,IF($B$1=14,match6!E20,IF($B$1=15,match6!E21,IF($B$1=16,match6!E22,"")))))))&amp;IF($B$1=17,match6!E23,"")</f>
        <v/>
      </c>
      <c r="F40" t="str">
        <f>IF($B$1=10,match6!F16,IF($B$1=11,match6!F17,IF($B$1=12,match6!F18,IF($B$1=13,match6!F19,IF($B$1=14,match6!F20,IF($B$1=15,match6!F21,IF($B$1=16,match6!F22,"")))))))&amp;IF($B$1=17,match6!F23,"")</f>
        <v/>
      </c>
      <c r="G40" t="str">
        <f>IF($B$1=10,match6!G16,IF($B$1=11,match6!G17,IF($B$1=12,match6!G18,IF($B$1=13,match6!G19,IF($B$1=14,match6!G20,IF($B$1=15,match6!G21,IF($B$1=16,match6!G22,"")))))))&amp;IF($B$1=17,match6!G23,"")</f>
        <v/>
      </c>
      <c r="H40" t="str">
        <f>IF($B$1=10,match6!H16,IF($B$1=11,match6!H17,IF($B$1=12,match6!H18,IF($B$1=13,match6!H19,IF($B$1=14,match6!H20,IF($B$1=15,match6!H21,IF($B$1=16,match6!H22,"")))))))&amp;IF($B$1=17,match6!H23,"")</f>
        <v/>
      </c>
      <c r="I40" t="str">
        <f>IF($B$1=10,match6!I16,IF($B$1=11,match6!I17,IF($B$1=12,match6!I18,IF($B$1=13,match6!I19,IF($B$1=14,match6!I20,IF($B$1=15,match6!I21,IF($B$1=16,match6!I22,"")))))))&amp;IF($B$1=17,match6!I23,"")</f>
        <v/>
      </c>
      <c r="J40" t="str">
        <f>IF($B$1=10,match6!J16,IF($B$1=11,match6!J17,IF($B$1=12,match6!J18,IF($B$1=13,match6!J19,IF($B$1=14,match6!J20,IF($B$1=15,match6!J21,IF($B$1=16,match6!J22,"")))))))&amp;IF($B$1=17,match6!J23,"")</f>
        <v/>
      </c>
      <c r="K40" t="str">
        <f>IF($B$1=10,match6!K16,IF($B$1=11,match6!K17,IF($B$1=12,match6!K18,IF($B$1=13,match6!K19,IF($B$1=14,match6!K20,IF($B$1=15,match6!K21,IF($B$1=16,match6!K22,"")))))))&amp;IF($B$1=17,match6!K23,"")</f>
        <v/>
      </c>
      <c r="L40" t="str">
        <f>IF($B$1=10,match6!L16,IF($B$1=11,match6!L17,IF($B$1=12,match6!L18,IF($B$1=13,match6!L19,IF($B$1=14,match6!L20,IF($B$1=15,match6!L21,IF($B$1=16,match6!L22,"")))))))&amp;IF($B$1=17,match6!L23,"")</f>
        <v/>
      </c>
      <c r="M40" t="str">
        <f>IF($B$1=10,match6!M16,IF($B$1=11,match6!M17,IF($B$1=12,match6!M18,IF($B$1=13,match6!M19,IF($B$1=14,match6!M20,IF($B$1=15,match6!M21,IF($B$1=16,match6!M22,"")))))))&amp;IF($B$1=17,match6!M23,"")</f>
        <v/>
      </c>
      <c r="N40" t="str">
        <f>IF($B$1=10,match6!N16,IF($B$1=11,match6!N17,IF($B$1=12,match6!N18,IF($B$1=13,match6!N19,IF($B$1=14,match6!N20,IF($B$1=15,match6!N21,IF($B$1=16,match6!N22,"")))))))&amp;IF($B$1=17,match6!N23,"")</f>
        <v/>
      </c>
    </row>
    <row r="41" spans="1:14" x14ac:dyDescent="0.25">
      <c r="A41" t="str">
        <f>IF($B$1=10,match6!A17,IF($B$1=11,match6!A18,IF($B$1=12,match6!A19,IF($B$1=13,match6!A20,IF($B$1=14,match6!A21,IF($B$1=15,match6!A22,IF($B$1=16,match6!A23,"")))))))&amp;IF($B$1=17,match6!A24,"")</f>
        <v/>
      </c>
      <c r="B41" t="str">
        <f>IF($B$1=10,match6!B17,IF($B$1=11,match6!B18,IF($B$1=12,match6!B19,IF($B$1=13,match6!B20,IF($B$1=14,match6!B21,IF($B$1=15,match6!B22,IF($B$1=16,match6!B23,"")))))))&amp;IF($B$1=17,match6!B24,"")</f>
        <v/>
      </c>
      <c r="C41" t="str">
        <f>IF($B$1=10,match6!C17,IF($B$1=11,match6!C18,IF($B$1=12,match6!C19,IF($B$1=13,match6!C20,IF($B$1=14,match6!C21,IF($B$1=15,match6!C22,IF($B$1=16,match6!C23,"")))))))&amp;IF($B$1=17,match6!C24,"")</f>
        <v/>
      </c>
      <c r="D41" t="str">
        <f>IF($B$1=10,match6!D17,IF($B$1=11,match6!D18,IF($B$1=12,match6!D19,IF($B$1=13,match6!D20,IF($B$1=14,match6!D21,IF($B$1=15,match6!D22,IF($B$1=16,match6!D23,"")))))))&amp;IF($B$1=17,match6!D24,"")</f>
        <v/>
      </c>
      <c r="E41" t="str">
        <f>IF($B$1=10,match6!E17,IF($B$1=11,match6!E18,IF($B$1=12,match6!E19,IF($B$1=13,match6!E20,IF($B$1=14,match6!E21,IF($B$1=15,match6!E22,IF($B$1=16,match6!E23,"")))))))&amp;IF($B$1=17,match6!E24,"")</f>
        <v/>
      </c>
      <c r="F41" t="str">
        <f>IF($B$1=10,match6!F17,IF($B$1=11,match6!F18,IF($B$1=12,match6!F19,IF($B$1=13,match6!F20,IF($B$1=14,match6!F21,IF($B$1=15,match6!F22,IF($B$1=16,match6!F23,"")))))))&amp;IF($B$1=17,match6!F24,"")</f>
        <v/>
      </c>
      <c r="G41" t="str">
        <f>IF($B$1=10,match6!G17,IF($B$1=11,match6!G18,IF($B$1=12,match6!G19,IF($B$1=13,match6!G20,IF($B$1=14,match6!G21,IF($B$1=15,match6!G22,IF($B$1=16,match6!G23,"")))))))&amp;IF($B$1=17,match6!G24,"")</f>
        <v/>
      </c>
      <c r="H41" t="str">
        <f>IF($B$1=10,match6!H17,IF($B$1=11,match6!H18,IF($B$1=12,match6!H19,IF($B$1=13,match6!H20,IF($B$1=14,match6!H21,IF($B$1=15,match6!H22,IF($B$1=16,match6!H23,"")))))))&amp;IF($B$1=17,match6!H24,"")</f>
        <v/>
      </c>
      <c r="I41" t="str">
        <f>IF($B$1=10,match6!I17,IF($B$1=11,match6!I18,IF($B$1=12,match6!I19,IF($B$1=13,match6!I20,IF($B$1=14,match6!I21,IF($B$1=15,match6!I22,IF($B$1=16,match6!I23,"")))))))&amp;IF($B$1=17,match6!I24,"")</f>
        <v/>
      </c>
      <c r="J41" t="str">
        <f>IF($B$1=10,match6!J17,IF($B$1=11,match6!J18,IF($B$1=12,match6!J19,IF($B$1=13,match6!J20,IF($B$1=14,match6!J21,IF($B$1=15,match6!J22,IF($B$1=16,match6!J23,"")))))))&amp;IF($B$1=17,match6!J24,"")</f>
        <v/>
      </c>
      <c r="K41" t="str">
        <f>IF($B$1=10,match6!K17,IF($B$1=11,match6!K18,IF($B$1=12,match6!K19,IF($B$1=13,match6!K20,IF($B$1=14,match6!K21,IF($B$1=15,match6!K22,IF($B$1=16,match6!K23,"")))))))&amp;IF($B$1=17,match6!K24,"")</f>
        <v/>
      </c>
      <c r="L41" t="str">
        <f>IF($B$1=10,match6!L17,IF($B$1=11,match6!L18,IF($B$1=12,match6!L19,IF($B$1=13,match6!L20,IF($B$1=14,match6!L21,IF($B$1=15,match6!L22,IF($B$1=16,match6!L23,"")))))))&amp;IF($B$1=17,match6!L24,"")</f>
        <v/>
      </c>
      <c r="M41" t="str">
        <f>IF($B$1=10,match6!M17,IF($B$1=11,match6!M18,IF($B$1=12,match6!M19,IF($B$1=13,match6!M20,IF($B$1=14,match6!M21,IF($B$1=15,match6!M22,IF($B$1=16,match6!M23,"")))))))&amp;IF($B$1=17,match6!M24,"")</f>
        <v/>
      </c>
      <c r="N41" t="str">
        <f>IF($B$1=10,match6!N17,IF($B$1=11,match6!N18,IF($B$1=12,match6!N19,IF($B$1=13,match6!N20,IF($B$1=14,match6!N21,IF($B$1=15,match6!N22,IF($B$1=16,match6!N23,"")))))))&amp;IF($B$1=17,match6!N24,"")</f>
        <v/>
      </c>
    </row>
    <row r="42" spans="1:14" x14ac:dyDescent="0.25">
      <c r="A42" t="str">
        <f>IF($B$1=10,match6!A18,IF($B$1=11,match6!A19,IF($B$1=12,match6!A20,IF($B$1=13,match6!A21,IF($B$1=14,match6!A22,IF($B$1=15,match6!A23,IF($B$1=16,match6!A24,"")))))))&amp;IF($B$1=17,match6!A25,"")</f>
        <v/>
      </c>
      <c r="B42" t="str">
        <f>IF($B$1=10,match6!B18,IF($B$1=11,match6!B19,IF($B$1=12,match6!B20,IF($B$1=13,match6!B21,IF($B$1=14,match6!B22,IF($B$1=15,match6!B23,IF($B$1=16,match6!B24,"")))))))&amp;IF($B$1=17,match6!B25,"")</f>
        <v/>
      </c>
      <c r="C42" t="str">
        <f>IF($B$1=10,match6!C18,IF($B$1=11,match6!C19,IF($B$1=12,match6!C20,IF($B$1=13,match6!C21,IF($B$1=14,match6!C22,IF($B$1=15,match6!C23,IF($B$1=16,match6!C24,"")))))))&amp;IF($B$1=17,match6!C25,"")</f>
        <v/>
      </c>
      <c r="D42" t="str">
        <f>IF($B$1=10,match6!D18,IF($B$1=11,match6!D19,IF($B$1=12,match6!D20,IF($B$1=13,match6!D21,IF($B$1=14,match6!D22,IF($B$1=15,match6!D23,IF($B$1=16,match6!D24,"")))))))&amp;IF($B$1=17,match6!D25,"")</f>
        <v/>
      </c>
      <c r="E42" t="str">
        <f>IF($B$1=10,match6!E18,IF($B$1=11,match6!E19,IF($B$1=12,match6!E20,IF($B$1=13,match6!E21,IF($B$1=14,match6!E22,IF($B$1=15,match6!E23,IF($B$1=16,match6!E24,"")))))))&amp;IF($B$1=17,match6!E25,"")</f>
        <v/>
      </c>
      <c r="F42" t="str">
        <f>IF($B$1=10,match6!F18,IF($B$1=11,match6!F19,IF($B$1=12,match6!F20,IF($B$1=13,match6!F21,IF($B$1=14,match6!F22,IF($B$1=15,match6!F23,IF($B$1=16,match6!F24,"")))))))&amp;IF($B$1=17,match6!F25,"")</f>
        <v/>
      </c>
      <c r="G42" t="str">
        <f>IF($B$1=10,match6!G18,IF($B$1=11,match6!G19,IF($B$1=12,match6!G20,IF($B$1=13,match6!G21,IF($B$1=14,match6!G22,IF($B$1=15,match6!G23,IF($B$1=16,match6!G24,"")))))))&amp;IF($B$1=17,match6!G25,"")</f>
        <v/>
      </c>
      <c r="H42" t="str">
        <f>IF($B$1=10,match6!H18,IF($B$1=11,match6!H19,IF($B$1=12,match6!H20,IF($B$1=13,match6!H21,IF($B$1=14,match6!H22,IF($B$1=15,match6!H23,IF($B$1=16,match6!H24,"")))))))&amp;IF($B$1=17,match6!H25,"")</f>
        <v/>
      </c>
      <c r="I42" t="str">
        <f>IF($B$1=10,match6!I18,IF($B$1=11,match6!I19,IF($B$1=12,match6!I20,IF($B$1=13,match6!I21,IF($B$1=14,match6!I22,IF($B$1=15,match6!I23,IF($B$1=16,match6!I24,"")))))))&amp;IF($B$1=17,match6!I25,"")</f>
        <v/>
      </c>
      <c r="J42" t="str">
        <f>IF($B$1=10,match6!J18,IF($B$1=11,match6!J19,IF($B$1=12,match6!J20,IF($B$1=13,match6!J21,IF($B$1=14,match6!J22,IF($B$1=15,match6!J23,IF($B$1=16,match6!J24,"")))))))&amp;IF($B$1=17,match6!J25,"")</f>
        <v/>
      </c>
      <c r="K42" t="str">
        <f>IF($B$1=10,match6!K18,IF($B$1=11,match6!K19,IF($B$1=12,match6!K20,IF($B$1=13,match6!K21,IF($B$1=14,match6!K22,IF($B$1=15,match6!K23,IF($B$1=16,match6!K24,"")))))))&amp;IF($B$1=17,match6!K25,"")</f>
        <v/>
      </c>
      <c r="L42" t="str">
        <f>IF($B$1=10,match6!L18,IF($B$1=11,match6!L19,IF($B$1=12,match6!L20,IF($B$1=13,match6!L21,IF($B$1=14,match6!L22,IF($B$1=15,match6!L23,IF($B$1=16,match6!L24,"")))))))&amp;IF($B$1=17,match6!L25,"")</f>
        <v/>
      </c>
      <c r="M42" t="str">
        <f>IF($B$1=10,match6!M18,IF($B$1=11,match6!M19,IF($B$1=12,match6!M20,IF($B$1=13,match6!M21,IF($B$1=14,match6!M22,IF($B$1=15,match6!M23,IF($B$1=16,match6!M24,"")))))))&amp;IF($B$1=17,match6!M25,"")</f>
        <v/>
      </c>
      <c r="N42" t="str">
        <f>IF($B$1=10,match6!N18,IF($B$1=11,match6!N19,IF($B$1=12,match6!N20,IF($B$1=13,match6!N21,IF($B$1=14,match6!N22,IF($B$1=15,match6!N23,IF($B$1=16,match6!N24,"")))))))&amp;IF($B$1=17,match6!N25,"")</f>
        <v/>
      </c>
    </row>
    <row r="43" spans="1:14" x14ac:dyDescent="0.25">
      <c r="A43" t="str">
        <f>IF($B$1=10,match6!A19,IF($B$1=11,match6!A20,IF($B$1=12,match6!A21,IF($B$1=13,match6!A22,IF($B$1=14,match6!A23,IF($B$1=15,match6!A24,IF($B$1=16,match6!A25,"")))))))&amp;IF($B$1=17,match6!A26,"")</f>
        <v/>
      </c>
      <c r="B43" t="str">
        <f>IF($B$1=10,match6!B19,IF($B$1=11,match6!B20,IF($B$1=12,match6!B21,IF($B$1=13,match6!B22,IF($B$1=14,match6!B23,IF($B$1=15,match6!B24,IF($B$1=16,match6!B25,"")))))))&amp;IF($B$1=17,match6!B26,"")</f>
        <v/>
      </c>
      <c r="C43" t="str">
        <f>IF($B$1=10,match6!C19,IF($B$1=11,match6!C20,IF($B$1=12,match6!C21,IF($B$1=13,match6!C22,IF($B$1=14,match6!C23,IF($B$1=15,match6!C24,IF($B$1=16,match6!C25,"")))))))&amp;IF($B$1=17,match6!C26,"")</f>
        <v/>
      </c>
      <c r="D43" t="str">
        <f>IF($B$1=10,match6!D19,IF($B$1=11,match6!D20,IF($B$1=12,match6!D21,IF($B$1=13,match6!D22,IF($B$1=14,match6!D23,IF($B$1=15,match6!D24,IF($B$1=16,match6!D25,"")))))))&amp;IF($B$1=17,match6!D26,"")</f>
        <v/>
      </c>
      <c r="E43" t="str">
        <f>IF($B$1=10,match6!E19,IF($B$1=11,match6!E20,IF($B$1=12,match6!E21,IF($B$1=13,match6!E22,IF($B$1=14,match6!E23,IF($B$1=15,match6!E24,IF($B$1=16,match6!E25,"")))))))&amp;IF($B$1=17,match6!E26,"")</f>
        <v/>
      </c>
      <c r="F43" t="str">
        <f>IF($B$1=10,match6!F19,IF($B$1=11,match6!F20,IF($B$1=12,match6!F21,IF($B$1=13,match6!F22,IF($B$1=14,match6!F23,IF($B$1=15,match6!F24,IF($B$1=16,match6!F25,"")))))))&amp;IF($B$1=17,match6!F26,"")</f>
        <v/>
      </c>
      <c r="G43" t="str">
        <f>IF($B$1=10,match6!G19,IF($B$1=11,match6!G20,IF($B$1=12,match6!G21,IF($B$1=13,match6!G22,IF($B$1=14,match6!G23,IF($B$1=15,match6!G24,IF($B$1=16,match6!G25,"")))))))&amp;IF($B$1=17,match6!G26,"")</f>
        <v/>
      </c>
      <c r="H43" t="str">
        <f>IF($B$1=10,match6!H19,IF($B$1=11,match6!H20,IF($B$1=12,match6!H21,IF($B$1=13,match6!H22,IF($B$1=14,match6!H23,IF($B$1=15,match6!H24,IF($B$1=16,match6!H25,"")))))))&amp;IF($B$1=17,match6!H26,"")</f>
        <v/>
      </c>
      <c r="I43" t="str">
        <f>IF($B$1=10,match6!I19,IF($B$1=11,match6!I20,IF($B$1=12,match6!I21,IF($B$1=13,match6!I22,IF($B$1=14,match6!I23,IF($B$1=15,match6!I24,IF($B$1=16,match6!I25,"")))))))&amp;IF($B$1=17,match6!I26,"")</f>
        <v/>
      </c>
      <c r="J43" t="str">
        <f>IF($B$1=10,match6!J19,IF($B$1=11,match6!J20,IF($B$1=12,match6!J21,IF($B$1=13,match6!J22,IF($B$1=14,match6!J23,IF($B$1=15,match6!J24,IF($B$1=16,match6!J25,"")))))))&amp;IF($B$1=17,match6!J26,"")</f>
        <v/>
      </c>
      <c r="K43" t="str">
        <f>IF($B$1=10,match6!K19,IF($B$1=11,match6!K20,IF($B$1=12,match6!K21,IF($B$1=13,match6!K22,IF($B$1=14,match6!K23,IF($B$1=15,match6!K24,IF($B$1=16,match6!K25,"")))))))&amp;IF($B$1=17,match6!K26,"")</f>
        <v/>
      </c>
      <c r="L43" t="str">
        <f>IF($B$1=10,match6!L19,IF($B$1=11,match6!L20,IF($B$1=12,match6!L21,IF($B$1=13,match6!L22,IF($B$1=14,match6!L23,IF($B$1=15,match6!L24,IF($B$1=16,match6!L25,"")))))))&amp;IF($B$1=17,match6!L26,"")</f>
        <v/>
      </c>
      <c r="M43" t="str">
        <f>IF($B$1=10,match6!M19,IF($B$1=11,match6!M20,IF($B$1=12,match6!M21,IF($B$1=13,match6!M22,IF($B$1=14,match6!M23,IF($B$1=15,match6!M24,IF($B$1=16,match6!M25,"")))))))&amp;IF($B$1=17,match6!M26,"")</f>
        <v/>
      </c>
      <c r="N43" t="str">
        <f>IF($B$1=10,match6!N19,IF($B$1=11,match6!N20,IF($B$1=12,match6!N21,IF($B$1=13,match6!N22,IF($B$1=14,match6!N23,IF($B$1=15,match6!N24,IF($B$1=16,match6!N25,"")))))))&amp;IF($B$1=17,match6!N26,"")</f>
        <v/>
      </c>
    </row>
    <row r="44" spans="1:14" x14ac:dyDescent="0.25">
      <c r="A44" t="str">
        <f>IF($B$1=10,match6!A20,IF($B$1=11,match6!A21,IF($B$1=12,match6!A22,IF($B$1=13,match6!A23,IF($B$1=14,match6!A24,IF($B$1=15,match6!A25,IF($B$1=16,match6!A26,"")))))))&amp;IF($B$1=17,match6!A27,"")</f>
        <v/>
      </c>
      <c r="B44" t="str">
        <f>IF($B$1=10,match6!B20,IF($B$1=11,match6!B21,IF($B$1=12,match6!B22,IF($B$1=13,match6!B23,IF($B$1=14,match6!B24,IF($B$1=15,match6!B25,IF($B$1=16,match6!B26,"")))))))&amp;IF($B$1=17,match6!B27,"")</f>
        <v/>
      </c>
      <c r="C44" t="str">
        <f>IF($B$1=10,match6!C20,IF($B$1=11,match6!C21,IF($B$1=12,match6!C22,IF($B$1=13,match6!C23,IF($B$1=14,match6!C24,IF($B$1=15,match6!C25,IF($B$1=16,match6!C26,"")))))))&amp;IF($B$1=17,match6!C27,"")</f>
        <v/>
      </c>
      <c r="D44" t="str">
        <f>IF($B$1=10,match6!D20,IF($B$1=11,match6!D21,IF($B$1=12,match6!D22,IF($B$1=13,match6!D23,IF($B$1=14,match6!D24,IF($B$1=15,match6!D25,IF($B$1=16,match6!D26,"")))))))&amp;IF($B$1=17,match6!D27,"")</f>
        <v/>
      </c>
      <c r="E44" t="str">
        <f>IF($B$1=10,match6!E20,IF($B$1=11,match6!E21,IF($B$1=12,match6!E22,IF($B$1=13,match6!E23,IF($B$1=14,match6!E24,IF($B$1=15,match6!E25,IF($B$1=16,match6!E26,"")))))))&amp;IF($B$1=17,match6!E27,"")</f>
        <v/>
      </c>
      <c r="F44" t="str">
        <f>IF($B$1=10,match6!F20,IF($B$1=11,match6!F21,IF($B$1=12,match6!F22,IF($B$1=13,match6!F23,IF($B$1=14,match6!F24,IF($B$1=15,match6!F25,IF($B$1=16,match6!F26,"")))))))&amp;IF($B$1=17,match6!F27,"")</f>
        <v/>
      </c>
      <c r="G44" t="str">
        <f>IF($B$1=10,match6!G20,IF($B$1=11,match6!G21,IF($B$1=12,match6!G22,IF($B$1=13,match6!G23,IF($B$1=14,match6!G24,IF($B$1=15,match6!G25,IF($B$1=16,match6!G26,"")))))))&amp;IF($B$1=17,match6!G27,"")</f>
        <v/>
      </c>
      <c r="H44" t="str">
        <f>IF($B$1=10,match6!H20,IF($B$1=11,match6!H21,IF($B$1=12,match6!H22,IF($B$1=13,match6!H23,IF($B$1=14,match6!H24,IF($B$1=15,match6!H25,IF($B$1=16,match6!H26,"")))))))&amp;IF($B$1=17,match6!H27,"")</f>
        <v/>
      </c>
      <c r="I44" t="str">
        <f>IF($B$1=10,match6!I20,IF($B$1=11,match6!I21,IF($B$1=12,match6!I22,IF($B$1=13,match6!I23,IF($B$1=14,match6!I24,IF($B$1=15,match6!I25,IF($B$1=16,match6!I26,"")))))))&amp;IF($B$1=17,match6!I27,"")</f>
        <v/>
      </c>
      <c r="J44" t="str">
        <f>IF($B$1=10,match6!J20,IF($B$1=11,match6!J21,IF($B$1=12,match6!J22,IF($B$1=13,match6!J23,IF($B$1=14,match6!J24,IF($B$1=15,match6!J25,IF($B$1=16,match6!J26,"")))))))&amp;IF($B$1=17,match6!J27,"")</f>
        <v/>
      </c>
      <c r="K44" t="str">
        <f>IF($B$1=10,match6!K20,IF($B$1=11,match6!K21,IF($B$1=12,match6!K22,IF($B$1=13,match6!K23,IF($B$1=14,match6!K24,IF($B$1=15,match6!K25,IF($B$1=16,match6!K26,"")))))))&amp;IF($B$1=17,match6!K27,"")</f>
        <v/>
      </c>
      <c r="L44" t="str">
        <f>IF($B$1=10,match6!L20,IF($B$1=11,match6!L21,IF($B$1=12,match6!L22,IF($B$1=13,match6!L23,IF($B$1=14,match6!L24,IF($B$1=15,match6!L25,IF($B$1=16,match6!L26,"")))))))&amp;IF($B$1=17,match6!L27,"")</f>
        <v/>
      </c>
      <c r="M44" t="str">
        <f>IF($B$1=10,match6!M20,IF($B$1=11,match6!M21,IF($B$1=12,match6!M22,IF($B$1=13,match6!M23,IF($B$1=14,match6!M24,IF($B$1=15,match6!M25,IF($B$1=16,match6!M26,"")))))))&amp;IF($B$1=17,match6!M27,"")</f>
        <v/>
      </c>
      <c r="N44" t="str">
        <f>IF($B$1=10,match6!N20,IF($B$1=11,match6!N21,IF($B$1=12,match6!N22,IF($B$1=13,match6!N23,IF($B$1=14,match6!N24,IF($B$1=15,match6!N25,IF($B$1=16,match6!N26,"")))))))&amp;IF($B$1=17,match6!N27,"")</f>
        <v/>
      </c>
    </row>
    <row r="45" spans="1:14" x14ac:dyDescent="0.25">
      <c r="A45" t="str">
        <f>IF($B$1=10,match6!A21,IF($B$1=11,match6!A22,IF($B$1=12,match6!A23,IF($B$1=13,match6!A24,IF($B$1=14,match6!A25,IF($B$1=15,match6!A26,IF($B$1=16,match6!A27,"")))))))&amp;IF($B$1=17,match6!A28,"")</f>
        <v/>
      </c>
      <c r="B45" t="str">
        <f>IF($B$1=10,match6!B21,IF($B$1=11,match6!B22,IF($B$1=12,match6!B23,IF($B$1=13,match6!B24,IF($B$1=14,match6!B25,IF($B$1=15,match6!B26,IF($B$1=16,match6!B27,"")))))))&amp;IF($B$1=17,match6!B28,"")</f>
        <v/>
      </c>
      <c r="C45" t="str">
        <f>IF($B$1=10,match6!C21,IF($B$1=11,match6!C22,IF($B$1=12,match6!C23,IF($B$1=13,match6!C24,IF($B$1=14,match6!C25,IF($B$1=15,match6!C26,IF($B$1=16,match6!C27,"")))))))&amp;IF($B$1=17,match6!C28,"")</f>
        <v/>
      </c>
      <c r="D45" t="str">
        <f>IF($B$1=10,match6!D21,IF($B$1=11,match6!D22,IF($B$1=12,match6!D23,IF($B$1=13,match6!D24,IF($B$1=14,match6!D25,IF($B$1=15,match6!D26,IF($B$1=16,match6!D27,"")))))))&amp;IF($B$1=17,match6!D28,"")</f>
        <v/>
      </c>
      <c r="E45" t="str">
        <f>IF($B$1=10,match6!E21,IF($B$1=11,match6!E22,IF($B$1=12,match6!E23,IF($B$1=13,match6!E24,IF($B$1=14,match6!E25,IF($B$1=15,match6!E26,IF($B$1=16,match6!E27,"")))))))&amp;IF($B$1=17,match6!E28,"")</f>
        <v/>
      </c>
      <c r="F45" t="str">
        <f>IF($B$1=10,match6!F21,IF($B$1=11,match6!F22,IF($B$1=12,match6!F23,IF($B$1=13,match6!F24,IF($B$1=14,match6!F25,IF($B$1=15,match6!F26,IF($B$1=16,match6!F27,"")))))))&amp;IF($B$1=17,match6!F28,"")</f>
        <v/>
      </c>
      <c r="G45" t="str">
        <f>IF($B$1=10,match6!G21,IF($B$1=11,match6!G22,IF($B$1=12,match6!G23,IF($B$1=13,match6!G24,IF($B$1=14,match6!G25,IF($B$1=15,match6!G26,IF($B$1=16,match6!G27,"")))))))&amp;IF($B$1=17,match6!G28,"")</f>
        <v/>
      </c>
      <c r="H45" t="str">
        <f>IF($B$1=10,match6!H21,IF($B$1=11,match6!H22,IF($B$1=12,match6!H23,IF($B$1=13,match6!H24,IF($B$1=14,match6!H25,IF($B$1=15,match6!H26,IF($B$1=16,match6!H27,"")))))))&amp;IF($B$1=17,match6!H28,"")</f>
        <v/>
      </c>
      <c r="I45" t="str">
        <f>IF($B$1=10,match6!I21,IF($B$1=11,match6!I22,IF($B$1=12,match6!I23,IF($B$1=13,match6!I24,IF($B$1=14,match6!I25,IF($B$1=15,match6!I26,IF($B$1=16,match6!I27,"")))))))&amp;IF($B$1=17,match6!I28,"")</f>
        <v/>
      </c>
      <c r="J45" t="str">
        <f>IF($B$1=10,match6!J21,IF($B$1=11,match6!J22,IF($B$1=12,match6!J23,IF($B$1=13,match6!J24,IF($B$1=14,match6!J25,IF($B$1=15,match6!J26,IF($B$1=16,match6!J27,"")))))))&amp;IF($B$1=17,match6!J28,"")</f>
        <v/>
      </c>
      <c r="K45" t="str">
        <f>IF($B$1=10,match6!K21,IF($B$1=11,match6!K22,IF($B$1=12,match6!K23,IF($B$1=13,match6!K24,IF($B$1=14,match6!K25,IF($B$1=15,match6!K26,IF($B$1=16,match6!K27,"")))))))&amp;IF($B$1=17,match6!K28,"")</f>
        <v/>
      </c>
      <c r="L45" t="str">
        <f>IF($B$1=10,match6!L21,IF($B$1=11,match6!L22,IF($B$1=12,match6!L23,IF($B$1=13,match6!L24,IF($B$1=14,match6!L25,IF($B$1=15,match6!L26,IF($B$1=16,match6!L27,"")))))))&amp;IF($B$1=17,match6!L28,"")</f>
        <v/>
      </c>
      <c r="M45" t="str">
        <f>IF($B$1=10,match6!M21,IF($B$1=11,match6!M22,IF($B$1=12,match6!M23,IF($B$1=13,match6!M24,IF($B$1=14,match6!M25,IF($B$1=15,match6!M26,IF($B$1=16,match6!M27,"")))))))&amp;IF($B$1=17,match6!M28,"")</f>
        <v/>
      </c>
      <c r="N45" t="str">
        <f>IF($B$1=10,match6!N21,IF($B$1=11,match6!N22,IF($B$1=12,match6!N23,IF($B$1=13,match6!N24,IF($B$1=14,match6!N25,IF($B$1=15,match6!N26,IF($B$1=16,match6!N27,"")))))))&amp;IF($B$1=17,match6!N28,"")</f>
        <v/>
      </c>
    </row>
    <row r="46" spans="1:14" x14ac:dyDescent="0.25">
      <c r="A46" t="str">
        <f>IF($B$1=10,match6!A22,IF($B$1=11,match6!A23,IF($B$1=12,match6!A24,IF($B$1=13,match6!A25,IF($B$1=14,match6!A26,IF($B$1=15,match6!A27,IF($B$1=16,match6!A28,"")))))))&amp;IF($B$1=17,match6!A29,"")</f>
        <v/>
      </c>
      <c r="B46" t="str">
        <f>IF($B$1=10,match6!B22,IF($B$1=11,match6!B23,IF($B$1=12,match6!B24,IF($B$1=13,match6!B25,IF($B$1=14,match6!B26,IF($B$1=15,match6!B27,IF($B$1=16,match6!B28,"")))))))&amp;IF($B$1=17,match6!B29,"")</f>
        <v/>
      </c>
      <c r="C46" t="str">
        <f>IF($B$1=10,match6!C22,IF($B$1=11,match6!C23,IF($B$1=12,match6!C24,IF($B$1=13,match6!C25,IF($B$1=14,match6!C26,IF($B$1=15,match6!C27,IF($B$1=16,match6!C28,"")))))))&amp;IF($B$1=17,match6!C29,"")</f>
        <v/>
      </c>
      <c r="D46" t="str">
        <f>IF($B$1=10,match6!D22,IF($B$1=11,match6!D23,IF($B$1=12,match6!D24,IF($B$1=13,match6!D25,IF($B$1=14,match6!D26,IF($B$1=15,match6!D27,IF($B$1=16,match6!D28,"")))))))&amp;IF($B$1=17,match6!D29,"")</f>
        <v/>
      </c>
      <c r="E46" t="str">
        <f>IF($B$1=10,match6!E22,IF($B$1=11,match6!E23,IF($B$1=12,match6!E24,IF($B$1=13,match6!E25,IF($B$1=14,match6!E26,IF($B$1=15,match6!E27,IF($B$1=16,match6!E28,"")))))))&amp;IF($B$1=17,match6!E29,"")</f>
        <v/>
      </c>
      <c r="F46" t="str">
        <f>IF($B$1=10,match6!F22,IF($B$1=11,match6!F23,IF($B$1=12,match6!F24,IF($B$1=13,match6!F25,IF($B$1=14,match6!F26,IF($B$1=15,match6!F27,IF($B$1=16,match6!F28,"")))))))&amp;IF($B$1=17,match6!F29,"")</f>
        <v/>
      </c>
      <c r="G46" t="str">
        <f>IF($B$1=10,match6!G22,IF($B$1=11,match6!G23,IF($B$1=12,match6!G24,IF($B$1=13,match6!G25,IF($B$1=14,match6!G26,IF($B$1=15,match6!G27,IF($B$1=16,match6!G28,"")))))))&amp;IF($B$1=17,match6!G29,"")</f>
        <v/>
      </c>
      <c r="H46" t="str">
        <f>IF($B$1=10,match6!H22,IF($B$1=11,match6!H23,IF($B$1=12,match6!H24,IF($B$1=13,match6!H25,IF($B$1=14,match6!H26,IF($B$1=15,match6!H27,IF($B$1=16,match6!H28,"")))))))&amp;IF($B$1=17,match6!H29,"")</f>
        <v/>
      </c>
      <c r="I46" t="str">
        <f>IF($B$1=10,match6!I22,IF($B$1=11,match6!I23,IF($B$1=12,match6!I24,IF($B$1=13,match6!I25,IF($B$1=14,match6!I26,IF($B$1=15,match6!I27,IF($B$1=16,match6!I28,"")))))))&amp;IF($B$1=17,match6!I29,"")</f>
        <v/>
      </c>
      <c r="J46" t="str">
        <f>IF($B$1=10,match6!J22,IF($B$1=11,match6!J23,IF($B$1=12,match6!J24,IF($B$1=13,match6!J25,IF($B$1=14,match6!J26,IF($B$1=15,match6!J27,IF($B$1=16,match6!J28,"")))))))&amp;IF($B$1=17,match6!J29,"")</f>
        <v/>
      </c>
      <c r="K46" t="str">
        <f>IF($B$1=10,match6!K22,IF($B$1=11,match6!K23,IF($B$1=12,match6!K24,IF($B$1=13,match6!K25,IF($B$1=14,match6!K26,IF($B$1=15,match6!K27,IF($B$1=16,match6!K28,"")))))))&amp;IF($B$1=17,match6!K29,"")</f>
        <v/>
      </c>
      <c r="L46" t="str">
        <f>IF($B$1=10,match6!L22,IF($B$1=11,match6!L23,IF($B$1=12,match6!L24,IF($B$1=13,match6!L25,IF($B$1=14,match6!L26,IF($B$1=15,match6!L27,IF($B$1=16,match6!L28,"")))))))&amp;IF($B$1=17,match6!L29,"")</f>
        <v/>
      </c>
      <c r="M46" t="str">
        <f>IF($B$1=10,match6!M22,IF($B$1=11,match6!M23,IF($B$1=12,match6!M24,IF($B$1=13,match6!M25,IF($B$1=14,match6!M26,IF($B$1=15,match6!M27,IF($B$1=16,match6!M28,"")))))))&amp;IF($B$1=17,match6!M29,"")</f>
        <v/>
      </c>
      <c r="N46" t="str">
        <f>IF($B$1=10,match6!N22,IF($B$1=11,match6!N23,IF($B$1=12,match6!N24,IF($B$1=13,match6!N25,IF($B$1=14,match6!N26,IF($B$1=15,match6!N27,IF($B$1=16,match6!N28,"")))))))&amp;IF($B$1=17,match6!N29,"")</f>
        <v/>
      </c>
    </row>
    <row r="47" spans="1:14" x14ac:dyDescent="0.25">
      <c r="A47" t="str">
        <f>IF($B$1=10,match6!A23,IF($B$1=11,match6!A24,IF($B$1=12,match6!A25,IF($B$1=13,match6!A26,IF($B$1=14,match6!A27,IF($B$1=15,match6!A28,IF($B$1=16,match6!A29,"")))))))&amp;IF($B$1=17,match6!A30,"")</f>
        <v/>
      </c>
      <c r="B47" t="str">
        <f>IF($B$1=10,match6!B23,IF($B$1=11,match6!B24,IF($B$1=12,match6!B25,IF($B$1=13,match6!B26,IF($B$1=14,match6!B27,IF($B$1=15,match6!B28,IF($B$1=16,match6!B29,"")))))))&amp;IF($B$1=17,match6!B30,"")</f>
        <v/>
      </c>
      <c r="C47" t="str">
        <f>IF($B$1=10,match6!C23,IF($B$1=11,match6!C24,IF($B$1=12,match6!C25,IF($B$1=13,match6!C26,IF($B$1=14,match6!C27,IF($B$1=15,match6!C28,IF($B$1=16,match6!C29,"")))))))&amp;IF($B$1=17,match6!C30,"")</f>
        <v/>
      </c>
      <c r="D47" t="str">
        <f>IF($B$1=10,match6!D23,IF($B$1=11,match6!D24,IF($B$1=12,match6!D25,IF($B$1=13,match6!D26,IF($B$1=14,match6!D27,IF($B$1=15,match6!D28,IF($B$1=16,match6!D29,"")))))))&amp;IF($B$1=17,match6!D30,"")</f>
        <v/>
      </c>
      <c r="E47" t="str">
        <f>IF($B$1=10,match6!E23,IF($B$1=11,match6!E24,IF($B$1=12,match6!E25,IF($B$1=13,match6!E26,IF($B$1=14,match6!E27,IF($B$1=15,match6!E28,IF($B$1=16,match6!E29,"")))))))&amp;IF($B$1=17,match6!E30,"")</f>
        <v/>
      </c>
      <c r="F47" t="str">
        <f>IF($B$1=10,match6!F23,IF($B$1=11,match6!F24,IF($B$1=12,match6!F25,IF($B$1=13,match6!F26,IF($B$1=14,match6!F27,IF($B$1=15,match6!F28,IF($B$1=16,match6!F29,"")))))))&amp;IF($B$1=17,match6!F30,"")</f>
        <v/>
      </c>
      <c r="G47" t="str">
        <f>IF($B$1=10,match6!G23,IF($B$1=11,match6!G24,IF($B$1=12,match6!G25,IF($B$1=13,match6!G26,IF($B$1=14,match6!G27,IF($B$1=15,match6!G28,IF($B$1=16,match6!G29,"")))))))&amp;IF($B$1=17,match6!G30,"")</f>
        <v/>
      </c>
      <c r="H47" t="str">
        <f>IF($B$1=10,match6!H23,IF($B$1=11,match6!H24,IF($B$1=12,match6!H25,IF($B$1=13,match6!H26,IF($B$1=14,match6!H27,IF($B$1=15,match6!H28,IF($B$1=16,match6!H29,"")))))))&amp;IF($B$1=17,match6!H30,"")</f>
        <v/>
      </c>
      <c r="I47" t="str">
        <f>IF($B$1=10,match6!I23,IF($B$1=11,match6!I24,IF($B$1=12,match6!I25,IF($B$1=13,match6!I26,IF($B$1=14,match6!I27,IF($B$1=15,match6!I28,IF($B$1=16,match6!I29,"")))))))&amp;IF($B$1=17,match6!I30,"")</f>
        <v/>
      </c>
      <c r="J47" t="str">
        <f>IF($B$1=10,match6!J23,IF($B$1=11,match6!J24,IF($B$1=12,match6!J25,IF($B$1=13,match6!J26,IF($B$1=14,match6!J27,IF($B$1=15,match6!J28,IF($B$1=16,match6!J29,"")))))))&amp;IF($B$1=17,match6!J30,"")</f>
        <v/>
      </c>
      <c r="K47" t="str">
        <f>IF($B$1=10,match6!K23,IF($B$1=11,match6!K24,IF($B$1=12,match6!K25,IF($B$1=13,match6!K26,IF($B$1=14,match6!K27,IF($B$1=15,match6!K28,IF($B$1=16,match6!K29,"")))))))&amp;IF($B$1=17,match6!K30,"")</f>
        <v/>
      </c>
      <c r="L47" t="str">
        <f>IF($B$1=10,match6!L23,IF($B$1=11,match6!L24,IF($B$1=12,match6!L25,IF($B$1=13,match6!L26,IF($B$1=14,match6!L27,IF($B$1=15,match6!L28,IF($B$1=16,match6!L29,"")))))))&amp;IF($B$1=17,match6!L30,"")</f>
        <v/>
      </c>
      <c r="M47" t="str">
        <f>IF($B$1=10,match6!M23,IF($B$1=11,match6!M24,IF($B$1=12,match6!M25,IF($B$1=13,match6!M26,IF($B$1=14,match6!M27,IF($B$1=15,match6!M28,IF($B$1=16,match6!M29,"")))))))&amp;IF($B$1=17,match6!M30,"")</f>
        <v/>
      </c>
      <c r="N47" t="str">
        <f>IF($B$1=10,match6!N23,IF($B$1=11,match6!N24,IF($B$1=12,match6!N25,IF($B$1=13,match6!N26,IF($B$1=14,match6!N27,IF($B$1=15,match6!N28,IF($B$1=16,match6!N29,"")))))))&amp;IF($B$1=17,match6!N30,"")</f>
        <v/>
      </c>
    </row>
  </sheetData>
  <sheetProtection sheet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9:N66"/>
  <sheetViews>
    <sheetView workbookViewId="0"/>
  </sheetViews>
  <sheetFormatPr baseColWidth="10" defaultColWidth="11.44140625" defaultRowHeight="13.2" x14ac:dyDescent="0.25"/>
  <cols>
    <col min="1" max="1" width="20.6640625" style="9" customWidth="1"/>
    <col min="2" max="2" width="6.109375" style="20" bestFit="1" customWidth="1"/>
    <col min="3" max="3" width="9.44140625" style="20" bestFit="1" customWidth="1"/>
    <col min="4" max="4" width="9.88671875" style="20" bestFit="1" customWidth="1"/>
    <col min="5" max="5" width="5.88671875" style="20" bestFit="1" customWidth="1"/>
    <col min="6" max="7" width="5.5546875" style="20" bestFit="1" customWidth="1"/>
    <col min="8" max="8" width="5.33203125" style="20" bestFit="1" customWidth="1"/>
    <col min="9" max="9" width="7" style="20" bestFit="1" customWidth="1"/>
    <col min="10" max="10" width="5.44140625" style="9" bestFit="1" customWidth="1"/>
    <col min="11" max="12" width="6.5546875" style="9" bestFit="1" customWidth="1"/>
    <col min="13" max="13" width="5.6640625" style="20" bestFit="1" customWidth="1"/>
    <col min="14" max="14" width="6.109375" style="20" bestFit="1" customWidth="1"/>
    <col min="15" max="15" width="15.88671875" style="9" bestFit="1" customWidth="1"/>
    <col min="16" max="16" width="11.44140625" style="9" customWidth="1"/>
    <col min="17" max="16384" width="11.44140625" style="9"/>
  </cols>
  <sheetData>
    <row r="39" spans="1:14" x14ac:dyDescent="0.25">
      <c r="A39" s="11"/>
      <c r="B39" s="21"/>
      <c r="C39" s="21"/>
      <c r="D39" s="21"/>
      <c r="E39" s="21"/>
      <c r="F39" s="21"/>
      <c r="G39" s="21"/>
      <c r="H39" s="21"/>
      <c r="I39" s="21"/>
      <c r="J39" s="11"/>
      <c r="K39" s="11"/>
      <c r="L39" s="11"/>
      <c r="M39" s="21"/>
      <c r="N39" s="21"/>
    </row>
    <row r="40" spans="1:14" x14ac:dyDescent="0.25">
      <c r="A40" s="11"/>
      <c r="B40" s="21"/>
      <c r="C40" s="21"/>
      <c r="D40" s="21"/>
      <c r="E40" s="21"/>
      <c r="F40" s="21"/>
      <c r="G40" s="21"/>
      <c r="H40" s="21"/>
      <c r="I40" s="21"/>
      <c r="J40" s="11"/>
      <c r="K40" s="11"/>
      <c r="L40" s="11"/>
      <c r="M40" s="21"/>
      <c r="N40" s="21"/>
    </row>
    <row r="41" spans="1:14" x14ac:dyDescent="0.25">
      <c r="A41" s="11"/>
      <c r="B41" s="21"/>
      <c r="C41" s="21"/>
      <c r="D41" s="21"/>
      <c r="E41" s="21"/>
      <c r="F41" s="21"/>
      <c r="G41" s="21"/>
      <c r="H41" s="21"/>
      <c r="I41" s="21"/>
      <c r="J41" s="11"/>
      <c r="K41" s="11"/>
      <c r="L41" s="11"/>
      <c r="M41" s="21"/>
      <c r="N41" s="21"/>
    </row>
    <row r="42" spans="1:14" x14ac:dyDescent="0.25">
      <c r="A42" s="11"/>
      <c r="B42" s="21"/>
      <c r="C42" s="21"/>
      <c r="D42" s="21"/>
      <c r="E42" s="21"/>
      <c r="F42" s="21"/>
      <c r="G42" s="21"/>
      <c r="H42" s="21"/>
      <c r="I42" s="21"/>
      <c r="J42" s="11"/>
      <c r="K42" s="11"/>
      <c r="L42" s="11"/>
      <c r="M42" s="21"/>
      <c r="N42" s="21"/>
    </row>
    <row r="43" spans="1:14" x14ac:dyDescent="0.25">
      <c r="A43" s="11"/>
      <c r="B43" s="21"/>
      <c r="C43" s="21"/>
      <c r="D43" s="21"/>
      <c r="E43" s="21"/>
      <c r="F43" s="21"/>
      <c r="G43" s="21"/>
      <c r="H43" s="21"/>
      <c r="I43" s="21"/>
      <c r="J43" s="11"/>
      <c r="K43" s="11"/>
      <c r="L43" s="11"/>
      <c r="M43" s="21"/>
      <c r="N43" s="21"/>
    </row>
    <row r="44" spans="1:14" x14ac:dyDescent="0.25">
      <c r="A44" s="11"/>
      <c r="B44" s="21"/>
      <c r="C44" s="21"/>
      <c r="D44" s="21"/>
      <c r="E44" s="21"/>
      <c r="F44" s="21"/>
      <c r="G44" s="21"/>
      <c r="H44" s="21"/>
      <c r="I44" s="21"/>
      <c r="J44" s="11"/>
      <c r="K44" s="11"/>
      <c r="L44" s="11"/>
      <c r="M44" s="21"/>
      <c r="N44" s="21"/>
    </row>
    <row r="45" spans="1:14" x14ac:dyDescent="0.25">
      <c r="A45" s="11"/>
      <c r="B45" s="21"/>
      <c r="C45" s="21"/>
      <c r="D45" s="21"/>
      <c r="E45" s="21"/>
      <c r="F45" s="21"/>
      <c r="G45" s="21"/>
      <c r="H45" s="21"/>
      <c r="I45" s="21"/>
      <c r="J45" s="11"/>
      <c r="K45" s="11"/>
      <c r="L45" s="11"/>
      <c r="M45" s="21"/>
      <c r="N45" s="21"/>
    </row>
    <row r="46" spans="1:14" x14ac:dyDescent="0.25">
      <c r="A46" s="11"/>
      <c r="B46" s="21"/>
      <c r="C46" s="21"/>
      <c r="D46" s="21"/>
      <c r="E46" s="21"/>
      <c r="F46" s="21"/>
      <c r="G46" s="21"/>
      <c r="H46" s="21"/>
      <c r="I46" s="21"/>
      <c r="J46" s="11"/>
      <c r="K46" s="11"/>
      <c r="L46" s="11"/>
      <c r="M46" s="21"/>
      <c r="N46" s="21"/>
    </row>
    <row r="47" spans="1:14" x14ac:dyDescent="0.25">
      <c r="A47" s="11"/>
      <c r="B47" s="21"/>
      <c r="C47" s="21"/>
      <c r="D47" s="21"/>
      <c r="E47" s="21"/>
      <c r="F47" s="21"/>
      <c r="G47" s="21"/>
      <c r="H47" s="21"/>
      <c r="I47" s="21"/>
      <c r="J47" s="11"/>
      <c r="K47" s="11"/>
      <c r="L47" s="11"/>
      <c r="M47" s="21"/>
      <c r="N47" s="21"/>
    </row>
    <row r="48" spans="1:14" x14ac:dyDescent="0.25">
      <c r="A48" s="11"/>
      <c r="B48" s="21"/>
      <c r="C48" s="21"/>
      <c r="D48" s="21"/>
      <c r="E48" s="21"/>
      <c r="F48" s="21"/>
      <c r="G48" s="21"/>
      <c r="H48" s="21"/>
      <c r="I48" s="21"/>
      <c r="J48" s="11"/>
      <c r="K48" s="11"/>
      <c r="L48" s="11"/>
      <c r="M48" s="21"/>
      <c r="N48" s="21"/>
    </row>
    <row r="49" spans="1:14" x14ac:dyDescent="0.25">
      <c r="A49" s="11"/>
      <c r="B49" s="21"/>
      <c r="C49" s="21"/>
      <c r="D49" s="21"/>
      <c r="E49" s="21"/>
      <c r="F49" s="21"/>
      <c r="G49" s="21"/>
      <c r="H49" s="21"/>
      <c r="I49" s="21"/>
      <c r="J49" s="11"/>
      <c r="K49" s="11"/>
      <c r="L49" s="11"/>
      <c r="M49" s="21"/>
      <c r="N49" s="21"/>
    </row>
    <row r="50" spans="1:14" x14ac:dyDescent="0.25">
      <c r="A50" s="11"/>
      <c r="B50" s="21"/>
      <c r="C50" s="21"/>
      <c r="D50" s="21"/>
      <c r="E50" s="21"/>
      <c r="F50" s="21"/>
      <c r="G50" s="21"/>
      <c r="H50" s="21"/>
      <c r="I50" s="21"/>
      <c r="J50" s="11"/>
      <c r="K50" s="11"/>
      <c r="L50" s="11"/>
      <c r="M50" s="21"/>
      <c r="N50" s="21"/>
    </row>
    <row r="51" spans="1:14" x14ac:dyDescent="0.25">
      <c r="A51" s="11"/>
      <c r="B51" s="21"/>
      <c r="C51" s="21"/>
      <c r="D51" s="21"/>
      <c r="E51" s="21"/>
      <c r="F51" s="21"/>
      <c r="G51" s="21"/>
      <c r="H51" s="21"/>
      <c r="I51" s="21"/>
      <c r="J51" s="11"/>
      <c r="K51" s="11"/>
      <c r="L51" s="11"/>
      <c r="M51" s="21"/>
      <c r="N51" s="21"/>
    </row>
    <row r="52" spans="1:14" x14ac:dyDescent="0.25">
      <c r="A52" s="11"/>
      <c r="B52" s="21"/>
      <c r="C52" s="21"/>
      <c r="D52" s="21"/>
      <c r="E52" s="21"/>
      <c r="F52" s="21"/>
      <c r="G52" s="21"/>
      <c r="H52" s="21"/>
      <c r="I52" s="21"/>
      <c r="J52" s="11"/>
      <c r="K52" s="11"/>
      <c r="L52" s="11"/>
      <c r="M52" s="21"/>
      <c r="N52" s="21"/>
    </row>
    <row r="53" spans="1:14" x14ac:dyDescent="0.25">
      <c r="A53" s="11"/>
      <c r="B53" s="21"/>
      <c r="C53" s="21"/>
      <c r="D53" s="21"/>
      <c r="E53" s="21"/>
      <c r="F53" s="21"/>
      <c r="G53" s="21"/>
      <c r="H53" s="21"/>
      <c r="I53" s="21"/>
      <c r="J53" s="11"/>
      <c r="K53" s="11"/>
      <c r="L53" s="11"/>
      <c r="M53" s="21"/>
      <c r="N53" s="21"/>
    </row>
    <row r="54" spans="1:14" x14ac:dyDescent="0.25">
      <c r="A54" s="11"/>
      <c r="B54" s="21"/>
      <c r="C54" s="21"/>
      <c r="D54" s="21"/>
      <c r="E54" s="21"/>
      <c r="F54" s="21"/>
      <c r="G54" s="21"/>
      <c r="H54" s="21"/>
      <c r="I54" s="21"/>
      <c r="J54" s="11"/>
      <c r="K54" s="11"/>
      <c r="L54" s="11"/>
      <c r="M54" s="21"/>
      <c r="N54" s="21"/>
    </row>
    <row r="55" spans="1:14" x14ac:dyDescent="0.25">
      <c r="A55" s="11"/>
      <c r="B55" s="21"/>
      <c r="C55" s="21"/>
      <c r="D55" s="21"/>
      <c r="E55" s="21"/>
      <c r="F55" s="21"/>
      <c r="G55" s="21"/>
      <c r="H55" s="21"/>
      <c r="I55" s="21"/>
      <c r="J55" s="11"/>
      <c r="K55" s="11"/>
      <c r="L55" s="11"/>
      <c r="M55" s="21"/>
      <c r="N55" s="21"/>
    </row>
    <row r="56" spans="1:14" x14ac:dyDescent="0.25">
      <c r="A56" s="11"/>
      <c r="B56" s="21"/>
      <c r="C56" s="21"/>
      <c r="D56" s="21"/>
      <c r="E56" s="21"/>
      <c r="F56" s="21"/>
      <c r="G56" s="21"/>
      <c r="H56" s="21"/>
      <c r="I56" s="21"/>
      <c r="J56" s="11"/>
      <c r="K56" s="11"/>
      <c r="L56" s="11"/>
      <c r="M56" s="21"/>
      <c r="N56" s="21"/>
    </row>
    <row r="57" spans="1:14" x14ac:dyDescent="0.25">
      <c r="A57" s="11"/>
      <c r="B57" s="21"/>
      <c r="C57" s="21"/>
      <c r="D57" s="21"/>
      <c r="E57" s="21"/>
      <c r="F57" s="21"/>
      <c r="G57" s="21"/>
      <c r="H57" s="21"/>
      <c r="I57" s="21"/>
      <c r="J57" s="11"/>
      <c r="K57" s="11"/>
      <c r="L57" s="11"/>
      <c r="M57" s="21"/>
      <c r="N57" s="21"/>
    </row>
    <row r="58" spans="1:14" x14ac:dyDescent="0.25">
      <c r="A58" s="11"/>
      <c r="B58" s="21"/>
      <c r="C58" s="21"/>
      <c r="D58" s="21"/>
      <c r="E58" s="21"/>
      <c r="F58" s="21"/>
      <c r="G58" s="21"/>
      <c r="H58" s="21"/>
      <c r="I58" s="21"/>
      <c r="J58" s="11"/>
      <c r="K58" s="11"/>
      <c r="L58" s="11"/>
      <c r="M58" s="21"/>
      <c r="N58" s="21"/>
    </row>
    <row r="59" spans="1:14" x14ac:dyDescent="0.25">
      <c r="A59" s="11"/>
      <c r="B59" s="21"/>
      <c r="C59" s="21"/>
      <c r="D59" s="21"/>
      <c r="E59" s="21"/>
      <c r="F59" s="21"/>
      <c r="G59" s="21"/>
      <c r="H59" s="21"/>
      <c r="I59" s="21"/>
      <c r="J59" s="11"/>
      <c r="K59" s="11"/>
      <c r="L59" s="11"/>
      <c r="M59" s="21"/>
      <c r="N59" s="21"/>
    </row>
    <row r="60" spans="1:14" x14ac:dyDescent="0.25">
      <c r="A60" s="11"/>
      <c r="B60" s="21"/>
      <c r="C60" s="21"/>
      <c r="D60" s="21"/>
      <c r="E60" s="21"/>
      <c r="F60" s="21"/>
      <c r="G60" s="21"/>
      <c r="H60" s="21"/>
      <c r="I60" s="21"/>
      <c r="J60" s="11"/>
      <c r="K60" s="11"/>
      <c r="L60" s="11"/>
      <c r="M60" s="21"/>
      <c r="N60" s="21"/>
    </row>
    <row r="61" spans="1:14" x14ac:dyDescent="0.25">
      <c r="A61" s="11"/>
      <c r="B61" s="21"/>
      <c r="C61" s="21"/>
      <c r="D61" s="21"/>
      <c r="E61" s="21"/>
      <c r="F61" s="21"/>
      <c r="G61" s="21"/>
      <c r="H61" s="21"/>
      <c r="I61" s="21"/>
      <c r="J61" s="11"/>
      <c r="K61" s="11"/>
      <c r="L61" s="11"/>
      <c r="M61" s="21"/>
      <c r="N61" s="21"/>
    </row>
    <row r="62" spans="1:14" x14ac:dyDescent="0.25">
      <c r="A62" s="11"/>
      <c r="B62" s="21"/>
      <c r="C62" s="21"/>
      <c r="D62" s="21"/>
      <c r="E62" s="21"/>
      <c r="F62" s="21"/>
      <c r="G62" s="21"/>
      <c r="H62" s="21"/>
      <c r="I62" s="21"/>
      <c r="J62" s="11"/>
      <c r="K62" s="11"/>
      <c r="L62" s="11"/>
      <c r="M62" s="21"/>
      <c r="N62" s="21"/>
    </row>
    <row r="63" spans="1:14" x14ac:dyDescent="0.25">
      <c r="A63" s="11"/>
      <c r="B63" s="21"/>
      <c r="C63" s="21"/>
      <c r="D63" s="21"/>
      <c r="E63" s="21"/>
      <c r="F63" s="21"/>
      <c r="G63" s="21"/>
      <c r="H63" s="21"/>
      <c r="I63" s="21"/>
      <c r="J63" s="11"/>
      <c r="K63" s="11"/>
      <c r="L63" s="11"/>
      <c r="M63" s="21"/>
      <c r="N63" s="21"/>
    </row>
    <row r="64" spans="1:14" x14ac:dyDescent="0.25">
      <c r="A64" s="11"/>
      <c r="B64" s="21"/>
      <c r="C64" s="21"/>
      <c r="D64" s="21"/>
      <c r="E64" s="21"/>
      <c r="F64" s="21"/>
      <c r="G64" s="21"/>
      <c r="H64" s="21"/>
      <c r="I64" s="21"/>
      <c r="J64" s="11"/>
      <c r="K64" s="11"/>
      <c r="L64" s="11"/>
      <c r="M64" s="21"/>
      <c r="N64" s="21"/>
    </row>
    <row r="65" spans="1:14" x14ac:dyDescent="0.25">
      <c r="A65" s="11"/>
      <c r="B65" s="21"/>
      <c r="C65" s="21"/>
      <c r="D65" s="21"/>
      <c r="E65" s="21"/>
      <c r="F65" s="21"/>
      <c r="G65" s="21"/>
      <c r="H65" s="21"/>
      <c r="I65" s="21"/>
      <c r="J65" s="11"/>
      <c r="K65" s="11"/>
      <c r="L65" s="11"/>
      <c r="M65" s="21"/>
      <c r="N65" s="21"/>
    </row>
    <row r="66" spans="1:14" x14ac:dyDescent="0.25">
      <c r="A66" s="11"/>
      <c r="B66" s="21"/>
      <c r="C66" s="21"/>
      <c r="D66" s="21"/>
      <c r="E66" s="21"/>
      <c r="F66" s="21"/>
      <c r="G66" s="21"/>
      <c r="H66" s="21"/>
      <c r="I66" s="21"/>
      <c r="J66" s="11"/>
      <c r="K66" s="11"/>
      <c r="L66" s="11"/>
      <c r="M66" s="21"/>
      <c r="N66" s="2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N32" sqref="N32"/>
    </sheetView>
  </sheetViews>
  <sheetFormatPr baseColWidth="10" defaultRowHeight="13.2" x14ac:dyDescent="0.25"/>
  <sheetData>
    <row r="1" spans="1:18" x14ac:dyDescent="0.25">
      <c r="A1" t="s">
        <v>81</v>
      </c>
      <c r="B1">
        <f>IF(OR(TRIM(match7!A10)="Joueur",TRIM(match7!A10)="Player"),10,0)+IF(OR(TRIM(match7!A11)="Joueur",TRIM(match7!A11)="Player"),11,0)+IF(OR(TRIM(match7!A12)="Joueur",TRIM(match7!A12)="Player"),12,0)+IF(OR(TRIM(match7!A13)="Joueur",TRIM(match7!A13)="Player"),13,0)+IF(OR(TRIM(match7!A14)="Joueur",TRIM(match7!A14)="Player"),14,0)+IF(OR(TRIM(match7!A15)="Joueur",TRIM(match7!A15)="Player"),15,0)+IF(OR(TRIM(match7!A16)="Joueur",TRIM(match7!A16)="Player"),16,0)+IF(OR(TRIM(match7!A17)="Joueur",TRIM(match7!A17)="Player"),17,0)</f>
        <v>0</v>
      </c>
    </row>
    <row r="5" spans="1:18" x14ac:dyDescent="0.25">
      <c r="A5" t="str">
        <f>IF(TRIM(match7!A1)=A1,A1,"")</f>
        <v/>
      </c>
      <c r="B5" t="str">
        <f>IF(A5="","",match7!B1)</f>
        <v/>
      </c>
      <c r="C5" t="str">
        <f>IF(B5="","",match7!C1)</f>
        <v/>
      </c>
      <c r="D5" t="str">
        <f>IF(C5="","",match7!D1)</f>
        <v/>
      </c>
      <c r="E5" t="str">
        <f>IF(D5="","",match7!E1)</f>
        <v/>
      </c>
      <c r="F5" t="str">
        <f>IF(E5="","",match7!F1)</f>
        <v/>
      </c>
      <c r="G5" t="str">
        <f>IF(F5="","",match7!G1)</f>
        <v/>
      </c>
      <c r="H5" t="str">
        <f>IF(G5="","",match7!H1)</f>
        <v/>
      </c>
      <c r="I5" t="str">
        <f>IF(H5="","",match7!I1)</f>
        <v/>
      </c>
      <c r="J5" t="str">
        <f>IF(I5="","",match7!J1)</f>
        <v/>
      </c>
      <c r="K5" t="str">
        <f>IF(J5="","",match7!K1)</f>
        <v/>
      </c>
      <c r="L5" t="str">
        <f>IF(K5="","",match7!L1)</f>
        <v/>
      </c>
      <c r="M5" t="str">
        <f>IF(L5="","",match7!M1)</f>
        <v/>
      </c>
      <c r="N5" t="str">
        <f>IF(M5="","",match7!N1)</f>
        <v/>
      </c>
    </row>
    <row r="6" spans="1:18" x14ac:dyDescent="0.25">
      <c r="A6" t="str">
        <f>IF($A$5="","",match7!A2)</f>
        <v/>
      </c>
      <c r="B6" t="str">
        <f>IF($A$5="","",match7!B2)</f>
        <v/>
      </c>
      <c r="C6" t="str">
        <f>IF($A$5="","",match7!C2)</f>
        <v/>
      </c>
      <c r="D6" t="str">
        <f>IF($A$5="","",match7!D2)</f>
        <v/>
      </c>
      <c r="E6" t="str">
        <f>IF($A$5="","",match7!E2)</f>
        <v/>
      </c>
      <c r="F6" t="str">
        <f>IF($A$5="","",match7!F2)</f>
        <v/>
      </c>
      <c r="G6" t="str">
        <f>IF($A$5="","",match7!G2)</f>
        <v/>
      </c>
      <c r="H6" t="str">
        <f>IF($A$5="","",match7!H2)</f>
        <v/>
      </c>
      <c r="I6" t="str">
        <f>IF($A$5="","",match7!I2)</f>
        <v/>
      </c>
      <c r="J6" t="str">
        <f>IF($A$5="","",match7!J2)</f>
        <v/>
      </c>
      <c r="K6" t="str">
        <f>IF($A$5="","",match7!K2)</f>
        <v/>
      </c>
      <c r="L6" t="str">
        <f>IF($A$5="","",match7!L2)</f>
        <v/>
      </c>
      <c r="M6" t="str">
        <f>IF($A$5="","",match7!M2)</f>
        <v/>
      </c>
      <c r="N6" t="str">
        <f>IF($A$5="","",match7!N2)</f>
        <v/>
      </c>
      <c r="P6" t="str">
        <f>TRIM(A6)</f>
        <v/>
      </c>
      <c r="Q6" t="str">
        <f>IF(B6&gt;B20,"[b]"&amp;P6&amp;"[/b]",P6)</f>
        <v/>
      </c>
      <c r="R6" t="str">
        <f>IF(B6&gt;B20,"[b]"&amp;B6&amp;"[/b]",B6)</f>
        <v/>
      </c>
    </row>
    <row r="7" spans="1:18" x14ac:dyDescent="0.25">
      <c r="A7" t="str">
        <f>IF($A$5="","",IF(match7!$A3=0,"",match7!A3))</f>
        <v/>
      </c>
      <c r="B7" t="str">
        <f>IF($A$5="","",IF(match7!$A3=0,"",match7!B3))</f>
        <v/>
      </c>
      <c r="C7" t="str">
        <f>IF($A$5="","",IF(match7!$A3=0,"",match7!C3))</f>
        <v/>
      </c>
      <c r="D7" t="str">
        <f>IF($A$5="","",IF(match7!$A3=0,"",match7!D3))</f>
        <v/>
      </c>
      <c r="E7" t="str">
        <f>IF($A$5="","",IF(match7!$A3=0,"",match7!E3))</f>
        <v/>
      </c>
      <c r="F7" t="str">
        <f>IF($A$5="","",IF(match7!$A3=0,"",match7!F3))</f>
        <v/>
      </c>
      <c r="G7" t="str">
        <f>IF($A$5="","",IF(match7!$A3=0,"",match7!G3))</f>
        <v/>
      </c>
      <c r="H7" t="str">
        <f>IF($A$5="","",IF(match7!$A3=0,"",match7!H3))</f>
        <v/>
      </c>
      <c r="I7" t="str">
        <f>IF($A$5="","",IF(match7!$A3=0,"",match7!I3))</f>
        <v/>
      </c>
      <c r="J7" t="str">
        <f>IF($A$5="","",IF(match7!$A3=0,"",match7!J3))</f>
        <v/>
      </c>
      <c r="K7" t="str">
        <f>IF($A$5="","",IF(match7!$A3=0,"",match7!K3))</f>
        <v/>
      </c>
      <c r="L7" t="str">
        <f>IF($A$5="","",IF(match7!$A3=0,"",match7!L3))</f>
        <v/>
      </c>
      <c r="M7" t="str">
        <f>IF($A$5="","",IF(match7!$A3=0,"",match7!M3))</f>
        <v/>
      </c>
      <c r="N7" t="str">
        <f>IF($A$5="","",IF(match7!$A3=0,"",match7!N3))</f>
        <v/>
      </c>
    </row>
    <row r="8" spans="1:18" x14ac:dyDescent="0.25">
      <c r="A8" t="str">
        <f>IF($A$5="","",IF(match7!$A4=0,"",match7!A4))</f>
        <v/>
      </c>
      <c r="B8" t="str">
        <f>IF($A$5="","",IF(match7!$A4=0,"",match7!B4))</f>
        <v/>
      </c>
      <c r="C8" t="str">
        <f>IF($A$5="","",IF(match7!$A4=0,"",match7!C4))</f>
        <v/>
      </c>
      <c r="D8" t="str">
        <f>IF($A$5="","",IF(match7!$A4=0,"",match7!D4))</f>
        <v/>
      </c>
      <c r="E8" t="str">
        <f>IF($A$5="","",IF(match7!$A4=0,"",match7!E4))</f>
        <v/>
      </c>
      <c r="F8" t="str">
        <f>IF($A$5="","",IF(match7!$A4=0,"",match7!F4))</f>
        <v/>
      </c>
      <c r="G8" t="str">
        <f>IF($A$5="","",IF(match7!$A4=0,"",match7!G4))</f>
        <v/>
      </c>
      <c r="H8" t="str">
        <f>IF($A$5="","",IF(match7!$A4=0,"",match7!H4))</f>
        <v/>
      </c>
      <c r="I8" t="str">
        <f>IF($A$5="","",IF(match7!$A4=0,"",match7!I4))</f>
        <v/>
      </c>
      <c r="J8" t="str">
        <f>IF($A$5="","",IF(match7!$A4=0,"",match7!J4))</f>
        <v/>
      </c>
      <c r="K8" t="str">
        <f>IF($A$5="","",IF(match7!$A4=0,"",match7!K4))</f>
        <v/>
      </c>
      <c r="L8" t="str">
        <f>IF($A$5="","",IF(match7!$A4=0,"",match7!L4))</f>
        <v/>
      </c>
      <c r="M8" t="str">
        <f>IF($A$5="","",IF(match7!$A4=0,"",match7!M4))</f>
        <v/>
      </c>
      <c r="N8" t="str">
        <f>IF($A$5="","",IF(match7!$A4=0,"",match7!N4))</f>
        <v/>
      </c>
    </row>
    <row r="9" spans="1:18" x14ac:dyDescent="0.25">
      <c r="A9" t="str">
        <f>IF($A$5="","",IF(match7!$A5=0,"",match7!A5))</f>
        <v/>
      </c>
      <c r="B9" t="str">
        <f>IF($A$5="","",IF(match7!$A5=0,"",match7!B5))</f>
        <v/>
      </c>
      <c r="C9" t="str">
        <f>IF($A$5="","",IF(match7!$A5=0,"",match7!C5))</f>
        <v/>
      </c>
      <c r="D9" t="str">
        <f>IF($A$5="","",IF(match7!$A5=0,"",match7!D5))</f>
        <v/>
      </c>
      <c r="E9" t="str">
        <f>IF($A$5="","",IF(match7!$A5=0,"",match7!E5))</f>
        <v/>
      </c>
      <c r="F9" t="str">
        <f>IF($A$5="","",IF(match7!$A5=0,"",match7!F5))</f>
        <v/>
      </c>
      <c r="G9" t="str">
        <f>IF($A$5="","",IF(match7!$A5=0,"",match7!G5))</f>
        <v/>
      </c>
      <c r="H9" t="str">
        <f>IF($A$5="","",IF(match7!$A5=0,"",match7!H5))</f>
        <v/>
      </c>
      <c r="I9" t="str">
        <f>IF($A$5="","",IF(match7!$A5=0,"",match7!I5))</f>
        <v/>
      </c>
      <c r="J9" t="str">
        <f>IF($A$5="","",IF(match7!$A5=0,"",match7!J5))</f>
        <v/>
      </c>
      <c r="K9" t="str">
        <f>IF($A$5="","",IF(match7!$A5=0,"",match7!K5))</f>
        <v/>
      </c>
      <c r="L9" t="str">
        <f>IF($A$5="","",IF(match7!$A5=0,"",match7!L5))</f>
        <v/>
      </c>
      <c r="M9" t="str">
        <f>IF($A$5="","",IF(match7!$A5=0,"",match7!M5))</f>
        <v/>
      </c>
      <c r="N9" t="str">
        <f>IF($A$5="","",IF(match7!$A5=0,"",match7!N5))</f>
        <v/>
      </c>
    </row>
    <row r="10" spans="1:18" x14ac:dyDescent="0.25">
      <c r="A10" t="str">
        <f>IF($A$5="","",IF(match7!$A6=0,"",match7!A6))</f>
        <v/>
      </c>
      <c r="B10" t="str">
        <f>IF($A$5="","",IF(match7!$A6=0,"",match7!B6))</f>
        <v/>
      </c>
      <c r="C10" t="str">
        <f>IF($A$5="","",IF(match7!$A6=0,"",match7!C6))</f>
        <v/>
      </c>
      <c r="D10" t="str">
        <f>IF($A$5="","",IF(match7!$A6=0,"",match7!D6))</f>
        <v/>
      </c>
      <c r="E10" t="str">
        <f>IF($A$5="","",IF(match7!$A6=0,"",match7!E6))</f>
        <v/>
      </c>
      <c r="F10" t="str">
        <f>IF($A$5="","",IF(match7!$A6=0,"",match7!F6))</f>
        <v/>
      </c>
      <c r="G10" t="str">
        <f>IF($A$5="","",IF(match7!$A6=0,"",match7!G6))</f>
        <v/>
      </c>
      <c r="H10" t="str">
        <f>IF($A$5="","",IF(match7!$A6=0,"",match7!H6))</f>
        <v/>
      </c>
      <c r="I10" t="str">
        <f>IF($A$5="","",IF(match7!$A6=0,"",match7!I6))</f>
        <v/>
      </c>
      <c r="J10" t="str">
        <f>IF($A$5="","",IF(match7!$A6=0,"",match7!J6))</f>
        <v/>
      </c>
      <c r="K10" t="str">
        <f>IF($A$5="","",IF(match7!$A6=0,"",match7!K6))</f>
        <v/>
      </c>
      <c r="L10" t="str">
        <f>IF($A$5="","",IF(match7!$A6=0,"",match7!L6))</f>
        <v/>
      </c>
      <c r="M10" t="str">
        <f>IF($A$5="","",IF(match7!$A6=0,"",match7!M6))</f>
        <v/>
      </c>
      <c r="N10" t="str">
        <f>IF($A$5="","",IF(match7!$A6=0,"",match7!N6))</f>
        <v/>
      </c>
    </row>
    <row r="11" spans="1:18" x14ac:dyDescent="0.25">
      <c r="A11" t="str">
        <f>IF($A$5="","",IF(match7!$A7=0,"",match7!A7))</f>
        <v/>
      </c>
      <c r="B11" t="str">
        <f>IF($A$5="","",IF(match7!$A7=0,"",match7!B7))</f>
        <v/>
      </c>
      <c r="C11" t="str">
        <f>IF($A$5="","",IF(match7!$A7=0,"",match7!C7))</f>
        <v/>
      </c>
      <c r="D11" t="str">
        <f>IF($A$5="","",IF(match7!$A7=0,"",match7!D7))</f>
        <v/>
      </c>
      <c r="E11" t="str">
        <f>IF($A$5="","",IF(match7!$A7=0,"",match7!E7))</f>
        <v/>
      </c>
      <c r="F11" t="str">
        <f>IF($A$5="","",IF(match7!$A7=0,"",match7!F7))</f>
        <v/>
      </c>
      <c r="G11" t="str">
        <f>IF($A$5="","",IF(match7!$A7=0,"",match7!G7))</f>
        <v/>
      </c>
      <c r="H11" t="str">
        <f>IF($A$5="","",IF(match7!$A7=0,"",match7!H7))</f>
        <v/>
      </c>
      <c r="I11" t="str">
        <f>IF($A$5="","",IF(match7!$A7=0,"",match7!I7))</f>
        <v/>
      </c>
      <c r="J11" t="str">
        <f>IF($A$5="","",IF(match7!$A7=0,"",match7!J7))</f>
        <v/>
      </c>
      <c r="K11" t="str">
        <f>IF($A$5="","",IF(match7!$A7=0,"",match7!K7))</f>
        <v/>
      </c>
      <c r="L11" t="str">
        <f>IF($A$5="","",IF(match7!$A7=0,"",match7!L7))</f>
        <v/>
      </c>
      <c r="M11" t="str">
        <f>IF($A$5="","",IF(match7!$A7=0,"",match7!M7))</f>
        <v/>
      </c>
      <c r="N11" t="str">
        <f>IF($A$5="","",IF(match7!$A7=0,"",match7!N7))</f>
        <v/>
      </c>
    </row>
    <row r="12" spans="1:18" x14ac:dyDescent="0.25">
      <c r="A12" t="str">
        <f>IF($A$5="","",IF(match7!$A8=0,"",match7!A8))</f>
        <v/>
      </c>
      <c r="B12" t="str">
        <f>IF($A$5="","",IF(match7!$A8=0,"",match7!B8))</f>
        <v/>
      </c>
      <c r="C12" t="str">
        <f>IF($A$5="","",IF(match7!$A8=0,"",match7!C8))</f>
        <v/>
      </c>
      <c r="D12" t="str">
        <f>IF($A$5="","",IF(match7!$A8=0,"",match7!D8))</f>
        <v/>
      </c>
      <c r="E12" t="str">
        <f>IF($A$5="","",IF(match7!$A8=0,"",match7!E8))</f>
        <v/>
      </c>
      <c r="F12" t="str">
        <f>IF($A$5="","",IF(match7!$A8=0,"",match7!F8))</f>
        <v/>
      </c>
      <c r="G12" t="str">
        <f>IF($A$5="","",IF(match7!$A8=0,"",match7!G8))</f>
        <v/>
      </c>
      <c r="H12" t="str">
        <f>IF($A$5="","",IF(match7!$A8=0,"",match7!H8))</f>
        <v/>
      </c>
      <c r="I12" t="str">
        <f>IF($A$5="","",IF(match7!$A8=0,"",match7!I8))</f>
        <v/>
      </c>
      <c r="J12" t="str">
        <f>IF($A$5="","",IF(match7!$A8=0,"",match7!J8))</f>
        <v/>
      </c>
      <c r="K12" t="str">
        <f>IF($A$5="","",IF(match7!$A8=0,"",match7!K8))</f>
        <v/>
      </c>
      <c r="L12" t="str">
        <f>IF($A$5="","",IF(match7!$A8=0,"",match7!L8))</f>
        <v/>
      </c>
      <c r="M12" t="str">
        <f>IF($A$5="","",IF(match7!$A8=0,"",match7!M8))</f>
        <v/>
      </c>
      <c r="N12" t="str">
        <f>IF($A$5="","",IF(match7!$A8=0,"",match7!N8))</f>
        <v/>
      </c>
    </row>
    <row r="13" spans="1:18" x14ac:dyDescent="0.25">
      <c r="A13" t="str">
        <f>IF($A$5="","",IF(match7!$A9=0,"",match7!A9))</f>
        <v/>
      </c>
      <c r="B13" t="str">
        <f>IF($A$5="","",IF(match7!$A9=0,"",match7!B9))</f>
        <v/>
      </c>
      <c r="C13" t="str">
        <f>IF($A$5="","",IF(match7!$A9=0,"",match7!C9))</f>
        <v/>
      </c>
      <c r="D13" t="str">
        <f>IF($A$5="","",IF(match7!$A9=0,"",match7!D9))</f>
        <v/>
      </c>
      <c r="E13" t="str">
        <f>IF($A$5="","",IF(match7!$A9=0,"",match7!E9))</f>
        <v/>
      </c>
      <c r="F13" t="str">
        <f>IF($A$5="","",IF(match7!$A9=0,"",match7!F9))</f>
        <v/>
      </c>
      <c r="G13" t="str">
        <f>IF($A$5="","",IF(match7!$A9=0,"",match7!G9))</f>
        <v/>
      </c>
      <c r="H13" t="str">
        <f>IF($A$5="","",IF(match7!$A9=0,"",match7!H9))</f>
        <v/>
      </c>
      <c r="I13" t="str">
        <f>IF($A$5="","",IF(match7!$A9=0,"",match7!I9))</f>
        <v/>
      </c>
      <c r="J13" t="str">
        <f>IF($A$5="","",IF(match7!$A9=0,"",match7!J9))</f>
        <v/>
      </c>
      <c r="K13" t="str">
        <f>IF($A$5="","",IF(match7!$A9=0,"",match7!K9))</f>
        <v/>
      </c>
      <c r="L13" t="str">
        <f>IF($A$5="","",IF(match7!$A9=0,"",match7!L9))</f>
        <v/>
      </c>
      <c r="M13" t="str">
        <f>IF($A$5="","",IF(match7!$A9=0,"",match7!M9))</f>
        <v/>
      </c>
      <c r="N13" t="str">
        <f>IF($A$5="","",IF(match7!$A9=0,"",match7!N9))</f>
        <v/>
      </c>
    </row>
    <row r="14" spans="1:18" x14ac:dyDescent="0.25">
      <c r="A14" t="str">
        <f>IF($A$5="","",IF($B$1&lt;=10,"",IF(match7!$A10=0,"",match7!A10)))</f>
        <v/>
      </c>
      <c r="B14" t="str">
        <f>IF($A$5="","",IF($B$1&lt;=10,"",IF(match7!$A10=0,"",match7!B10)))</f>
        <v/>
      </c>
      <c r="C14" t="str">
        <f>IF($A$5="","",IF($B$1&lt;=10,"",IF(match7!$A10=0,"",match7!C10)))</f>
        <v/>
      </c>
      <c r="D14" t="str">
        <f>IF($A$5="","",IF($B$1&lt;=10,"",IF(match7!$A10=0,"",match7!D10)))</f>
        <v/>
      </c>
      <c r="E14" t="str">
        <f>IF($A$5="","",IF($B$1&lt;=10,"",IF(match7!$A10=0,"",match7!E10)))</f>
        <v/>
      </c>
      <c r="F14" t="str">
        <f>IF($A$5="","",IF($B$1&lt;=10,"",IF(match7!$A10=0,"",match7!F10)))</f>
        <v/>
      </c>
      <c r="G14" t="str">
        <f>IF($A$5="","",IF($B$1&lt;=10,"",IF(match7!$A10=0,"",match7!G10)))</f>
        <v/>
      </c>
      <c r="H14" t="str">
        <f>IF($A$5="","",IF($B$1&lt;=10,"",IF(match7!$A10=0,"",match7!H10)))</f>
        <v/>
      </c>
      <c r="I14" t="str">
        <f>IF($A$5="","",IF($B$1&lt;=10,"",IF(match7!$A10=0,"",match7!I10)))</f>
        <v/>
      </c>
      <c r="J14" t="str">
        <f>IF($A$5="","",IF($B$1&lt;=10,"",IF(match7!$A10=0,"",match7!J10)))</f>
        <v/>
      </c>
      <c r="K14" t="str">
        <f>IF($A$5="","",IF($B$1&lt;=10,"",IF(match7!$A10=0,"",match7!K10)))</f>
        <v/>
      </c>
      <c r="L14" t="str">
        <f>IF($A$5="","",IF($B$1&lt;=10,"",IF(match7!$A10=0,"",match7!L10)))</f>
        <v/>
      </c>
      <c r="M14" t="str">
        <f>IF($A$5="","",IF($B$1&lt;=10,"",IF(match7!$A10=0,"",match7!M10)))</f>
        <v/>
      </c>
      <c r="N14" t="str">
        <f>IF($A$5="","",IF($B$1&lt;=10,"",IF(match7!$A10=0,"",match7!N10)))</f>
        <v/>
      </c>
    </row>
    <row r="15" spans="1:18" x14ac:dyDescent="0.25">
      <c r="A15" t="str">
        <f>IF($A$5="","",IF($B$1&lt;=11,"",IF(match7!$A11=0,"",match7!A11)))</f>
        <v/>
      </c>
      <c r="B15" t="str">
        <f>IF($A$5="","",IF($B$1&lt;=11,"",IF(match7!$A11=0,"",match7!B11)))</f>
        <v/>
      </c>
      <c r="C15" t="str">
        <f>IF($A$5="","",IF($B$1&lt;=11,"",IF(match7!$A11=0,"",match7!C11)))</f>
        <v/>
      </c>
      <c r="D15" t="str">
        <f>IF($A$5="","",IF($B$1&lt;=11,"",IF(match7!$A11=0,"",match7!D11)))</f>
        <v/>
      </c>
      <c r="E15" t="str">
        <f>IF($A$5="","",IF($B$1&lt;=11,"",IF(match7!$A11=0,"",match7!E11)))</f>
        <v/>
      </c>
      <c r="F15" t="str">
        <f>IF($A$5="","",IF($B$1&lt;=11,"",IF(match7!$A11=0,"",match7!F11)))</f>
        <v/>
      </c>
      <c r="G15" t="str">
        <f>IF($A$5="","",IF($B$1&lt;=11,"",IF(match7!$A11=0,"",match7!G11)))</f>
        <v/>
      </c>
      <c r="H15" t="str">
        <f>IF($A$5="","",IF($B$1&lt;=11,"",IF(match7!$A11=0,"",match7!H11)))</f>
        <v/>
      </c>
      <c r="I15" t="str">
        <f>IF($A$5="","",IF($B$1&lt;=11,"",IF(match7!$A11=0,"",match7!I11)))</f>
        <v/>
      </c>
      <c r="J15" t="str">
        <f>IF($A$5="","",IF($B$1&lt;=11,"",IF(match7!$A11=0,"",match7!J11)))</f>
        <v/>
      </c>
      <c r="K15" t="str">
        <f>IF($A$5="","",IF($B$1&lt;=11,"",IF(match7!$A11=0,"",match7!K11)))</f>
        <v/>
      </c>
      <c r="L15" t="str">
        <f>IF($A$5="","",IF($B$1&lt;=11,"",IF(match7!$A11=0,"",match7!L11)))</f>
        <v/>
      </c>
      <c r="M15" t="str">
        <f>IF($A$5="","",IF($B$1&lt;=11,"",IF(match7!$A11=0,"",match7!M11)))</f>
        <v/>
      </c>
      <c r="N15" t="str">
        <f>IF($A$5="","",IF($B$1&lt;=11,"",IF(match7!$A11=0,"",match7!N11)))</f>
        <v/>
      </c>
    </row>
    <row r="16" spans="1:18" x14ac:dyDescent="0.25">
      <c r="A16" t="str">
        <f>IF($A$5="","",IF($B$1&lt;=12,"",IF(match7!$A12=0,"",match7!A12)))</f>
        <v/>
      </c>
      <c r="B16" t="str">
        <f>IF($A$5="","",IF($B$1&lt;=12,"",IF(match7!$A12=0,"",match7!B12)))</f>
        <v/>
      </c>
      <c r="C16" t="str">
        <f>IF($A$5="","",IF($B$1&lt;=12,"",IF(match7!$A12=0,"",match7!C12)))</f>
        <v/>
      </c>
      <c r="D16" t="str">
        <f>IF($A$5="","",IF($B$1&lt;=12,"",IF(match7!$A12=0,"",match7!D12)))</f>
        <v/>
      </c>
      <c r="E16" t="str">
        <f>IF($A$5="","",IF($B$1&lt;=12,"",IF(match7!$A12=0,"",match7!E12)))</f>
        <v/>
      </c>
      <c r="F16" t="str">
        <f>IF($A$5="","",IF($B$1&lt;=12,"",IF(match7!$A12=0,"",match7!F12)))</f>
        <v/>
      </c>
      <c r="G16" t="str">
        <f>IF($A$5="","",IF($B$1&lt;=12,"",IF(match7!$A12=0,"",match7!G12)))</f>
        <v/>
      </c>
      <c r="H16" t="str">
        <f>IF($A$5="","",IF($B$1&lt;=12,"",IF(match7!$A12=0,"",match7!H12)))</f>
        <v/>
      </c>
      <c r="I16" t="str">
        <f>IF($A$5="","",IF($B$1&lt;=12,"",IF(match7!$A12=0,"",match7!I12)))</f>
        <v/>
      </c>
      <c r="J16" t="str">
        <f>IF($A$5="","",IF($B$1&lt;=12,"",IF(match7!$A12=0,"",match7!J12)))</f>
        <v/>
      </c>
      <c r="K16" t="str">
        <f>IF($A$5="","",IF($B$1&lt;=12,"",IF(match7!$A12=0,"",match7!K12)))</f>
        <v/>
      </c>
      <c r="L16" t="str">
        <f>IF($A$5="","",IF($B$1&lt;=12,"",IF(match7!$A12=0,"",match7!L12)))</f>
        <v/>
      </c>
      <c r="M16" t="str">
        <f>IF($A$5="","",IF($B$1&lt;=12,"",IF(match7!$A12=0,"",match7!M12)))</f>
        <v/>
      </c>
      <c r="N16" t="str">
        <f>IF($A$5="","",IF($B$1&lt;=12,"",IF(match7!$A12=0,"",match7!N12)))</f>
        <v/>
      </c>
    </row>
    <row r="17" spans="1:19" x14ac:dyDescent="0.25">
      <c r="A17" t="str">
        <f>IF($A$5="","",IF($B$1&lt;=13,"",IF(match7!$A13=0,"",match7!A13)))</f>
        <v/>
      </c>
      <c r="B17" t="str">
        <f>IF($A$5="","",IF($B$1&lt;=13,"",IF(match7!$A13=0,"",match7!B13)))</f>
        <v/>
      </c>
      <c r="C17" t="str">
        <f>IF($A$5="","",IF($B$1&lt;=13,"",IF(match7!$A13=0,"",match7!C13)))</f>
        <v/>
      </c>
      <c r="D17" t="str">
        <f>IF($A$5="","",IF($B$1&lt;=13,"",IF(match7!$A13=0,"",match7!D13)))</f>
        <v/>
      </c>
      <c r="E17" t="str">
        <f>IF($A$5="","",IF($B$1&lt;=13,"",IF(match7!$A13=0,"",match7!E13)))</f>
        <v/>
      </c>
      <c r="F17" t="str">
        <f>IF($A$5="","",IF($B$1&lt;=13,"",IF(match7!$A13=0,"",match7!F13)))</f>
        <v/>
      </c>
      <c r="G17" t="str">
        <f>IF($A$5="","",IF($B$1&lt;=13,"",IF(match7!$A13=0,"",match7!G13)))</f>
        <v/>
      </c>
      <c r="H17" t="str">
        <f>IF($A$5="","",IF($B$1&lt;=13,"",IF(match7!$A13=0,"",match7!H13)))</f>
        <v/>
      </c>
      <c r="I17" t="str">
        <f>IF($A$5="","",IF($B$1&lt;=13,"",IF(match7!$A13=0,"",match7!I13)))</f>
        <v/>
      </c>
      <c r="J17" t="str">
        <f>IF($A$5="","",IF($B$1&lt;=13,"",IF(match7!$A13=0,"",match7!J13)))</f>
        <v/>
      </c>
      <c r="K17" t="str">
        <f>IF($A$5="","",IF($B$1&lt;=13,"",IF(match7!$A13=0,"",match7!K13)))</f>
        <v/>
      </c>
      <c r="L17" t="str">
        <f>IF($A$5="","",IF($B$1&lt;=13,"",IF(match7!$A13=0,"",match7!L13)))</f>
        <v/>
      </c>
      <c r="M17" t="str">
        <f>IF($A$5="","",IF($B$1&lt;=13,"",IF(match7!$A13=0,"",match7!M13)))</f>
        <v/>
      </c>
      <c r="N17" t="str">
        <f>IF($A$5="","",IF($B$1&lt;=13,"",IF(match7!$A13=0,"",match7!N13)))</f>
        <v/>
      </c>
    </row>
    <row r="18" spans="1:19" x14ac:dyDescent="0.25">
      <c r="A18" t="str">
        <f>IF($A$5="","",IF($B$1&lt;=14,"",IF(match7!$A14=0,"",match7!A14)))</f>
        <v/>
      </c>
      <c r="B18" t="str">
        <f>IF($A$5="","",IF($B$1&lt;=14,"",IF(match7!$A14=0,"",match7!B14)))</f>
        <v/>
      </c>
      <c r="C18" t="str">
        <f>IF($A$5="","",IF($B$1&lt;=14,"",IF(match7!$A14=0,"",match7!C14)))</f>
        <v/>
      </c>
      <c r="D18" t="str">
        <f>IF($A$5="","",IF($B$1&lt;=14,"",IF(match7!$A14=0,"",match7!D14)))</f>
        <v/>
      </c>
      <c r="E18" t="str">
        <f>IF($A$5="","",IF($B$1&lt;=14,"",IF(match7!$A14=0,"",match7!E14)))</f>
        <v/>
      </c>
      <c r="F18" t="str">
        <f>IF($A$5="","",IF($B$1&lt;=14,"",IF(match7!$A14=0,"",match7!F14)))</f>
        <v/>
      </c>
      <c r="G18" t="str">
        <f>IF($A$5="","",IF($B$1&lt;=14,"",IF(match7!$A14=0,"",match7!G14)))</f>
        <v/>
      </c>
      <c r="H18" t="str">
        <f>IF($A$5="","",IF($B$1&lt;=14,"",IF(match7!$A14=0,"",match7!H14)))</f>
        <v/>
      </c>
      <c r="I18" t="str">
        <f>IF($A$5="","",IF($B$1&lt;=14,"",IF(match7!$A14=0,"",match7!I14)))</f>
        <v/>
      </c>
      <c r="J18" t="str">
        <f>IF($A$5="","",IF($B$1&lt;=14,"",IF(match7!$A14=0,"",match7!J14)))</f>
        <v/>
      </c>
      <c r="K18" t="str">
        <f>IF($A$5="","",IF($B$1&lt;=14,"",IF(match7!$A14=0,"",match7!K14)))</f>
        <v/>
      </c>
      <c r="L18" t="str">
        <f>IF($A$5="","",IF($B$1&lt;=14,"",IF(match7!$A14=0,"",match7!L14)))</f>
        <v/>
      </c>
      <c r="M18" t="str">
        <f>IF($A$5="","",IF($B$1&lt;=14,"",IF(match7!$A14=0,"",match7!M14)))</f>
        <v/>
      </c>
      <c r="N18" t="str">
        <f>IF($A$5="","",IF($B$1&lt;=14,"",IF(match7!$A14=0,"",match7!N14)))</f>
        <v/>
      </c>
    </row>
    <row r="19" spans="1:19" x14ac:dyDescent="0.25">
      <c r="A19" s="8"/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24"/>
      <c r="P19" s="24"/>
    </row>
    <row r="20" spans="1:19" x14ac:dyDescent="0.25">
      <c r="A20" t="str">
        <f t="shared" ref="A20:A32" si="0">A35</f>
        <v/>
      </c>
      <c r="B20" t="str">
        <f>IF(ISERROR(B35+0),"",B35+0)</f>
        <v/>
      </c>
      <c r="C20" t="str">
        <f t="shared" ref="C20:I20" si="1">IF(ISERROR(C35+0),"",C35+0)</f>
        <v/>
      </c>
      <c r="D20" t="str">
        <f t="shared" si="1"/>
        <v/>
      </c>
      <c r="E20" t="str">
        <f t="shared" si="1"/>
        <v/>
      </c>
      <c r="F20" t="str">
        <f t="shared" si="1"/>
        <v/>
      </c>
      <c r="G20" t="str">
        <f t="shared" si="1"/>
        <v/>
      </c>
      <c r="H20" t="str">
        <f t="shared" si="1"/>
        <v/>
      </c>
      <c r="I20" t="str">
        <f t="shared" si="1"/>
        <v/>
      </c>
      <c r="J20" t="str">
        <f t="shared" ref="J20:L32" si="2">J35</f>
        <v/>
      </c>
      <c r="K20" t="str">
        <f t="shared" si="2"/>
        <v/>
      </c>
      <c r="L20" t="str">
        <f t="shared" si="2"/>
        <v/>
      </c>
      <c r="M20" t="str">
        <f>IF(ISERROR(M35+0),"",M35+0)</f>
        <v/>
      </c>
      <c r="N20" t="str">
        <f>IF(ISERROR(N35+0),"",N35+0)</f>
        <v/>
      </c>
      <c r="P20" t="str">
        <f>TRIM(A20)</f>
        <v/>
      </c>
      <c r="Q20" t="str">
        <f>IF(B20&gt;B6,"[b]"&amp;P20&amp;"[/b]",P20)</f>
        <v/>
      </c>
      <c r="R20" t="str">
        <f>IF(B20&gt;B6,"[b]"&amp;B20&amp;"[/b]",B20)</f>
        <v/>
      </c>
      <c r="S20" t="str">
        <f>IF(M20&gt;202," (A.P)","")</f>
        <v xml:space="preserve"> (A.P)</v>
      </c>
    </row>
    <row r="21" spans="1:19" x14ac:dyDescent="0.25">
      <c r="A21" t="str">
        <f t="shared" si="0"/>
        <v/>
      </c>
      <c r="B21" t="str">
        <f t="shared" ref="B21:I32" si="3">IF(ISERROR(B36+0),"",B36+0)</f>
        <v/>
      </c>
      <c r="C21" t="str">
        <f t="shared" si="3"/>
        <v/>
      </c>
      <c r="D21" t="str">
        <f t="shared" si="3"/>
        <v/>
      </c>
      <c r="E21" t="str">
        <f t="shared" si="3"/>
        <v/>
      </c>
      <c r="F21" t="str">
        <f t="shared" si="3"/>
        <v/>
      </c>
      <c r="G21" t="str">
        <f t="shared" si="3"/>
        <v/>
      </c>
      <c r="H21" t="str">
        <f t="shared" si="3"/>
        <v/>
      </c>
      <c r="I21" t="str">
        <f t="shared" si="3"/>
        <v/>
      </c>
      <c r="J21" t="str">
        <f t="shared" si="2"/>
        <v/>
      </c>
      <c r="K21" t="str">
        <f t="shared" si="2"/>
        <v/>
      </c>
      <c r="L21" t="str">
        <f t="shared" si="2"/>
        <v/>
      </c>
      <c r="M21" t="str">
        <f t="shared" ref="M21:N32" si="4">IF(ISERROR(M36+0),"",M36+0)</f>
        <v/>
      </c>
      <c r="N21" t="str">
        <f t="shared" si="4"/>
        <v/>
      </c>
    </row>
    <row r="22" spans="1:19" x14ac:dyDescent="0.25">
      <c r="A22" t="str">
        <f t="shared" si="0"/>
        <v/>
      </c>
      <c r="B22" t="str">
        <f t="shared" si="3"/>
        <v/>
      </c>
      <c r="C22" t="str">
        <f t="shared" si="3"/>
        <v/>
      </c>
      <c r="D22" t="str">
        <f t="shared" si="3"/>
        <v/>
      </c>
      <c r="E22" t="str">
        <f t="shared" si="3"/>
        <v/>
      </c>
      <c r="F22" t="str">
        <f t="shared" si="3"/>
        <v/>
      </c>
      <c r="G22" t="str">
        <f t="shared" si="3"/>
        <v/>
      </c>
      <c r="H22" t="str">
        <f t="shared" si="3"/>
        <v/>
      </c>
      <c r="I22" t="str">
        <f t="shared" si="3"/>
        <v/>
      </c>
      <c r="J22" t="str">
        <f t="shared" si="2"/>
        <v/>
      </c>
      <c r="K22" t="str">
        <f t="shared" si="2"/>
        <v/>
      </c>
      <c r="L22" t="str">
        <f t="shared" si="2"/>
        <v/>
      </c>
      <c r="M22" t="str">
        <f t="shared" si="4"/>
        <v/>
      </c>
      <c r="N22" t="str">
        <f t="shared" si="4"/>
        <v/>
      </c>
    </row>
    <row r="23" spans="1:19" x14ac:dyDescent="0.25">
      <c r="A23" t="str">
        <f t="shared" si="0"/>
        <v/>
      </c>
      <c r="B23" t="str">
        <f t="shared" si="3"/>
        <v/>
      </c>
      <c r="C23" t="str">
        <f t="shared" si="3"/>
        <v/>
      </c>
      <c r="D23" t="str">
        <f t="shared" si="3"/>
        <v/>
      </c>
      <c r="E23" t="str">
        <f t="shared" si="3"/>
        <v/>
      </c>
      <c r="F23" t="str">
        <f t="shared" si="3"/>
        <v/>
      </c>
      <c r="G23" t="str">
        <f t="shared" si="3"/>
        <v/>
      </c>
      <c r="H23" t="str">
        <f t="shared" si="3"/>
        <v/>
      </c>
      <c r="I23" t="str">
        <f t="shared" si="3"/>
        <v/>
      </c>
      <c r="J23" t="str">
        <f t="shared" si="2"/>
        <v/>
      </c>
      <c r="K23" t="str">
        <f t="shared" si="2"/>
        <v/>
      </c>
      <c r="L23" t="str">
        <f t="shared" si="2"/>
        <v/>
      </c>
      <c r="M23" t="str">
        <f t="shared" si="4"/>
        <v/>
      </c>
      <c r="N23" t="str">
        <f t="shared" si="4"/>
        <v/>
      </c>
    </row>
    <row r="24" spans="1:19" x14ac:dyDescent="0.25">
      <c r="A24" t="str">
        <f t="shared" si="0"/>
        <v/>
      </c>
      <c r="B24" t="str">
        <f t="shared" si="3"/>
        <v/>
      </c>
      <c r="C24" t="str">
        <f t="shared" si="3"/>
        <v/>
      </c>
      <c r="D24" t="str">
        <f t="shared" si="3"/>
        <v/>
      </c>
      <c r="E24" t="str">
        <f t="shared" si="3"/>
        <v/>
      </c>
      <c r="F24" t="str">
        <f t="shared" si="3"/>
        <v/>
      </c>
      <c r="G24" t="str">
        <f t="shared" si="3"/>
        <v/>
      </c>
      <c r="H24" t="str">
        <f t="shared" si="3"/>
        <v/>
      </c>
      <c r="I24" t="str">
        <f t="shared" si="3"/>
        <v/>
      </c>
      <c r="J24" t="str">
        <f t="shared" si="2"/>
        <v/>
      </c>
      <c r="K24" t="str">
        <f t="shared" si="2"/>
        <v/>
      </c>
      <c r="L24" t="str">
        <f t="shared" si="2"/>
        <v/>
      </c>
      <c r="M24" t="str">
        <f t="shared" si="4"/>
        <v/>
      </c>
      <c r="N24" t="str">
        <f t="shared" si="4"/>
        <v/>
      </c>
    </row>
    <row r="25" spans="1:19" x14ac:dyDescent="0.25">
      <c r="A25" t="str">
        <f t="shared" si="0"/>
        <v/>
      </c>
      <c r="B25" t="str">
        <f t="shared" si="3"/>
        <v/>
      </c>
      <c r="C25" t="str">
        <f t="shared" si="3"/>
        <v/>
      </c>
      <c r="D25" t="str">
        <f t="shared" si="3"/>
        <v/>
      </c>
      <c r="E25" t="str">
        <f t="shared" si="3"/>
        <v/>
      </c>
      <c r="F25" t="str">
        <f t="shared" si="3"/>
        <v/>
      </c>
      <c r="G25" t="str">
        <f t="shared" si="3"/>
        <v/>
      </c>
      <c r="H25" t="str">
        <f t="shared" si="3"/>
        <v/>
      </c>
      <c r="I25" t="str">
        <f t="shared" si="3"/>
        <v/>
      </c>
      <c r="J25" t="str">
        <f t="shared" si="2"/>
        <v/>
      </c>
      <c r="K25" t="str">
        <f t="shared" si="2"/>
        <v/>
      </c>
      <c r="L25" t="str">
        <f t="shared" si="2"/>
        <v/>
      </c>
      <c r="M25" t="str">
        <f t="shared" si="4"/>
        <v/>
      </c>
      <c r="N25" t="str">
        <f t="shared" si="4"/>
        <v/>
      </c>
    </row>
    <row r="26" spans="1:19" x14ac:dyDescent="0.25">
      <c r="A26" t="str">
        <f t="shared" si="0"/>
        <v/>
      </c>
      <c r="B26" t="str">
        <f t="shared" si="3"/>
        <v/>
      </c>
      <c r="C26" t="str">
        <f t="shared" si="3"/>
        <v/>
      </c>
      <c r="D26" t="str">
        <f t="shared" si="3"/>
        <v/>
      </c>
      <c r="E26" t="str">
        <f t="shared" si="3"/>
        <v/>
      </c>
      <c r="F26" t="str">
        <f t="shared" si="3"/>
        <v/>
      </c>
      <c r="G26" t="str">
        <f t="shared" si="3"/>
        <v/>
      </c>
      <c r="H26" t="str">
        <f t="shared" si="3"/>
        <v/>
      </c>
      <c r="I26" t="str">
        <f t="shared" si="3"/>
        <v/>
      </c>
      <c r="J26" t="str">
        <f t="shared" si="2"/>
        <v/>
      </c>
      <c r="K26" t="str">
        <f t="shared" si="2"/>
        <v/>
      </c>
      <c r="L26" t="str">
        <f t="shared" si="2"/>
        <v/>
      </c>
      <c r="M26" t="str">
        <f t="shared" si="4"/>
        <v/>
      </c>
      <c r="N26" t="str">
        <f t="shared" si="4"/>
        <v/>
      </c>
    </row>
    <row r="27" spans="1:19" x14ac:dyDescent="0.25">
      <c r="A27" t="str">
        <f t="shared" si="0"/>
        <v/>
      </c>
      <c r="B27" t="str">
        <f t="shared" si="3"/>
        <v/>
      </c>
      <c r="C27" t="str">
        <f t="shared" si="3"/>
        <v/>
      </c>
      <c r="D27" t="str">
        <f t="shared" si="3"/>
        <v/>
      </c>
      <c r="E27" t="str">
        <f t="shared" si="3"/>
        <v/>
      </c>
      <c r="F27" t="str">
        <f t="shared" si="3"/>
        <v/>
      </c>
      <c r="G27" t="str">
        <f t="shared" si="3"/>
        <v/>
      </c>
      <c r="H27" t="str">
        <f t="shared" si="3"/>
        <v/>
      </c>
      <c r="I27" t="str">
        <f t="shared" si="3"/>
        <v/>
      </c>
      <c r="J27" t="str">
        <f t="shared" si="2"/>
        <v/>
      </c>
      <c r="K27" t="str">
        <f t="shared" si="2"/>
        <v/>
      </c>
      <c r="L27" t="str">
        <f t="shared" si="2"/>
        <v/>
      </c>
      <c r="M27" t="str">
        <f t="shared" si="4"/>
        <v/>
      </c>
      <c r="N27" t="str">
        <f t="shared" si="4"/>
        <v/>
      </c>
    </row>
    <row r="28" spans="1:19" x14ac:dyDescent="0.25">
      <c r="A28" t="str">
        <f t="shared" si="0"/>
        <v/>
      </c>
      <c r="B28" t="str">
        <f t="shared" si="3"/>
        <v/>
      </c>
      <c r="C28" t="str">
        <f t="shared" si="3"/>
        <v/>
      </c>
      <c r="D28" t="str">
        <f t="shared" si="3"/>
        <v/>
      </c>
      <c r="E28" t="str">
        <f t="shared" si="3"/>
        <v/>
      </c>
      <c r="F28" t="str">
        <f t="shared" si="3"/>
        <v/>
      </c>
      <c r="G28" t="str">
        <f t="shared" si="3"/>
        <v/>
      </c>
      <c r="H28" t="str">
        <f t="shared" si="3"/>
        <v/>
      </c>
      <c r="I28" t="str">
        <f t="shared" si="3"/>
        <v/>
      </c>
      <c r="J28" t="str">
        <f t="shared" si="2"/>
        <v/>
      </c>
      <c r="K28" t="str">
        <f t="shared" si="2"/>
        <v/>
      </c>
      <c r="L28" t="str">
        <f t="shared" si="2"/>
        <v/>
      </c>
      <c r="M28" t="str">
        <f t="shared" si="4"/>
        <v/>
      </c>
      <c r="N28" t="str">
        <f t="shared" si="4"/>
        <v/>
      </c>
    </row>
    <row r="29" spans="1:19" x14ac:dyDescent="0.25">
      <c r="A29" t="str">
        <f t="shared" si="0"/>
        <v/>
      </c>
      <c r="B29" t="str">
        <f t="shared" si="3"/>
        <v/>
      </c>
      <c r="C29" t="str">
        <f t="shared" si="3"/>
        <v/>
      </c>
      <c r="D29" t="str">
        <f t="shared" si="3"/>
        <v/>
      </c>
      <c r="E29" t="str">
        <f t="shared" si="3"/>
        <v/>
      </c>
      <c r="F29" t="str">
        <f t="shared" si="3"/>
        <v/>
      </c>
      <c r="G29" t="str">
        <f t="shared" si="3"/>
        <v/>
      </c>
      <c r="H29" t="str">
        <f t="shared" si="3"/>
        <v/>
      </c>
      <c r="I29" t="str">
        <f t="shared" si="3"/>
        <v/>
      </c>
      <c r="J29" t="str">
        <f t="shared" si="2"/>
        <v/>
      </c>
      <c r="K29" t="str">
        <f t="shared" si="2"/>
        <v/>
      </c>
      <c r="L29" t="str">
        <f t="shared" si="2"/>
        <v/>
      </c>
      <c r="M29" t="str">
        <f t="shared" si="4"/>
        <v/>
      </c>
      <c r="N29" t="str">
        <f t="shared" si="4"/>
        <v/>
      </c>
    </row>
    <row r="30" spans="1:19" x14ac:dyDescent="0.25">
      <c r="A30" t="str">
        <f t="shared" si="0"/>
        <v/>
      </c>
      <c r="B30" t="str">
        <f t="shared" si="3"/>
        <v/>
      </c>
      <c r="C30" t="str">
        <f t="shared" si="3"/>
        <v/>
      </c>
      <c r="D30" t="str">
        <f t="shared" si="3"/>
        <v/>
      </c>
      <c r="E30" t="str">
        <f t="shared" si="3"/>
        <v/>
      </c>
      <c r="F30" t="str">
        <f t="shared" si="3"/>
        <v/>
      </c>
      <c r="G30" t="str">
        <f t="shared" si="3"/>
        <v/>
      </c>
      <c r="H30" t="str">
        <f t="shared" si="3"/>
        <v/>
      </c>
      <c r="I30" t="str">
        <f t="shared" si="3"/>
        <v/>
      </c>
      <c r="J30" t="str">
        <f t="shared" si="2"/>
        <v/>
      </c>
      <c r="K30" t="str">
        <f t="shared" si="2"/>
        <v/>
      </c>
      <c r="L30" t="str">
        <f t="shared" si="2"/>
        <v/>
      </c>
      <c r="M30" t="str">
        <f t="shared" si="4"/>
        <v/>
      </c>
      <c r="N30" t="str">
        <f t="shared" si="4"/>
        <v/>
      </c>
    </row>
    <row r="31" spans="1:19" x14ac:dyDescent="0.25">
      <c r="A31" t="str">
        <f t="shared" si="0"/>
        <v/>
      </c>
      <c r="B31" t="str">
        <f t="shared" si="3"/>
        <v/>
      </c>
      <c r="C31" t="str">
        <f t="shared" si="3"/>
        <v/>
      </c>
      <c r="D31" t="str">
        <f t="shared" si="3"/>
        <v/>
      </c>
      <c r="E31" t="str">
        <f t="shared" si="3"/>
        <v/>
      </c>
      <c r="F31" t="str">
        <f t="shared" si="3"/>
        <v/>
      </c>
      <c r="G31" t="str">
        <f t="shared" si="3"/>
        <v/>
      </c>
      <c r="H31" t="str">
        <f t="shared" si="3"/>
        <v/>
      </c>
      <c r="I31" t="str">
        <f t="shared" si="3"/>
        <v/>
      </c>
      <c r="J31" t="str">
        <f t="shared" si="2"/>
        <v/>
      </c>
      <c r="K31" t="str">
        <f t="shared" si="2"/>
        <v/>
      </c>
      <c r="L31" t="str">
        <f t="shared" si="2"/>
        <v/>
      </c>
      <c r="M31" t="str">
        <f t="shared" si="4"/>
        <v/>
      </c>
      <c r="N31" t="str">
        <f t="shared" si="4"/>
        <v/>
      </c>
    </row>
    <row r="32" spans="1:19" x14ac:dyDescent="0.25">
      <c r="A32" t="str">
        <f t="shared" si="0"/>
        <v/>
      </c>
      <c r="B32" t="str">
        <f t="shared" si="3"/>
        <v/>
      </c>
      <c r="C32" t="str">
        <f t="shared" si="3"/>
        <v/>
      </c>
      <c r="D32" t="str">
        <f t="shared" si="3"/>
        <v/>
      </c>
      <c r="E32" t="str">
        <f t="shared" si="3"/>
        <v/>
      </c>
      <c r="F32" t="str">
        <f t="shared" si="3"/>
        <v/>
      </c>
      <c r="G32" t="str">
        <f t="shared" si="3"/>
        <v/>
      </c>
      <c r="H32" t="str">
        <f t="shared" si="3"/>
        <v/>
      </c>
      <c r="I32" t="str">
        <f t="shared" si="3"/>
        <v/>
      </c>
      <c r="J32" t="str">
        <f t="shared" si="2"/>
        <v/>
      </c>
      <c r="K32" t="str">
        <f t="shared" si="2"/>
        <v/>
      </c>
      <c r="L32" t="str">
        <f t="shared" si="2"/>
        <v/>
      </c>
      <c r="M32" t="str">
        <f t="shared" si="4"/>
        <v/>
      </c>
      <c r="N32" t="str">
        <f t="shared" si="4"/>
        <v/>
      </c>
    </row>
    <row r="35" spans="1:14" x14ac:dyDescent="0.25">
      <c r="A35" t="str">
        <f>IF($B$1=10,match7!A11,IF($B$1=11,match7!A12,IF($B$1=12,match7!A13,IF($B$1=13,match7!A14,IF($B$1=14,match7!A15,IF($B$1=15,match7!A16,IF($B$1=16,match7!A17,"")))))))&amp;IF($B$1=17,match7!A18,"")</f>
        <v/>
      </c>
      <c r="B35" t="str">
        <f>IF($B$1=10,match7!B11,IF($B$1=11,match7!B12,IF($B$1=12,match7!B13,IF($B$1=13,match7!B14,IF($B$1=14,match7!B15,IF($B$1=15,match7!B16,IF($B$1=16,match7!B17,"")))))))&amp;IF($B$1=17,match7!B18,"")</f>
        <v/>
      </c>
      <c r="C35" t="str">
        <f>IF($B$1=10,match7!C11,IF($B$1=11,match7!C12,IF($B$1=12,match7!C13,IF($B$1=13,match7!C14,IF($B$1=14,match7!C15,IF($B$1=15,match7!C16,IF($B$1=16,match7!C17,"")))))))&amp;IF($B$1=17,match7!C18,"")</f>
        <v/>
      </c>
      <c r="D35" t="str">
        <f>IF($B$1=10,match7!D11,IF($B$1=11,match7!D12,IF($B$1=12,match7!D13,IF($B$1=13,match7!D14,IF($B$1=14,match7!D15,IF($B$1=15,match7!D16,IF($B$1=16,match7!D17,"")))))))&amp;IF($B$1=17,match7!D18,"")</f>
        <v/>
      </c>
      <c r="E35" t="str">
        <f>IF($B$1=10,match7!E11,IF($B$1=11,match7!E12,IF($B$1=12,match7!E13,IF($B$1=13,match7!E14,IF($B$1=14,match7!E15,IF($B$1=15,match7!E16,IF($B$1=16,match7!E17,"")))))))&amp;IF($B$1=17,match7!E18,"")</f>
        <v/>
      </c>
      <c r="F35" t="str">
        <f>IF($B$1=10,match7!F11,IF($B$1=11,match7!F12,IF($B$1=12,match7!F13,IF($B$1=13,match7!F14,IF($B$1=14,match7!F15,IF($B$1=15,match7!F16,IF($B$1=16,match7!F17,"")))))))&amp;IF($B$1=17,match7!F18,"")</f>
        <v/>
      </c>
      <c r="G35" t="str">
        <f>IF($B$1=10,match7!G11,IF($B$1=11,match7!G12,IF($B$1=12,match7!G13,IF($B$1=13,match7!G14,IF($B$1=14,match7!G15,IF($B$1=15,match7!G16,IF($B$1=16,match7!G17,"")))))))&amp;IF($B$1=17,match7!G18,"")</f>
        <v/>
      </c>
      <c r="H35" t="str">
        <f>IF($B$1=10,match7!H11,IF($B$1=11,match7!H12,IF($B$1=12,match7!H13,IF($B$1=13,match7!H14,IF($B$1=14,match7!H15,IF($B$1=15,match7!H16,IF($B$1=16,match7!H17,"")))))))&amp;IF($B$1=17,match7!H18,"")</f>
        <v/>
      </c>
      <c r="I35" t="str">
        <f>IF($B$1=10,match7!I11,IF($B$1=11,match7!I12,IF($B$1=12,match7!I13,IF($B$1=13,match7!I14,IF($B$1=14,match7!I15,IF($B$1=15,match7!I16,IF($B$1=16,match7!I17,"")))))))&amp;IF($B$1=17,match7!I18,"")</f>
        <v/>
      </c>
      <c r="J35" t="str">
        <f>IF($B$1=10,match7!J11,IF($B$1=11,match7!J12,IF($B$1=12,match7!J13,IF($B$1=13,match7!J14,IF($B$1=14,match7!J15,IF($B$1=15,match7!J16,IF($B$1=16,match7!J17,"")))))))&amp;IF($B$1=17,match7!J18,"")</f>
        <v/>
      </c>
      <c r="K35" t="str">
        <f>IF($B$1=10,match7!K11,IF($B$1=11,match7!K12,IF($B$1=12,match7!K13,IF($B$1=13,match7!K14,IF($B$1=14,match7!K15,IF($B$1=15,match7!K16,IF($B$1=16,match7!K17,"")))))))&amp;IF($B$1=17,match7!K18,"")</f>
        <v/>
      </c>
      <c r="L35" t="str">
        <f>IF($B$1=10,match7!L11,IF($B$1=11,match7!L12,IF($B$1=12,match7!L13,IF($B$1=13,match7!L14,IF($B$1=14,match7!L15,IF($B$1=15,match7!L16,IF($B$1=16,match7!L17,"")))))))&amp;IF($B$1=17,match7!L18,"")</f>
        <v/>
      </c>
      <c r="M35" t="str">
        <f>IF($B$1=10,match7!M11,IF($B$1=11,match7!M12,IF($B$1=12,match7!M13,IF($B$1=13,match7!M14,IF($B$1=14,match7!M15,IF($B$1=15,match7!M16,IF($B$1=16,match7!M17,"")))))))&amp;IF($B$1=17,match7!M18,"")</f>
        <v/>
      </c>
      <c r="N35" t="str">
        <f>IF($B$1=10,match7!N11,IF($B$1=11,match7!N12,IF($B$1=12,match7!N13,IF($B$1=13,match7!N14,IF($B$1=14,match7!N15,IF($B$1=15,match7!N16,IF($B$1=16,match7!N17,"")))))))&amp;IF($B$1=17,match7!N18,"")</f>
        <v/>
      </c>
    </row>
    <row r="36" spans="1:14" x14ac:dyDescent="0.25">
      <c r="A36" t="str">
        <f>IF($B$1=10,match7!A12,IF($B$1=11,match7!A13,IF($B$1=12,match7!A14,IF($B$1=13,match7!A15,IF($B$1=14,match7!A16,IF($B$1=15,match7!A17,IF($B$1=16,match7!A18,"")))))))&amp;IF($B$1=17,match7!A19,"")</f>
        <v/>
      </c>
      <c r="B36" t="str">
        <f>IF($B$1=10,match7!B12,IF($B$1=11,match7!B13,IF($B$1=12,match7!B14,IF($B$1=13,match7!B15,IF($B$1=14,match7!B16,IF($B$1=15,match7!B17,IF($B$1=16,match7!B18,"")))))))&amp;IF($B$1=17,match7!B19,"")</f>
        <v/>
      </c>
      <c r="C36" t="str">
        <f>IF($B$1=10,match7!C12,IF($B$1=11,match7!C13,IF($B$1=12,match7!C14,IF($B$1=13,match7!C15,IF($B$1=14,match7!C16,IF($B$1=15,match7!C17,IF($B$1=16,match7!C18,"")))))))&amp;IF($B$1=17,match7!C19,"")</f>
        <v/>
      </c>
      <c r="D36" t="str">
        <f>IF($B$1=10,match7!D12,IF($B$1=11,match7!D13,IF($B$1=12,match7!D14,IF($B$1=13,match7!D15,IF($B$1=14,match7!D16,IF($B$1=15,match7!D17,IF($B$1=16,match7!D18,"")))))))&amp;IF($B$1=17,match7!D19,"")</f>
        <v/>
      </c>
      <c r="E36" t="str">
        <f>IF($B$1=10,match7!E12,IF($B$1=11,match7!E13,IF($B$1=12,match7!E14,IF($B$1=13,match7!E15,IF($B$1=14,match7!E16,IF($B$1=15,match7!E17,IF($B$1=16,match7!E18,"")))))))&amp;IF($B$1=17,match7!E19,"")</f>
        <v/>
      </c>
      <c r="F36" t="str">
        <f>IF($B$1=10,match7!F12,IF($B$1=11,match7!F13,IF($B$1=12,match7!F14,IF($B$1=13,match7!F15,IF($B$1=14,match7!F16,IF($B$1=15,match7!F17,IF($B$1=16,match7!F18,"")))))))&amp;IF($B$1=17,match7!F19,"")</f>
        <v/>
      </c>
      <c r="G36" t="str">
        <f>IF($B$1=10,match7!G12,IF($B$1=11,match7!G13,IF($B$1=12,match7!G14,IF($B$1=13,match7!G15,IF($B$1=14,match7!G16,IF($B$1=15,match7!G17,IF($B$1=16,match7!G18,"")))))))&amp;IF($B$1=17,match7!G19,"")</f>
        <v/>
      </c>
      <c r="H36" t="str">
        <f>IF($B$1=10,match7!H12,IF($B$1=11,match7!H13,IF($B$1=12,match7!H14,IF($B$1=13,match7!H15,IF($B$1=14,match7!H16,IF($B$1=15,match7!H17,IF($B$1=16,match7!H18,"")))))))&amp;IF($B$1=17,match7!H19,"")</f>
        <v/>
      </c>
      <c r="I36" t="str">
        <f>IF($B$1=10,match7!I12,IF($B$1=11,match7!I13,IF($B$1=12,match7!I14,IF($B$1=13,match7!I15,IF($B$1=14,match7!I16,IF($B$1=15,match7!I17,IF($B$1=16,match7!I18,"")))))))&amp;IF($B$1=17,match7!I19,"")</f>
        <v/>
      </c>
      <c r="J36" t="str">
        <f>IF($B$1=10,match7!J12,IF($B$1=11,match7!J13,IF($B$1=12,match7!J14,IF($B$1=13,match7!J15,IF($B$1=14,match7!J16,IF($B$1=15,match7!J17,IF($B$1=16,match7!J18,"")))))))&amp;IF($B$1=17,match7!J19,"")</f>
        <v/>
      </c>
      <c r="K36" t="str">
        <f>IF($B$1=10,match7!K12,IF($B$1=11,match7!K13,IF($B$1=12,match7!K14,IF($B$1=13,match7!K15,IF($B$1=14,match7!K16,IF($B$1=15,match7!K17,IF($B$1=16,match7!K18,"")))))))&amp;IF($B$1=17,match7!K19,"")</f>
        <v/>
      </c>
      <c r="L36" t="str">
        <f>IF($B$1=10,match7!L12,IF($B$1=11,match7!L13,IF($B$1=12,match7!L14,IF($B$1=13,match7!L15,IF($B$1=14,match7!L16,IF($B$1=15,match7!L17,IF($B$1=16,match7!L18,"")))))))&amp;IF($B$1=17,match7!L19,"")</f>
        <v/>
      </c>
      <c r="M36" t="str">
        <f>IF($B$1=10,match7!M12,IF($B$1=11,match7!M13,IF($B$1=12,match7!M14,IF($B$1=13,match7!M15,IF($B$1=14,match7!M16,IF($B$1=15,match7!M17,IF($B$1=16,match7!M18,"")))))))&amp;IF($B$1=17,match7!M19,"")</f>
        <v/>
      </c>
      <c r="N36" t="str">
        <f>IF($B$1=10,match7!N12,IF($B$1=11,match7!N13,IF($B$1=12,match7!N14,IF($B$1=13,match7!N15,IF($B$1=14,match7!N16,IF($B$1=15,match7!N17,IF($B$1=16,match7!N18,"")))))))&amp;IF($B$1=17,match7!N19,"")</f>
        <v/>
      </c>
    </row>
    <row r="37" spans="1:14" x14ac:dyDescent="0.25">
      <c r="A37" t="str">
        <f>IF($B$1=10,match7!A13,IF($B$1=11,match7!A14,IF($B$1=12,match7!A15,IF($B$1=13,match7!A16,IF($B$1=14,match7!A17,IF($B$1=15,match7!A18,IF($B$1=16,match7!A19,"")))))))&amp;IF($B$1=17,match7!A20,"")</f>
        <v/>
      </c>
      <c r="B37" t="str">
        <f>IF($B$1=10,match7!B13,IF($B$1=11,match7!B14,IF($B$1=12,match7!B15,IF($B$1=13,match7!B16,IF($B$1=14,match7!B17,IF($B$1=15,match7!B18,IF($B$1=16,match7!B19,"")))))))&amp;IF($B$1=17,match7!B20,"")</f>
        <v/>
      </c>
      <c r="C37" t="str">
        <f>IF($B$1=10,match7!C13,IF($B$1=11,match7!C14,IF($B$1=12,match7!C15,IF($B$1=13,match7!C16,IF($B$1=14,match7!C17,IF($B$1=15,match7!C18,IF($B$1=16,match7!C19,"")))))))&amp;IF($B$1=17,match7!C20,"")</f>
        <v/>
      </c>
      <c r="D37" t="str">
        <f>IF($B$1=10,match7!D13,IF($B$1=11,match7!D14,IF($B$1=12,match7!D15,IF($B$1=13,match7!D16,IF($B$1=14,match7!D17,IF($B$1=15,match7!D18,IF($B$1=16,match7!D19,"")))))))&amp;IF($B$1=17,match7!D20,"")</f>
        <v/>
      </c>
      <c r="E37" t="str">
        <f>IF($B$1=10,match7!E13,IF($B$1=11,match7!E14,IF($B$1=12,match7!E15,IF($B$1=13,match7!E16,IF($B$1=14,match7!E17,IF($B$1=15,match7!E18,IF($B$1=16,match7!E19,"")))))))&amp;IF($B$1=17,match7!E20,"")</f>
        <v/>
      </c>
      <c r="F37" t="str">
        <f>IF($B$1=10,match7!F13,IF($B$1=11,match7!F14,IF($B$1=12,match7!F15,IF($B$1=13,match7!F16,IF($B$1=14,match7!F17,IF($B$1=15,match7!F18,IF($B$1=16,match7!F19,"")))))))&amp;IF($B$1=17,match7!F20,"")</f>
        <v/>
      </c>
      <c r="G37" t="str">
        <f>IF($B$1=10,match7!G13,IF($B$1=11,match7!G14,IF($B$1=12,match7!G15,IF($B$1=13,match7!G16,IF($B$1=14,match7!G17,IF($B$1=15,match7!G18,IF($B$1=16,match7!G19,"")))))))&amp;IF($B$1=17,match7!G20,"")</f>
        <v/>
      </c>
      <c r="H37" t="str">
        <f>IF($B$1=10,match7!H13,IF($B$1=11,match7!H14,IF($B$1=12,match7!H15,IF($B$1=13,match7!H16,IF($B$1=14,match7!H17,IF($B$1=15,match7!H18,IF($B$1=16,match7!H19,"")))))))&amp;IF($B$1=17,match7!H20,"")</f>
        <v/>
      </c>
      <c r="I37" t="str">
        <f>IF($B$1=10,match7!I13,IF($B$1=11,match7!I14,IF($B$1=12,match7!I15,IF($B$1=13,match7!I16,IF($B$1=14,match7!I17,IF($B$1=15,match7!I18,IF($B$1=16,match7!I19,"")))))))&amp;IF($B$1=17,match7!I20,"")</f>
        <v/>
      </c>
      <c r="J37" t="str">
        <f>IF($B$1=10,match7!J13,IF($B$1=11,match7!J14,IF($B$1=12,match7!J15,IF($B$1=13,match7!J16,IF($B$1=14,match7!J17,IF($B$1=15,match7!J18,IF($B$1=16,match7!J19,"")))))))&amp;IF($B$1=17,match7!J20,"")</f>
        <v/>
      </c>
      <c r="K37" t="str">
        <f>IF($B$1=10,match7!K13,IF($B$1=11,match7!K14,IF($B$1=12,match7!K15,IF($B$1=13,match7!K16,IF($B$1=14,match7!K17,IF($B$1=15,match7!K18,IF($B$1=16,match7!K19,"")))))))&amp;IF($B$1=17,match7!K20,"")</f>
        <v/>
      </c>
      <c r="L37" t="str">
        <f>IF($B$1=10,match7!L13,IF($B$1=11,match7!L14,IF($B$1=12,match7!L15,IF($B$1=13,match7!L16,IF($B$1=14,match7!L17,IF($B$1=15,match7!L18,IF($B$1=16,match7!L19,"")))))))&amp;IF($B$1=17,match7!L20,"")</f>
        <v/>
      </c>
      <c r="M37" t="str">
        <f>IF($B$1=10,match7!M13,IF($B$1=11,match7!M14,IF($B$1=12,match7!M15,IF($B$1=13,match7!M16,IF($B$1=14,match7!M17,IF($B$1=15,match7!M18,IF($B$1=16,match7!M19,"")))))))&amp;IF($B$1=17,match7!M20,"")</f>
        <v/>
      </c>
      <c r="N37" t="str">
        <f>IF($B$1=10,match7!N13,IF($B$1=11,match7!N14,IF($B$1=12,match7!N15,IF($B$1=13,match7!N16,IF($B$1=14,match7!N17,IF($B$1=15,match7!N18,IF($B$1=16,match7!N19,"")))))))&amp;IF($B$1=17,match7!N20,"")</f>
        <v/>
      </c>
    </row>
    <row r="38" spans="1:14" x14ac:dyDescent="0.25">
      <c r="A38" t="str">
        <f>IF($B$1=10,match7!A14,IF($B$1=11,match7!A15,IF($B$1=12,match7!A16,IF($B$1=13,match7!A17,IF($B$1=14,match7!A18,IF($B$1=15,match7!A19,IF($B$1=16,match7!A20,"")))))))&amp;IF($B$1=17,match7!A21,"")</f>
        <v/>
      </c>
      <c r="B38" t="str">
        <f>IF($B$1=10,match7!B14,IF($B$1=11,match7!B15,IF($B$1=12,match7!B16,IF($B$1=13,match7!B17,IF($B$1=14,match7!B18,IF($B$1=15,match7!B19,IF($B$1=16,match7!B20,"")))))))&amp;IF($B$1=17,match7!B21,"")</f>
        <v/>
      </c>
      <c r="C38" t="str">
        <f>IF($B$1=10,match7!C14,IF($B$1=11,match7!C15,IF($B$1=12,match7!C16,IF($B$1=13,match7!C17,IF($B$1=14,match7!C18,IF($B$1=15,match7!C19,IF($B$1=16,match7!C20,"")))))))&amp;IF($B$1=17,match7!C21,"")</f>
        <v/>
      </c>
      <c r="D38" t="str">
        <f>IF($B$1=10,match7!D14,IF($B$1=11,match7!D15,IF($B$1=12,match7!D16,IF($B$1=13,match7!D17,IF($B$1=14,match7!D18,IF($B$1=15,match7!D19,IF($B$1=16,match7!D20,"")))))))&amp;IF($B$1=17,match7!D21,"")</f>
        <v/>
      </c>
      <c r="E38" t="str">
        <f>IF($B$1=10,match7!E14,IF($B$1=11,match7!E15,IF($B$1=12,match7!E16,IF($B$1=13,match7!E17,IF($B$1=14,match7!E18,IF($B$1=15,match7!E19,IF($B$1=16,match7!E20,"")))))))&amp;IF($B$1=17,match7!E21,"")</f>
        <v/>
      </c>
      <c r="F38" t="str">
        <f>IF($B$1=10,match7!F14,IF($B$1=11,match7!F15,IF($B$1=12,match7!F16,IF($B$1=13,match7!F17,IF($B$1=14,match7!F18,IF($B$1=15,match7!F19,IF($B$1=16,match7!F20,"")))))))&amp;IF($B$1=17,match7!F21,"")</f>
        <v/>
      </c>
      <c r="G38" t="str">
        <f>IF($B$1=10,match7!G14,IF($B$1=11,match7!G15,IF($B$1=12,match7!G16,IF($B$1=13,match7!G17,IF($B$1=14,match7!G18,IF($B$1=15,match7!G19,IF($B$1=16,match7!G20,"")))))))&amp;IF($B$1=17,match7!G21,"")</f>
        <v/>
      </c>
      <c r="H38" t="str">
        <f>IF($B$1=10,match7!H14,IF($B$1=11,match7!H15,IF($B$1=12,match7!H16,IF($B$1=13,match7!H17,IF($B$1=14,match7!H18,IF($B$1=15,match7!H19,IF($B$1=16,match7!H20,"")))))))&amp;IF($B$1=17,match7!H21,"")</f>
        <v/>
      </c>
      <c r="I38" t="str">
        <f>IF($B$1=10,match7!I14,IF($B$1=11,match7!I15,IF($B$1=12,match7!I16,IF($B$1=13,match7!I17,IF($B$1=14,match7!I18,IF($B$1=15,match7!I19,IF($B$1=16,match7!I20,"")))))))&amp;IF($B$1=17,match7!I21,"")</f>
        <v/>
      </c>
      <c r="J38" t="str">
        <f>IF($B$1=10,match7!J14,IF($B$1=11,match7!J15,IF($B$1=12,match7!J16,IF($B$1=13,match7!J17,IF($B$1=14,match7!J18,IF($B$1=15,match7!J19,IF($B$1=16,match7!J20,"")))))))&amp;IF($B$1=17,match7!J21,"")</f>
        <v/>
      </c>
      <c r="K38" t="str">
        <f>IF($B$1=10,match7!K14,IF($B$1=11,match7!K15,IF($B$1=12,match7!K16,IF($B$1=13,match7!K17,IF($B$1=14,match7!K18,IF($B$1=15,match7!K19,IF($B$1=16,match7!K20,"")))))))&amp;IF($B$1=17,match7!K21,"")</f>
        <v/>
      </c>
      <c r="L38" t="str">
        <f>IF($B$1=10,match7!L14,IF($B$1=11,match7!L15,IF($B$1=12,match7!L16,IF($B$1=13,match7!L17,IF($B$1=14,match7!L18,IF($B$1=15,match7!L19,IF($B$1=16,match7!L20,"")))))))&amp;IF($B$1=17,match7!L21,"")</f>
        <v/>
      </c>
      <c r="M38" t="str">
        <f>IF($B$1=10,match7!M14,IF($B$1=11,match7!M15,IF($B$1=12,match7!M16,IF($B$1=13,match7!M17,IF($B$1=14,match7!M18,IF($B$1=15,match7!M19,IF($B$1=16,match7!M20,"")))))))&amp;IF($B$1=17,match7!M21,"")</f>
        <v/>
      </c>
      <c r="N38" t="str">
        <f>IF($B$1=10,match7!N14,IF($B$1=11,match7!N15,IF($B$1=12,match7!N16,IF($B$1=13,match7!N17,IF($B$1=14,match7!N18,IF($B$1=15,match7!N19,IF($B$1=16,match7!N20,"")))))))&amp;IF($B$1=17,match7!N21,"")</f>
        <v/>
      </c>
    </row>
    <row r="39" spans="1:14" x14ac:dyDescent="0.25">
      <c r="A39" t="str">
        <f>IF($B$1=10,match7!A15,IF($B$1=11,match7!A16,IF($B$1=12,match7!A17,IF($B$1=13,match7!A18,IF($B$1=14,match7!A19,IF($B$1=15,match7!A20,IF($B$1=16,match7!A21,"")))))))&amp;IF($B$1=17,match7!A22,"")</f>
        <v/>
      </c>
      <c r="B39" t="str">
        <f>IF($B$1=10,match7!B15,IF($B$1=11,match7!B16,IF($B$1=12,match7!B17,IF($B$1=13,match7!B18,IF($B$1=14,match7!B19,IF($B$1=15,match7!B20,IF($B$1=16,match7!B21,"")))))))&amp;IF($B$1=17,match7!B22,"")</f>
        <v/>
      </c>
      <c r="C39" t="str">
        <f>IF($B$1=10,match7!C15,IF($B$1=11,match7!C16,IF($B$1=12,match7!C17,IF($B$1=13,match7!C18,IF($B$1=14,match7!C19,IF($B$1=15,match7!C20,IF($B$1=16,match7!C21,"")))))))&amp;IF($B$1=17,match7!C22,"")</f>
        <v/>
      </c>
      <c r="D39" t="str">
        <f>IF($B$1=10,match7!D15,IF($B$1=11,match7!D16,IF($B$1=12,match7!D17,IF($B$1=13,match7!D18,IF($B$1=14,match7!D19,IF($B$1=15,match7!D20,IF($B$1=16,match7!D21,"")))))))&amp;IF($B$1=17,match7!D22,"")</f>
        <v/>
      </c>
      <c r="E39" t="str">
        <f>IF($B$1=10,match7!E15,IF($B$1=11,match7!E16,IF($B$1=12,match7!E17,IF($B$1=13,match7!E18,IF($B$1=14,match7!E19,IF($B$1=15,match7!E20,IF($B$1=16,match7!E21,"")))))))&amp;IF($B$1=17,match7!E22,"")</f>
        <v/>
      </c>
      <c r="F39" t="str">
        <f>IF($B$1=10,match7!F15,IF($B$1=11,match7!F16,IF($B$1=12,match7!F17,IF($B$1=13,match7!F18,IF($B$1=14,match7!F19,IF($B$1=15,match7!F20,IF($B$1=16,match7!F21,"")))))))&amp;IF($B$1=17,match7!F22,"")</f>
        <v/>
      </c>
      <c r="G39" t="str">
        <f>IF($B$1=10,match7!G15,IF($B$1=11,match7!G16,IF($B$1=12,match7!G17,IF($B$1=13,match7!G18,IF($B$1=14,match7!G19,IF($B$1=15,match7!G20,IF($B$1=16,match7!G21,"")))))))&amp;IF($B$1=17,match7!G22,"")</f>
        <v/>
      </c>
      <c r="H39" t="str">
        <f>IF($B$1=10,match7!H15,IF($B$1=11,match7!H16,IF($B$1=12,match7!H17,IF($B$1=13,match7!H18,IF($B$1=14,match7!H19,IF($B$1=15,match7!H20,IF($B$1=16,match7!H21,"")))))))&amp;IF($B$1=17,match7!H22,"")</f>
        <v/>
      </c>
      <c r="I39" t="str">
        <f>IF($B$1=10,match7!I15,IF($B$1=11,match7!I16,IF($B$1=12,match7!I17,IF($B$1=13,match7!I18,IF($B$1=14,match7!I19,IF($B$1=15,match7!I20,IF($B$1=16,match7!I21,"")))))))&amp;IF($B$1=17,match7!I22,"")</f>
        <v/>
      </c>
      <c r="J39" t="str">
        <f>IF($B$1=10,match7!J15,IF($B$1=11,match7!J16,IF($B$1=12,match7!J17,IF($B$1=13,match7!J18,IF($B$1=14,match7!J19,IF($B$1=15,match7!J20,IF($B$1=16,match7!J21,"")))))))&amp;IF($B$1=17,match7!J22,"")</f>
        <v/>
      </c>
      <c r="K39" t="str">
        <f>IF($B$1=10,match7!K15,IF($B$1=11,match7!K16,IF($B$1=12,match7!K17,IF($B$1=13,match7!K18,IF($B$1=14,match7!K19,IF($B$1=15,match7!K20,IF($B$1=16,match7!K21,"")))))))&amp;IF($B$1=17,match7!K22,"")</f>
        <v/>
      </c>
      <c r="L39" t="str">
        <f>IF($B$1=10,match7!L15,IF($B$1=11,match7!L16,IF($B$1=12,match7!L17,IF($B$1=13,match7!L18,IF($B$1=14,match7!L19,IF($B$1=15,match7!L20,IF($B$1=16,match7!L21,"")))))))&amp;IF($B$1=17,match7!L22,"")</f>
        <v/>
      </c>
      <c r="M39" t="str">
        <f>IF($B$1=10,match7!M15,IF($B$1=11,match7!M16,IF($B$1=12,match7!M17,IF($B$1=13,match7!M18,IF($B$1=14,match7!M19,IF($B$1=15,match7!M20,IF($B$1=16,match7!M21,"")))))))&amp;IF($B$1=17,match7!M22,"")</f>
        <v/>
      </c>
      <c r="N39" t="str">
        <f>IF($B$1=10,match7!N15,IF($B$1=11,match7!N16,IF($B$1=12,match7!N17,IF($B$1=13,match7!N18,IF($B$1=14,match7!N19,IF($B$1=15,match7!N20,IF($B$1=16,match7!N21,"")))))))&amp;IF($B$1=17,match7!N22,"")</f>
        <v/>
      </c>
    </row>
    <row r="40" spans="1:14" x14ac:dyDescent="0.25">
      <c r="A40" t="str">
        <f>IF($B$1=10,match7!A16,IF($B$1=11,match7!A17,IF($B$1=12,match7!A18,IF($B$1=13,match7!A19,IF($B$1=14,match7!A20,IF($B$1=15,match7!A21,IF($B$1=16,match7!A22,"")))))))&amp;IF($B$1=17,match7!A23,"")</f>
        <v/>
      </c>
      <c r="B40" t="str">
        <f>IF($B$1=10,match7!B16,IF($B$1=11,match7!B17,IF($B$1=12,match7!B18,IF($B$1=13,match7!B19,IF($B$1=14,match7!B20,IF($B$1=15,match7!B21,IF($B$1=16,match7!B22,"")))))))&amp;IF($B$1=17,match7!B23,"")</f>
        <v/>
      </c>
      <c r="C40" t="str">
        <f>IF($B$1=10,match7!C16,IF($B$1=11,match7!C17,IF($B$1=12,match7!C18,IF($B$1=13,match7!C19,IF($B$1=14,match7!C20,IF($B$1=15,match7!C21,IF($B$1=16,match7!C22,"")))))))&amp;IF($B$1=17,match7!C23,"")</f>
        <v/>
      </c>
      <c r="D40" t="str">
        <f>IF($B$1=10,match7!D16,IF($B$1=11,match7!D17,IF($B$1=12,match7!D18,IF($B$1=13,match7!D19,IF($B$1=14,match7!D20,IF($B$1=15,match7!D21,IF($B$1=16,match7!D22,"")))))))&amp;IF($B$1=17,match7!D23,"")</f>
        <v/>
      </c>
      <c r="E40" t="str">
        <f>IF($B$1=10,match7!E16,IF($B$1=11,match7!E17,IF($B$1=12,match7!E18,IF($B$1=13,match7!E19,IF($B$1=14,match7!E20,IF($B$1=15,match7!E21,IF($B$1=16,match7!E22,"")))))))&amp;IF($B$1=17,match7!E23,"")</f>
        <v/>
      </c>
      <c r="F40" t="str">
        <f>IF($B$1=10,match7!F16,IF($B$1=11,match7!F17,IF($B$1=12,match7!F18,IF($B$1=13,match7!F19,IF($B$1=14,match7!F20,IF($B$1=15,match7!F21,IF($B$1=16,match7!F22,"")))))))&amp;IF($B$1=17,match7!F23,"")</f>
        <v/>
      </c>
      <c r="G40" t="str">
        <f>IF($B$1=10,match7!G16,IF($B$1=11,match7!G17,IF($B$1=12,match7!G18,IF($B$1=13,match7!G19,IF($B$1=14,match7!G20,IF($B$1=15,match7!G21,IF($B$1=16,match7!G22,"")))))))&amp;IF($B$1=17,match7!G23,"")</f>
        <v/>
      </c>
      <c r="H40" t="str">
        <f>IF($B$1=10,match7!H16,IF($B$1=11,match7!H17,IF($B$1=12,match7!H18,IF($B$1=13,match7!H19,IF($B$1=14,match7!H20,IF($B$1=15,match7!H21,IF($B$1=16,match7!H22,"")))))))&amp;IF($B$1=17,match7!H23,"")</f>
        <v/>
      </c>
      <c r="I40" t="str">
        <f>IF($B$1=10,match7!I16,IF($B$1=11,match7!I17,IF($B$1=12,match7!I18,IF($B$1=13,match7!I19,IF($B$1=14,match7!I20,IF($B$1=15,match7!I21,IF($B$1=16,match7!I22,"")))))))&amp;IF($B$1=17,match7!I23,"")</f>
        <v/>
      </c>
      <c r="J40" t="str">
        <f>IF($B$1=10,match7!J16,IF($B$1=11,match7!J17,IF($B$1=12,match7!J18,IF($B$1=13,match7!J19,IF($B$1=14,match7!J20,IF($B$1=15,match7!J21,IF($B$1=16,match7!J22,"")))))))&amp;IF($B$1=17,match7!J23,"")</f>
        <v/>
      </c>
      <c r="K40" t="str">
        <f>IF($B$1=10,match7!K16,IF($B$1=11,match7!K17,IF($B$1=12,match7!K18,IF($B$1=13,match7!K19,IF($B$1=14,match7!K20,IF($B$1=15,match7!K21,IF($B$1=16,match7!K22,"")))))))&amp;IF($B$1=17,match7!K23,"")</f>
        <v/>
      </c>
      <c r="L40" t="str">
        <f>IF($B$1=10,match7!L16,IF($B$1=11,match7!L17,IF($B$1=12,match7!L18,IF($B$1=13,match7!L19,IF($B$1=14,match7!L20,IF($B$1=15,match7!L21,IF($B$1=16,match7!L22,"")))))))&amp;IF($B$1=17,match7!L23,"")</f>
        <v/>
      </c>
      <c r="M40" t="str">
        <f>IF($B$1=10,match7!M16,IF($B$1=11,match7!M17,IF($B$1=12,match7!M18,IF($B$1=13,match7!M19,IF($B$1=14,match7!M20,IF($B$1=15,match7!M21,IF($B$1=16,match7!M22,"")))))))&amp;IF($B$1=17,match7!M23,"")</f>
        <v/>
      </c>
      <c r="N40" t="str">
        <f>IF($B$1=10,match7!N16,IF($B$1=11,match7!N17,IF($B$1=12,match7!N18,IF($B$1=13,match7!N19,IF($B$1=14,match7!N20,IF($B$1=15,match7!N21,IF($B$1=16,match7!N22,"")))))))&amp;IF($B$1=17,match7!N23,"")</f>
        <v/>
      </c>
    </row>
    <row r="41" spans="1:14" x14ac:dyDescent="0.25">
      <c r="A41" t="str">
        <f>IF($B$1=10,match7!A17,IF($B$1=11,match7!A18,IF($B$1=12,match7!A19,IF($B$1=13,match7!A20,IF($B$1=14,match7!A21,IF($B$1=15,match7!A22,IF($B$1=16,match7!A23,"")))))))&amp;IF($B$1=17,match7!A24,"")</f>
        <v/>
      </c>
      <c r="B41" t="str">
        <f>IF($B$1=10,match7!B17,IF($B$1=11,match7!B18,IF($B$1=12,match7!B19,IF($B$1=13,match7!B20,IF($B$1=14,match7!B21,IF($B$1=15,match7!B22,IF($B$1=16,match7!B23,"")))))))&amp;IF($B$1=17,match7!B24,"")</f>
        <v/>
      </c>
      <c r="C41" t="str">
        <f>IF($B$1=10,match7!C17,IF($B$1=11,match7!C18,IF($B$1=12,match7!C19,IF($B$1=13,match7!C20,IF($B$1=14,match7!C21,IF($B$1=15,match7!C22,IF($B$1=16,match7!C23,"")))))))&amp;IF($B$1=17,match7!C24,"")</f>
        <v/>
      </c>
      <c r="D41" t="str">
        <f>IF($B$1=10,match7!D17,IF($B$1=11,match7!D18,IF($B$1=12,match7!D19,IF($B$1=13,match7!D20,IF($B$1=14,match7!D21,IF($B$1=15,match7!D22,IF($B$1=16,match7!D23,"")))))))&amp;IF($B$1=17,match7!D24,"")</f>
        <v/>
      </c>
      <c r="E41" t="str">
        <f>IF($B$1=10,match7!E17,IF($B$1=11,match7!E18,IF($B$1=12,match7!E19,IF($B$1=13,match7!E20,IF($B$1=14,match7!E21,IF($B$1=15,match7!E22,IF($B$1=16,match7!E23,"")))))))&amp;IF($B$1=17,match7!E24,"")</f>
        <v/>
      </c>
      <c r="F41" t="str">
        <f>IF($B$1=10,match7!F17,IF($B$1=11,match7!F18,IF($B$1=12,match7!F19,IF($B$1=13,match7!F20,IF($B$1=14,match7!F21,IF($B$1=15,match7!F22,IF($B$1=16,match7!F23,"")))))))&amp;IF($B$1=17,match7!F24,"")</f>
        <v/>
      </c>
      <c r="G41" t="str">
        <f>IF($B$1=10,match7!G17,IF($B$1=11,match7!G18,IF($B$1=12,match7!G19,IF($B$1=13,match7!G20,IF($B$1=14,match7!G21,IF($B$1=15,match7!G22,IF($B$1=16,match7!G23,"")))))))&amp;IF($B$1=17,match7!G24,"")</f>
        <v/>
      </c>
      <c r="H41" t="str">
        <f>IF($B$1=10,match7!H17,IF($B$1=11,match7!H18,IF($B$1=12,match7!H19,IF($B$1=13,match7!H20,IF($B$1=14,match7!H21,IF($B$1=15,match7!H22,IF($B$1=16,match7!H23,"")))))))&amp;IF($B$1=17,match7!H24,"")</f>
        <v/>
      </c>
      <c r="I41" t="str">
        <f>IF($B$1=10,match7!I17,IF($B$1=11,match7!I18,IF($B$1=12,match7!I19,IF($B$1=13,match7!I20,IF($B$1=14,match7!I21,IF($B$1=15,match7!I22,IF($B$1=16,match7!I23,"")))))))&amp;IF($B$1=17,match7!I24,"")</f>
        <v/>
      </c>
      <c r="J41" t="str">
        <f>IF($B$1=10,match7!J17,IF($B$1=11,match7!J18,IF($B$1=12,match7!J19,IF($B$1=13,match7!J20,IF($B$1=14,match7!J21,IF($B$1=15,match7!J22,IF($B$1=16,match7!J23,"")))))))&amp;IF($B$1=17,match7!J24,"")</f>
        <v/>
      </c>
      <c r="K41" t="str">
        <f>IF($B$1=10,match7!K17,IF($B$1=11,match7!K18,IF($B$1=12,match7!K19,IF($B$1=13,match7!K20,IF($B$1=14,match7!K21,IF($B$1=15,match7!K22,IF($B$1=16,match7!K23,"")))))))&amp;IF($B$1=17,match7!K24,"")</f>
        <v/>
      </c>
      <c r="L41" t="str">
        <f>IF($B$1=10,match7!L17,IF($B$1=11,match7!L18,IF($B$1=12,match7!L19,IF($B$1=13,match7!L20,IF($B$1=14,match7!L21,IF($B$1=15,match7!L22,IF($B$1=16,match7!L23,"")))))))&amp;IF($B$1=17,match7!L24,"")</f>
        <v/>
      </c>
      <c r="M41" t="str">
        <f>IF($B$1=10,match7!M17,IF($B$1=11,match7!M18,IF($B$1=12,match7!M19,IF($B$1=13,match7!M20,IF($B$1=14,match7!M21,IF($B$1=15,match7!M22,IF($B$1=16,match7!M23,"")))))))&amp;IF($B$1=17,match7!M24,"")</f>
        <v/>
      </c>
      <c r="N41" t="str">
        <f>IF($B$1=10,match7!N17,IF($B$1=11,match7!N18,IF($B$1=12,match7!N19,IF($B$1=13,match7!N20,IF($B$1=14,match7!N21,IF($B$1=15,match7!N22,IF($B$1=16,match7!N23,"")))))))&amp;IF($B$1=17,match7!N24,"")</f>
        <v/>
      </c>
    </row>
    <row r="42" spans="1:14" x14ac:dyDescent="0.25">
      <c r="A42" t="str">
        <f>IF($B$1=10,match7!A18,IF($B$1=11,match7!A19,IF($B$1=12,match7!A20,IF($B$1=13,match7!A21,IF($B$1=14,match7!A22,IF($B$1=15,match7!A23,IF($B$1=16,match7!A24,"")))))))&amp;IF($B$1=17,match7!A25,"")</f>
        <v/>
      </c>
      <c r="B42" t="str">
        <f>IF($B$1=10,match7!B18,IF($B$1=11,match7!B19,IF($B$1=12,match7!B20,IF($B$1=13,match7!B21,IF($B$1=14,match7!B22,IF($B$1=15,match7!B23,IF($B$1=16,match7!B24,"")))))))&amp;IF($B$1=17,match7!B25,"")</f>
        <v/>
      </c>
      <c r="C42" t="str">
        <f>IF($B$1=10,match7!C18,IF($B$1=11,match7!C19,IF($B$1=12,match7!C20,IF($B$1=13,match7!C21,IF($B$1=14,match7!C22,IF($B$1=15,match7!C23,IF($B$1=16,match7!C24,"")))))))&amp;IF($B$1=17,match7!C25,"")</f>
        <v/>
      </c>
      <c r="D42" t="str">
        <f>IF($B$1=10,match7!D18,IF($B$1=11,match7!D19,IF($B$1=12,match7!D20,IF($B$1=13,match7!D21,IF($B$1=14,match7!D22,IF($B$1=15,match7!D23,IF($B$1=16,match7!D24,"")))))))&amp;IF($B$1=17,match7!D25,"")</f>
        <v/>
      </c>
      <c r="E42" t="str">
        <f>IF($B$1=10,match7!E18,IF($B$1=11,match7!E19,IF($B$1=12,match7!E20,IF($B$1=13,match7!E21,IF($B$1=14,match7!E22,IF($B$1=15,match7!E23,IF($B$1=16,match7!E24,"")))))))&amp;IF($B$1=17,match7!E25,"")</f>
        <v/>
      </c>
      <c r="F42" t="str">
        <f>IF($B$1=10,match7!F18,IF($B$1=11,match7!F19,IF($B$1=12,match7!F20,IF($B$1=13,match7!F21,IF($B$1=14,match7!F22,IF($B$1=15,match7!F23,IF($B$1=16,match7!F24,"")))))))&amp;IF($B$1=17,match7!F25,"")</f>
        <v/>
      </c>
      <c r="G42" t="str">
        <f>IF($B$1=10,match7!G18,IF($B$1=11,match7!G19,IF($B$1=12,match7!G20,IF($B$1=13,match7!G21,IF($B$1=14,match7!G22,IF($B$1=15,match7!G23,IF($B$1=16,match7!G24,"")))))))&amp;IF($B$1=17,match7!G25,"")</f>
        <v/>
      </c>
      <c r="H42" t="str">
        <f>IF($B$1=10,match7!H18,IF($B$1=11,match7!H19,IF($B$1=12,match7!H20,IF($B$1=13,match7!H21,IF($B$1=14,match7!H22,IF($B$1=15,match7!H23,IF($B$1=16,match7!H24,"")))))))&amp;IF($B$1=17,match7!H25,"")</f>
        <v/>
      </c>
      <c r="I42" t="str">
        <f>IF($B$1=10,match7!I18,IF($B$1=11,match7!I19,IF($B$1=12,match7!I20,IF($B$1=13,match7!I21,IF($B$1=14,match7!I22,IF($B$1=15,match7!I23,IF($B$1=16,match7!I24,"")))))))&amp;IF($B$1=17,match7!I25,"")</f>
        <v/>
      </c>
      <c r="J42" t="str">
        <f>IF($B$1=10,match7!J18,IF($B$1=11,match7!J19,IF($B$1=12,match7!J20,IF($B$1=13,match7!J21,IF($B$1=14,match7!J22,IF($B$1=15,match7!J23,IF($B$1=16,match7!J24,"")))))))&amp;IF($B$1=17,match7!J25,"")</f>
        <v/>
      </c>
      <c r="K42" t="str">
        <f>IF($B$1=10,match7!K18,IF($B$1=11,match7!K19,IF($B$1=12,match7!K20,IF($B$1=13,match7!K21,IF($B$1=14,match7!K22,IF($B$1=15,match7!K23,IF($B$1=16,match7!K24,"")))))))&amp;IF($B$1=17,match7!K25,"")</f>
        <v/>
      </c>
      <c r="L42" t="str">
        <f>IF($B$1=10,match7!L18,IF($B$1=11,match7!L19,IF($B$1=12,match7!L20,IF($B$1=13,match7!L21,IF($B$1=14,match7!L22,IF($B$1=15,match7!L23,IF($B$1=16,match7!L24,"")))))))&amp;IF($B$1=17,match7!L25,"")</f>
        <v/>
      </c>
      <c r="M42" t="str">
        <f>IF($B$1=10,match7!M18,IF($B$1=11,match7!M19,IF($B$1=12,match7!M20,IF($B$1=13,match7!M21,IF($B$1=14,match7!M22,IF($B$1=15,match7!M23,IF($B$1=16,match7!M24,"")))))))&amp;IF($B$1=17,match7!M25,"")</f>
        <v/>
      </c>
      <c r="N42" t="str">
        <f>IF($B$1=10,match7!N18,IF($B$1=11,match7!N19,IF($B$1=12,match7!N20,IF($B$1=13,match7!N21,IF($B$1=14,match7!N22,IF($B$1=15,match7!N23,IF($B$1=16,match7!N24,"")))))))&amp;IF($B$1=17,match7!N25,"")</f>
        <v/>
      </c>
    </row>
    <row r="43" spans="1:14" x14ac:dyDescent="0.25">
      <c r="A43" t="str">
        <f>IF($B$1=10,match7!A19,IF($B$1=11,match7!A20,IF($B$1=12,match7!A21,IF($B$1=13,match7!A22,IF($B$1=14,match7!A23,IF($B$1=15,match7!A24,IF($B$1=16,match7!A25,"")))))))&amp;IF($B$1=17,match7!A26,"")</f>
        <v/>
      </c>
      <c r="B43" t="str">
        <f>IF($B$1=10,match7!B19,IF($B$1=11,match7!B20,IF($B$1=12,match7!B21,IF($B$1=13,match7!B22,IF($B$1=14,match7!B23,IF($B$1=15,match7!B24,IF($B$1=16,match7!B25,"")))))))&amp;IF($B$1=17,match7!B26,"")</f>
        <v/>
      </c>
      <c r="C43" t="str">
        <f>IF($B$1=10,match7!C19,IF($B$1=11,match7!C20,IF($B$1=12,match7!C21,IF($B$1=13,match7!C22,IF($B$1=14,match7!C23,IF($B$1=15,match7!C24,IF($B$1=16,match7!C25,"")))))))&amp;IF($B$1=17,match7!C26,"")</f>
        <v/>
      </c>
      <c r="D43" t="str">
        <f>IF($B$1=10,match7!D19,IF($B$1=11,match7!D20,IF($B$1=12,match7!D21,IF($B$1=13,match7!D22,IF($B$1=14,match7!D23,IF($B$1=15,match7!D24,IF($B$1=16,match7!D25,"")))))))&amp;IF($B$1=17,match7!D26,"")</f>
        <v/>
      </c>
      <c r="E43" t="str">
        <f>IF($B$1=10,match7!E19,IF($B$1=11,match7!E20,IF($B$1=12,match7!E21,IF($B$1=13,match7!E22,IF($B$1=14,match7!E23,IF($B$1=15,match7!E24,IF($B$1=16,match7!E25,"")))))))&amp;IF($B$1=17,match7!E26,"")</f>
        <v/>
      </c>
      <c r="F43" t="str">
        <f>IF($B$1=10,match7!F19,IF($B$1=11,match7!F20,IF($B$1=12,match7!F21,IF($B$1=13,match7!F22,IF($B$1=14,match7!F23,IF($B$1=15,match7!F24,IF($B$1=16,match7!F25,"")))))))&amp;IF($B$1=17,match7!F26,"")</f>
        <v/>
      </c>
      <c r="G43" t="str">
        <f>IF($B$1=10,match7!G19,IF($B$1=11,match7!G20,IF($B$1=12,match7!G21,IF($B$1=13,match7!G22,IF($B$1=14,match7!G23,IF($B$1=15,match7!G24,IF($B$1=16,match7!G25,"")))))))&amp;IF($B$1=17,match7!G26,"")</f>
        <v/>
      </c>
      <c r="H43" t="str">
        <f>IF($B$1=10,match7!H19,IF($B$1=11,match7!H20,IF($B$1=12,match7!H21,IF($B$1=13,match7!H22,IF($B$1=14,match7!H23,IF($B$1=15,match7!H24,IF($B$1=16,match7!H25,"")))))))&amp;IF($B$1=17,match7!H26,"")</f>
        <v/>
      </c>
      <c r="I43" t="str">
        <f>IF($B$1=10,match7!I19,IF($B$1=11,match7!I20,IF($B$1=12,match7!I21,IF($B$1=13,match7!I22,IF($B$1=14,match7!I23,IF($B$1=15,match7!I24,IF($B$1=16,match7!I25,"")))))))&amp;IF($B$1=17,match7!I26,"")</f>
        <v/>
      </c>
      <c r="J43" t="str">
        <f>IF($B$1=10,match7!J19,IF($B$1=11,match7!J20,IF($B$1=12,match7!J21,IF($B$1=13,match7!J22,IF($B$1=14,match7!J23,IF($B$1=15,match7!J24,IF($B$1=16,match7!J25,"")))))))&amp;IF($B$1=17,match7!J26,"")</f>
        <v/>
      </c>
      <c r="K43" t="str">
        <f>IF($B$1=10,match7!K19,IF($B$1=11,match7!K20,IF($B$1=12,match7!K21,IF($B$1=13,match7!K22,IF($B$1=14,match7!K23,IF($B$1=15,match7!K24,IF($B$1=16,match7!K25,"")))))))&amp;IF($B$1=17,match7!K26,"")</f>
        <v/>
      </c>
      <c r="L43" t="str">
        <f>IF($B$1=10,match7!L19,IF($B$1=11,match7!L20,IF($B$1=12,match7!L21,IF($B$1=13,match7!L22,IF($B$1=14,match7!L23,IF($B$1=15,match7!L24,IF($B$1=16,match7!L25,"")))))))&amp;IF($B$1=17,match7!L26,"")</f>
        <v/>
      </c>
      <c r="M43" t="str">
        <f>IF($B$1=10,match7!M19,IF($B$1=11,match7!M20,IF($B$1=12,match7!M21,IF($B$1=13,match7!M22,IF($B$1=14,match7!M23,IF($B$1=15,match7!M24,IF($B$1=16,match7!M25,"")))))))&amp;IF($B$1=17,match7!M26,"")</f>
        <v/>
      </c>
      <c r="N43" t="str">
        <f>IF($B$1=10,match7!N19,IF($B$1=11,match7!N20,IF($B$1=12,match7!N21,IF($B$1=13,match7!N22,IF($B$1=14,match7!N23,IF($B$1=15,match7!N24,IF($B$1=16,match7!N25,"")))))))&amp;IF($B$1=17,match7!N26,"")</f>
        <v/>
      </c>
    </row>
    <row r="44" spans="1:14" x14ac:dyDescent="0.25">
      <c r="A44" t="str">
        <f>IF($B$1=10,match7!A20,IF($B$1=11,match7!A21,IF($B$1=12,match7!A22,IF($B$1=13,match7!A23,IF($B$1=14,match7!A24,IF($B$1=15,match7!A25,IF($B$1=16,match7!A26,"")))))))&amp;IF($B$1=17,match7!A27,"")</f>
        <v/>
      </c>
      <c r="B44" t="str">
        <f>IF($B$1=10,match7!B20,IF($B$1=11,match7!B21,IF($B$1=12,match7!B22,IF($B$1=13,match7!B23,IF($B$1=14,match7!B24,IF($B$1=15,match7!B25,IF($B$1=16,match7!B26,"")))))))&amp;IF($B$1=17,match7!B27,"")</f>
        <v/>
      </c>
      <c r="C44" t="str">
        <f>IF($B$1=10,match7!C20,IF($B$1=11,match7!C21,IF($B$1=12,match7!C22,IF($B$1=13,match7!C23,IF($B$1=14,match7!C24,IF($B$1=15,match7!C25,IF($B$1=16,match7!C26,"")))))))&amp;IF($B$1=17,match7!C27,"")</f>
        <v/>
      </c>
      <c r="D44" t="str">
        <f>IF($B$1=10,match7!D20,IF($B$1=11,match7!D21,IF($B$1=12,match7!D22,IF($B$1=13,match7!D23,IF($B$1=14,match7!D24,IF($B$1=15,match7!D25,IF($B$1=16,match7!D26,"")))))))&amp;IF($B$1=17,match7!D27,"")</f>
        <v/>
      </c>
      <c r="E44" t="str">
        <f>IF($B$1=10,match7!E20,IF($B$1=11,match7!E21,IF($B$1=12,match7!E22,IF($B$1=13,match7!E23,IF($B$1=14,match7!E24,IF($B$1=15,match7!E25,IF($B$1=16,match7!E26,"")))))))&amp;IF($B$1=17,match7!E27,"")</f>
        <v/>
      </c>
      <c r="F44" t="str">
        <f>IF($B$1=10,match7!F20,IF($B$1=11,match7!F21,IF($B$1=12,match7!F22,IF($B$1=13,match7!F23,IF($B$1=14,match7!F24,IF($B$1=15,match7!F25,IF($B$1=16,match7!F26,"")))))))&amp;IF($B$1=17,match7!F27,"")</f>
        <v/>
      </c>
      <c r="G44" t="str">
        <f>IF($B$1=10,match7!G20,IF($B$1=11,match7!G21,IF($B$1=12,match7!G22,IF($B$1=13,match7!G23,IF($B$1=14,match7!G24,IF($B$1=15,match7!G25,IF($B$1=16,match7!G26,"")))))))&amp;IF($B$1=17,match7!G27,"")</f>
        <v/>
      </c>
      <c r="H44" t="str">
        <f>IF($B$1=10,match7!H20,IF($B$1=11,match7!H21,IF($B$1=12,match7!H22,IF($B$1=13,match7!H23,IF($B$1=14,match7!H24,IF($B$1=15,match7!H25,IF($B$1=16,match7!H26,"")))))))&amp;IF($B$1=17,match7!H27,"")</f>
        <v/>
      </c>
      <c r="I44" t="str">
        <f>IF($B$1=10,match7!I20,IF($B$1=11,match7!I21,IF($B$1=12,match7!I22,IF($B$1=13,match7!I23,IF($B$1=14,match7!I24,IF($B$1=15,match7!I25,IF($B$1=16,match7!I26,"")))))))&amp;IF($B$1=17,match7!I27,"")</f>
        <v/>
      </c>
      <c r="J44" t="str">
        <f>IF($B$1=10,match7!J20,IF($B$1=11,match7!J21,IF($B$1=12,match7!J22,IF($B$1=13,match7!J23,IF($B$1=14,match7!J24,IF($B$1=15,match7!J25,IF($B$1=16,match7!J26,"")))))))&amp;IF($B$1=17,match7!J27,"")</f>
        <v/>
      </c>
      <c r="K44" t="str">
        <f>IF($B$1=10,match7!K20,IF($B$1=11,match7!K21,IF($B$1=12,match7!K22,IF($B$1=13,match7!K23,IF($B$1=14,match7!K24,IF($B$1=15,match7!K25,IF($B$1=16,match7!K26,"")))))))&amp;IF($B$1=17,match7!K27,"")</f>
        <v/>
      </c>
      <c r="L44" t="str">
        <f>IF($B$1=10,match7!L20,IF($B$1=11,match7!L21,IF($B$1=12,match7!L22,IF($B$1=13,match7!L23,IF($B$1=14,match7!L24,IF($B$1=15,match7!L25,IF($B$1=16,match7!L26,"")))))))&amp;IF($B$1=17,match7!L27,"")</f>
        <v/>
      </c>
      <c r="M44" t="str">
        <f>IF($B$1=10,match7!M20,IF($B$1=11,match7!M21,IF($B$1=12,match7!M22,IF($B$1=13,match7!M23,IF($B$1=14,match7!M24,IF($B$1=15,match7!M25,IF($B$1=16,match7!M26,"")))))))&amp;IF($B$1=17,match7!M27,"")</f>
        <v/>
      </c>
      <c r="N44" t="str">
        <f>IF($B$1=10,match7!N20,IF($B$1=11,match7!N21,IF($B$1=12,match7!N22,IF($B$1=13,match7!N23,IF($B$1=14,match7!N24,IF($B$1=15,match7!N25,IF($B$1=16,match7!N26,"")))))))&amp;IF($B$1=17,match7!N27,"")</f>
        <v/>
      </c>
    </row>
    <row r="45" spans="1:14" x14ac:dyDescent="0.25">
      <c r="A45" t="str">
        <f>IF($B$1=10,match7!A21,IF($B$1=11,match7!A22,IF($B$1=12,match7!A23,IF($B$1=13,match7!A24,IF($B$1=14,match7!A25,IF($B$1=15,match7!A26,IF($B$1=16,match7!A27,"")))))))&amp;IF($B$1=17,match7!A28,"")</f>
        <v/>
      </c>
      <c r="B45" t="str">
        <f>IF($B$1=10,match7!B21,IF($B$1=11,match7!B22,IF($B$1=12,match7!B23,IF($B$1=13,match7!B24,IF($B$1=14,match7!B25,IF($B$1=15,match7!B26,IF($B$1=16,match7!B27,"")))))))&amp;IF($B$1=17,match7!B28,"")</f>
        <v/>
      </c>
      <c r="C45" t="str">
        <f>IF($B$1=10,match7!C21,IF($B$1=11,match7!C22,IF($B$1=12,match7!C23,IF($B$1=13,match7!C24,IF($B$1=14,match7!C25,IF($B$1=15,match7!C26,IF($B$1=16,match7!C27,"")))))))&amp;IF($B$1=17,match7!C28,"")</f>
        <v/>
      </c>
      <c r="D45" t="str">
        <f>IF($B$1=10,match7!D21,IF($B$1=11,match7!D22,IF($B$1=12,match7!D23,IF($B$1=13,match7!D24,IF($B$1=14,match7!D25,IF($B$1=15,match7!D26,IF($B$1=16,match7!D27,"")))))))&amp;IF($B$1=17,match7!D28,"")</f>
        <v/>
      </c>
      <c r="E45" t="str">
        <f>IF($B$1=10,match7!E21,IF($B$1=11,match7!E22,IF($B$1=12,match7!E23,IF($B$1=13,match7!E24,IF($B$1=14,match7!E25,IF($B$1=15,match7!E26,IF($B$1=16,match7!E27,"")))))))&amp;IF($B$1=17,match7!E28,"")</f>
        <v/>
      </c>
      <c r="F45" t="str">
        <f>IF($B$1=10,match7!F21,IF($B$1=11,match7!F22,IF($B$1=12,match7!F23,IF($B$1=13,match7!F24,IF($B$1=14,match7!F25,IF($B$1=15,match7!F26,IF($B$1=16,match7!F27,"")))))))&amp;IF($B$1=17,match7!F28,"")</f>
        <v/>
      </c>
      <c r="G45" t="str">
        <f>IF($B$1=10,match7!G21,IF($B$1=11,match7!G22,IF($B$1=12,match7!G23,IF($B$1=13,match7!G24,IF($B$1=14,match7!G25,IF($B$1=15,match7!G26,IF($B$1=16,match7!G27,"")))))))&amp;IF($B$1=17,match7!G28,"")</f>
        <v/>
      </c>
      <c r="H45" t="str">
        <f>IF($B$1=10,match7!H21,IF($B$1=11,match7!H22,IF($B$1=12,match7!H23,IF($B$1=13,match7!H24,IF($B$1=14,match7!H25,IF($B$1=15,match7!H26,IF($B$1=16,match7!H27,"")))))))&amp;IF($B$1=17,match7!H28,"")</f>
        <v/>
      </c>
      <c r="I45" t="str">
        <f>IF($B$1=10,match7!I21,IF($B$1=11,match7!I22,IF($B$1=12,match7!I23,IF($B$1=13,match7!I24,IF($B$1=14,match7!I25,IF($B$1=15,match7!I26,IF($B$1=16,match7!I27,"")))))))&amp;IF($B$1=17,match7!I28,"")</f>
        <v/>
      </c>
      <c r="J45" t="str">
        <f>IF($B$1=10,match7!J21,IF($B$1=11,match7!J22,IF($B$1=12,match7!J23,IF($B$1=13,match7!J24,IF($B$1=14,match7!J25,IF($B$1=15,match7!J26,IF($B$1=16,match7!J27,"")))))))&amp;IF($B$1=17,match7!J28,"")</f>
        <v/>
      </c>
      <c r="K45" t="str">
        <f>IF($B$1=10,match7!K21,IF($B$1=11,match7!K22,IF($B$1=12,match7!K23,IF($B$1=13,match7!K24,IF($B$1=14,match7!K25,IF($B$1=15,match7!K26,IF($B$1=16,match7!K27,"")))))))&amp;IF($B$1=17,match7!K28,"")</f>
        <v/>
      </c>
      <c r="L45" t="str">
        <f>IF($B$1=10,match7!L21,IF($B$1=11,match7!L22,IF($B$1=12,match7!L23,IF($B$1=13,match7!L24,IF($B$1=14,match7!L25,IF($B$1=15,match7!L26,IF($B$1=16,match7!L27,"")))))))&amp;IF($B$1=17,match7!L28,"")</f>
        <v/>
      </c>
      <c r="M45" t="str">
        <f>IF($B$1=10,match7!M21,IF($B$1=11,match7!M22,IF($B$1=12,match7!M23,IF($B$1=13,match7!M24,IF($B$1=14,match7!M25,IF($B$1=15,match7!M26,IF($B$1=16,match7!M27,"")))))))&amp;IF($B$1=17,match7!M28,"")</f>
        <v/>
      </c>
      <c r="N45" t="str">
        <f>IF($B$1=10,match7!N21,IF($B$1=11,match7!N22,IF($B$1=12,match7!N23,IF($B$1=13,match7!N24,IF($B$1=14,match7!N25,IF($B$1=15,match7!N26,IF($B$1=16,match7!N27,"")))))))&amp;IF($B$1=17,match7!N28,"")</f>
        <v/>
      </c>
    </row>
    <row r="46" spans="1:14" x14ac:dyDescent="0.25">
      <c r="A46" t="str">
        <f>IF($B$1=10,match7!A22,IF($B$1=11,match7!A23,IF($B$1=12,match7!A24,IF($B$1=13,match7!A25,IF($B$1=14,match7!A26,IF($B$1=15,match7!A27,IF($B$1=16,match7!A28,"")))))))&amp;IF($B$1=17,match7!A29,"")</f>
        <v/>
      </c>
      <c r="B46" t="str">
        <f>IF($B$1=10,match7!B22,IF($B$1=11,match7!B23,IF($B$1=12,match7!B24,IF($B$1=13,match7!B25,IF($B$1=14,match7!B26,IF($B$1=15,match7!B27,IF($B$1=16,match7!B28,"")))))))&amp;IF($B$1=17,match7!B29,"")</f>
        <v/>
      </c>
      <c r="C46" t="str">
        <f>IF($B$1=10,match7!C22,IF($B$1=11,match7!C23,IF($B$1=12,match7!C24,IF($B$1=13,match7!C25,IF($B$1=14,match7!C26,IF($B$1=15,match7!C27,IF($B$1=16,match7!C28,"")))))))&amp;IF($B$1=17,match7!C29,"")</f>
        <v/>
      </c>
      <c r="D46" t="str">
        <f>IF($B$1=10,match7!D22,IF($B$1=11,match7!D23,IF($B$1=12,match7!D24,IF($B$1=13,match7!D25,IF($B$1=14,match7!D26,IF($B$1=15,match7!D27,IF($B$1=16,match7!D28,"")))))))&amp;IF($B$1=17,match7!D29,"")</f>
        <v/>
      </c>
      <c r="E46" t="str">
        <f>IF($B$1=10,match7!E22,IF($B$1=11,match7!E23,IF($B$1=12,match7!E24,IF($B$1=13,match7!E25,IF($B$1=14,match7!E26,IF($B$1=15,match7!E27,IF($B$1=16,match7!E28,"")))))))&amp;IF($B$1=17,match7!E29,"")</f>
        <v/>
      </c>
      <c r="F46" t="str">
        <f>IF($B$1=10,match7!F22,IF($B$1=11,match7!F23,IF($B$1=12,match7!F24,IF($B$1=13,match7!F25,IF($B$1=14,match7!F26,IF($B$1=15,match7!F27,IF($B$1=16,match7!F28,"")))))))&amp;IF($B$1=17,match7!F29,"")</f>
        <v/>
      </c>
      <c r="G46" t="str">
        <f>IF($B$1=10,match7!G22,IF($B$1=11,match7!G23,IF($B$1=12,match7!G24,IF($B$1=13,match7!G25,IF($B$1=14,match7!G26,IF($B$1=15,match7!G27,IF($B$1=16,match7!G28,"")))))))&amp;IF($B$1=17,match7!G29,"")</f>
        <v/>
      </c>
      <c r="H46" t="str">
        <f>IF($B$1=10,match7!H22,IF($B$1=11,match7!H23,IF($B$1=12,match7!H24,IF($B$1=13,match7!H25,IF($B$1=14,match7!H26,IF($B$1=15,match7!H27,IF($B$1=16,match7!H28,"")))))))&amp;IF($B$1=17,match7!H29,"")</f>
        <v/>
      </c>
      <c r="I46" t="str">
        <f>IF($B$1=10,match7!I22,IF($B$1=11,match7!I23,IF($B$1=12,match7!I24,IF($B$1=13,match7!I25,IF($B$1=14,match7!I26,IF($B$1=15,match7!I27,IF($B$1=16,match7!I28,"")))))))&amp;IF($B$1=17,match7!I29,"")</f>
        <v/>
      </c>
      <c r="J46" t="str">
        <f>IF($B$1=10,match7!J22,IF($B$1=11,match7!J23,IF($B$1=12,match7!J24,IF($B$1=13,match7!J25,IF($B$1=14,match7!J26,IF($B$1=15,match7!J27,IF($B$1=16,match7!J28,"")))))))&amp;IF($B$1=17,match7!J29,"")</f>
        <v/>
      </c>
      <c r="K46" t="str">
        <f>IF($B$1=10,match7!K22,IF($B$1=11,match7!K23,IF($B$1=12,match7!K24,IF($B$1=13,match7!K25,IF($B$1=14,match7!K26,IF($B$1=15,match7!K27,IF($B$1=16,match7!K28,"")))))))&amp;IF($B$1=17,match7!K29,"")</f>
        <v/>
      </c>
      <c r="L46" t="str">
        <f>IF($B$1=10,match7!L22,IF($B$1=11,match7!L23,IF($B$1=12,match7!L24,IF($B$1=13,match7!L25,IF($B$1=14,match7!L26,IF($B$1=15,match7!L27,IF($B$1=16,match7!L28,"")))))))&amp;IF($B$1=17,match7!L29,"")</f>
        <v/>
      </c>
      <c r="M46" t="str">
        <f>IF($B$1=10,match7!M22,IF($B$1=11,match7!M23,IF($B$1=12,match7!M24,IF($B$1=13,match7!M25,IF($B$1=14,match7!M26,IF($B$1=15,match7!M27,IF($B$1=16,match7!M28,"")))))))&amp;IF($B$1=17,match7!M29,"")</f>
        <v/>
      </c>
      <c r="N46" t="str">
        <f>IF($B$1=10,match7!N22,IF($B$1=11,match7!N23,IF($B$1=12,match7!N24,IF($B$1=13,match7!N25,IF($B$1=14,match7!N26,IF($B$1=15,match7!N27,IF($B$1=16,match7!N28,"")))))))&amp;IF($B$1=17,match7!N29,"")</f>
        <v/>
      </c>
    </row>
    <row r="47" spans="1:14" x14ac:dyDescent="0.25">
      <c r="A47" t="str">
        <f>IF($B$1=10,match7!A23,IF($B$1=11,match7!A24,IF($B$1=12,match7!A25,IF($B$1=13,match7!A26,IF($B$1=14,match7!A27,IF($B$1=15,match7!A28,IF($B$1=16,match7!A29,"")))))))&amp;IF($B$1=17,match7!A30,"")</f>
        <v/>
      </c>
      <c r="B47" t="str">
        <f>IF($B$1=10,match7!B23,IF($B$1=11,match7!B24,IF($B$1=12,match7!B25,IF($B$1=13,match7!B26,IF($B$1=14,match7!B27,IF($B$1=15,match7!B28,IF($B$1=16,match7!B29,"")))))))&amp;IF($B$1=17,match7!B30,"")</f>
        <v/>
      </c>
      <c r="C47" t="str">
        <f>IF($B$1=10,match7!C23,IF($B$1=11,match7!C24,IF($B$1=12,match7!C25,IF($B$1=13,match7!C26,IF($B$1=14,match7!C27,IF($B$1=15,match7!C28,IF($B$1=16,match7!C29,"")))))))&amp;IF($B$1=17,match7!C30,"")</f>
        <v/>
      </c>
      <c r="D47" t="str">
        <f>IF($B$1=10,match7!D23,IF($B$1=11,match7!D24,IF($B$1=12,match7!D25,IF($B$1=13,match7!D26,IF($B$1=14,match7!D27,IF($B$1=15,match7!D28,IF($B$1=16,match7!D29,"")))))))&amp;IF($B$1=17,match7!D30,"")</f>
        <v/>
      </c>
      <c r="E47" t="str">
        <f>IF($B$1=10,match7!E23,IF($B$1=11,match7!E24,IF($B$1=12,match7!E25,IF($B$1=13,match7!E26,IF($B$1=14,match7!E27,IF($B$1=15,match7!E28,IF($B$1=16,match7!E29,"")))))))&amp;IF($B$1=17,match7!E30,"")</f>
        <v/>
      </c>
      <c r="F47" t="str">
        <f>IF($B$1=10,match7!F23,IF($B$1=11,match7!F24,IF($B$1=12,match7!F25,IF($B$1=13,match7!F26,IF($B$1=14,match7!F27,IF($B$1=15,match7!F28,IF($B$1=16,match7!F29,"")))))))&amp;IF($B$1=17,match7!F30,"")</f>
        <v/>
      </c>
      <c r="G47" t="str">
        <f>IF($B$1=10,match7!G23,IF($B$1=11,match7!G24,IF($B$1=12,match7!G25,IF($B$1=13,match7!G26,IF($B$1=14,match7!G27,IF($B$1=15,match7!G28,IF($B$1=16,match7!G29,"")))))))&amp;IF($B$1=17,match7!G30,"")</f>
        <v/>
      </c>
      <c r="H47" t="str">
        <f>IF($B$1=10,match7!H23,IF($B$1=11,match7!H24,IF($B$1=12,match7!H25,IF($B$1=13,match7!H26,IF($B$1=14,match7!H27,IF($B$1=15,match7!H28,IF($B$1=16,match7!H29,"")))))))&amp;IF($B$1=17,match7!H30,"")</f>
        <v/>
      </c>
      <c r="I47" t="str">
        <f>IF($B$1=10,match7!I23,IF($B$1=11,match7!I24,IF($B$1=12,match7!I25,IF($B$1=13,match7!I26,IF($B$1=14,match7!I27,IF($B$1=15,match7!I28,IF($B$1=16,match7!I29,"")))))))&amp;IF($B$1=17,match7!I30,"")</f>
        <v/>
      </c>
      <c r="J47" t="str">
        <f>IF($B$1=10,match7!J23,IF($B$1=11,match7!J24,IF($B$1=12,match7!J25,IF($B$1=13,match7!J26,IF($B$1=14,match7!J27,IF($B$1=15,match7!J28,IF($B$1=16,match7!J29,"")))))))&amp;IF($B$1=17,match7!J30,"")</f>
        <v/>
      </c>
      <c r="K47" t="str">
        <f>IF($B$1=10,match7!K23,IF($B$1=11,match7!K24,IF($B$1=12,match7!K25,IF($B$1=13,match7!K26,IF($B$1=14,match7!K27,IF($B$1=15,match7!K28,IF($B$1=16,match7!K29,"")))))))&amp;IF($B$1=17,match7!K30,"")</f>
        <v/>
      </c>
      <c r="L47" t="str">
        <f>IF($B$1=10,match7!L23,IF($B$1=11,match7!L24,IF($B$1=12,match7!L25,IF($B$1=13,match7!L26,IF($B$1=14,match7!L27,IF($B$1=15,match7!L28,IF($B$1=16,match7!L29,"")))))))&amp;IF($B$1=17,match7!L30,"")</f>
        <v/>
      </c>
      <c r="M47" t="str">
        <f>IF($B$1=10,match7!M23,IF($B$1=11,match7!M24,IF($B$1=12,match7!M25,IF($B$1=13,match7!M26,IF($B$1=14,match7!M27,IF($B$1=15,match7!M28,IF($B$1=16,match7!M29,"")))))))&amp;IF($B$1=17,match7!M30,"")</f>
        <v/>
      </c>
      <c r="N47" t="str">
        <f>IF($B$1=10,match7!N23,IF($B$1=11,match7!N24,IF($B$1=12,match7!N25,IF($B$1=13,match7!N26,IF($B$1=14,match7!N27,IF($B$1=15,match7!N28,IF($B$1=16,match7!N29,"")))))))&amp;IF($B$1=17,match7!N30,"")</f>
        <v/>
      </c>
    </row>
  </sheetData>
  <sheetProtection sheet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9:N66"/>
  <sheetViews>
    <sheetView workbookViewId="0"/>
  </sheetViews>
  <sheetFormatPr baseColWidth="10" defaultColWidth="11.44140625" defaultRowHeight="13.2" x14ac:dyDescent="0.25"/>
  <cols>
    <col min="1" max="1" width="20.6640625" style="9" customWidth="1"/>
    <col min="2" max="2" width="6.109375" style="20" bestFit="1" customWidth="1"/>
    <col min="3" max="3" width="9.44140625" style="20" bestFit="1" customWidth="1"/>
    <col min="4" max="4" width="9.88671875" style="20" bestFit="1" customWidth="1"/>
    <col min="5" max="5" width="5.88671875" style="20" bestFit="1" customWidth="1"/>
    <col min="6" max="7" width="5.5546875" style="20" bestFit="1" customWidth="1"/>
    <col min="8" max="8" width="5.33203125" style="20" bestFit="1" customWidth="1"/>
    <col min="9" max="9" width="7" style="20" bestFit="1" customWidth="1"/>
    <col min="10" max="10" width="5.44140625" style="9" bestFit="1" customWidth="1"/>
    <col min="11" max="12" width="6.5546875" style="9" bestFit="1" customWidth="1"/>
    <col min="13" max="13" width="5.6640625" style="20" bestFit="1" customWidth="1"/>
    <col min="14" max="14" width="6.109375" style="20" bestFit="1" customWidth="1"/>
    <col min="15" max="15" width="15.88671875" style="9" bestFit="1" customWidth="1"/>
    <col min="16" max="16" width="7.88671875" style="9" bestFit="1" customWidth="1"/>
    <col min="17" max="16384" width="11.44140625" style="9"/>
  </cols>
  <sheetData>
    <row r="39" spans="1:14" x14ac:dyDescent="0.25">
      <c r="A39" s="11"/>
      <c r="B39" s="21"/>
      <c r="C39" s="21"/>
      <c r="D39" s="21"/>
      <c r="E39" s="21"/>
      <c r="F39" s="21"/>
      <c r="G39" s="21"/>
      <c r="H39" s="21"/>
      <c r="I39" s="21"/>
      <c r="J39" s="11"/>
      <c r="K39" s="11"/>
      <c r="L39" s="11"/>
      <c r="M39" s="21"/>
      <c r="N39" s="21"/>
    </row>
    <row r="40" spans="1:14" x14ac:dyDescent="0.25">
      <c r="A40" s="11"/>
      <c r="B40" s="21"/>
      <c r="C40" s="21"/>
      <c r="D40" s="21"/>
      <c r="E40" s="21"/>
      <c r="F40" s="21"/>
      <c r="G40" s="21"/>
      <c r="H40" s="21"/>
      <c r="I40" s="21"/>
      <c r="J40" s="11"/>
      <c r="K40" s="11"/>
      <c r="L40" s="11"/>
      <c r="M40" s="21"/>
      <c r="N40" s="21"/>
    </row>
    <row r="41" spans="1:14" x14ac:dyDescent="0.25">
      <c r="A41" s="11"/>
      <c r="B41" s="21"/>
      <c r="C41" s="21"/>
      <c r="D41" s="21"/>
      <c r="E41" s="21"/>
      <c r="F41" s="21"/>
      <c r="G41" s="21"/>
      <c r="H41" s="21"/>
      <c r="I41" s="21"/>
      <c r="J41" s="11"/>
      <c r="K41" s="11"/>
      <c r="L41" s="11"/>
      <c r="M41" s="21"/>
      <c r="N41" s="21"/>
    </row>
    <row r="42" spans="1:14" x14ac:dyDescent="0.25">
      <c r="A42" s="11"/>
      <c r="B42" s="21"/>
      <c r="C42" s="21"/>
      <c r="D42" s="21"/>
      <c r="E42" s="21"/>
      <c r="F42" s="21"/>
      <c r="G42" s="21"/>
      <c r="H42" s="21"/>
      <c r="I42" s="21"/>
      <c r="J42" s="11"/>
      <c r="K42" s="11"/>
      <c r="L42" s="11"/>
      <c r="M42" s="21"/>
      <c r="N42" s="21"/>
    </row>
    <row r="43" spans="1:14" x14ac:dyDescent="0.25">
      <c r="A43" s="11"/>
      <c r="B43" s="21"/>
      <c r="C43" s="21"/>
      <c r="D43" s="21"/>
      <c r="E43" s="21"/>
      <c r="F43" s="21"/>
      <c r="G43" s="21"/>
      <c r="H43" s="21"/>
      <c r="I43" s="21"/>
      <c r="J43" s="11"/>
      <c r="K43" s="11"/>
      <c r="L43" s="11"/>
      <c r="M43" s="21"/>
      <c r="N43" s="21"/>
    </row>
    <row r="44" spans="1:14" x14ac:dyDescent="0.25">
      <c r="A44" s="11"/>
      <c r="B44" s="21"/>
      <c r="C44" s="21"/>
      <c r="D44" s="21"/>
      <c r="E44" s="21"/>
      <c r="F44" s="21"/>
      <c r="G44" s="21"/>
      <c r="H44" s="21"/>
      <c r="I44" s="21"/>
      <c r="J44" s="11"/>
      <c r="K44" s="11"/>
      <c r="L44" s="11"/>
      <c r="M44" s="21"/>
      <c r="N44" s="21"/>
    </row>
    <row r="45" spans="1:14" x14ac:dyDescent="0.25">
      <c r="A45" s="11"/>
      <c r="B45" s="21"/>
      <c r="C45" s="21"/>
      <c r="D45" s="21"/>
      <c r="E45" s="21"/>
      <c r="F45" s="21"/>
      <c r="G45" s="21"/>
      <c r="H45" s="21"/>
      <c r="I45" s="21"/>
      <c r="J45" s="11"/>
      <c r="K45" s="11"/>
      <c r="L45" s="11"/>
      <c r="M45" s="21"/>
      <c r="N45" s="21"/>
    </row>
    <row r="46" spans="1:14" x14ac:dyDescent="0.25">
      <c r="A46" s="11"/>
      <c r="B46" s="21"/>
      <c r="C46" s="21"/>
      <c r="D46" s="21"/>
      <c r="E46" s="21"/>
      <c r="F46" s="21"/>
      <c r="G46" s="21"/>
      <c r="H46" s="21"/>
      <c r="I46" s="21"/>
      <c r="J46" s="11"/>
      <c r="K46" s="11"/>
      <c r="L46" s="11"/>
      <c r="M46" s="21"/>
      <c r="N46" s="21"/>
    </row>
    <row r="47" spans="1:14" x14ac:dyDescent="0.25">
      <c r="A47" s="11"/>
      <c r="B47" s="21"/>
      <c r="C47" s="21"/>
      <c r="D47" s="21"/>
      <c r="E47" s="21"/>
      <c r="F47" s="21"/>
      <c r="G47" s="21"/>
      <c r="H47" s="21"/>
      <c r="I47" s="21"/>
      <c r="J47" s="11"/>
      <c r="K47" s="11"/>
      <c r="L47" s="11"/>
      <c r="M47" s="21"/>
      <c r="N47" s="21"/>
    </row>
    <row r="48" spans="1:14" x14ac:dyDescent="0.25">
      <c r="A48" s="11"/>
      <c r="B48" s="21"/>
      <c r="C48" s="21"/>
      <c r="D48" s="21"/>
      <c r="E48" s="21"/>
      <c r="F48" s="21"/>
      <c r="G48" s="21"/>
      <c r="H48" s="21"/>
      <c r="I48" s="21"/>
      <c r="J48" s="11"/>
      <c r="K48" s="11"/>
      <c r="L48" s="11"/>
      <c r="M48" s="21"/>
      <c r="N48" s="21"/>
    </row>
    <row r="49" spans="1:14" x14ac:dyDescent="0.25">
      <c r="A49" s="11"/>
      <c r="B49" s="21"/>
      <c r="C49" s="21"/>
      <c r="D49" s="21"/>
      <c r="E49" s="21"/>
      <c r="F49" s="21"/>
      <c r="G49" s="21"/>
      <c r="H49" s="21"/>
      <c r="I49" s="21"/>
      <c r="J49" s="11"/>
      <c r="K49" s="11"/>
      <c r="L49" s="11"/>
      <c r="M49" s="21"/>
      <c r="N49" s="21"/>
    </row>
    <row r="50" spans="1:14" x14ac:dyDescent="0.25">
      <c r="A50" s="11"/>
      <c r="B50" s="21"/>
      <c r="C50" s="21"/>
      <c r="D50" s="21"/>
      <c r="E50" s="21"/>
      <c r="F50" s="21"/>
      <c r="G50" s="21"/>
      <c r="H50" s="21"/>
      <c r="I50" s="21"/>
      <c r="J50" s="11"/>
      <c r="K50" s="11"/>
      <c r="L50" s="11"/>
      <c r="M50" s="21"/>
      <c r="N50" s="21"/>
    </row>
    <row r="51" spans="1:14" x14ac:dyDescent="0.25">
      <c r="A51" s="11"/>
      <c r="B51" s="21"/>
      <c r="C51" s="21"/>
      <c r="D51" s="21"/>
      <c r="E51" s="21"/>
      <c r="F51" s="21"/>
      <c r="G51" s="21"/>
      <c r="H51" s="21"/>
      <c r="I51" s="21"/>
      <c r="J51" s="11"/>
      <c r="K51" s="11"/>
      <c r="L51" s="11"/>
      <c r="M51" s="21"/>
      <c r="N51" s="21"/>
    </row>
    <row r="52" spans="1:14" x14ac:dyDescent="0.25">
      <c r="A52" s="11"/>
      <c r="B52" s="21"/>
      <c r="C52" s="21"/>
      <c r="D52" s="21"/>
      <c r="E52" s="21"/>
      <c r="F52" s="21"/>
      <c r="G52" s="21"/>
      <c r="H52" s="21"/>
      <c r="I52" s="21"/>
      <c r="J52" s="11"/>
      <c r="K52" s="11"/>
      <c r="L52" s="11"/>
      <c r="M52" s="21"/>
      <c r="N52" s="21"/>
    </row>
    <row r="53" spans="1:14" x14ac:dyDescent="0.25">
      <c r="A53" s="11"/>
      <c r="B53" s="21"/>
      <c r="C53" s="21"/>
      <c r="D53" s="21"/>
      <c r="E53" s="21"/>
      <c r="F53" s="21"/>
      <c r="G53" s="21"/>
      <c r="H53" s="21"/>
      <c r="I53" s="21"/>
      <c r="J53" s="11"/>
      <c r="K53" s="11"/>
      <c r="L53" s="11"/>
      <c r="M53" s="21"/>
      <c r="N53" s="21"/>
    </row>
    <row r="54" spans="1:14" x14ac:dyDescent="0.25">
      <c r="A54" s="11"/>
      <c r="B54" s="21"/>
      <c r="C54" s="21"/>
      <c r="D54" s="21"/>
      <c r="E54" s="21"/>
      <c r="F54" s="21"/>
      <c r="G54" s="21"/>
      <c r="H54" s="21"/>
      <c r="I54" s="21"/>
      <c r="J54" s="11"/>
      <c r="K54" s="11"/>
      <c r="L54" s="11"/>
      <c r="M54" s="21"/>
      <c r="N54" s="21"/>
    </row>
    <row r="55" spans="1:14" x14ac:dyDescent="0.25">
      <c r="A55" s="11"/>
      <c r="B55" s="21"/>
      <c r="C55" s="21"/>
      <c r="D55" s="21"/>
      <c r="E55" s="21"/>
      <c r="F55" s="21"/>
      <c r="G55" s="21"/>
      <c r="H55" s="21"/>
      <c r="I55" s="21"/>
      <c r="J55" s="11"/>
      <c r="K55" s="11"/>
      <c r="L55" s="11"/>
      <c r="M55" s="21"/>
      <c r="N55" s="21"/>
    </row>
    <row r="56" spans="1:14" x14ac:dyDescent="0.25">
      <c r="A56" s="11"/>
      <c r="B56" s="21"/>
      <c r="C56" s="21"/>
      <c r="D56" s="21"/>
      <c r="E56" s="21"/>
      <c r="F56" s="21"/>
      <c r="G56" s="21"/>
      <c r="H56" s="21"/>
      <c r="I56" s="21"/>
      <c r="J56" s="11"/>
      <c r="K56" s="11"/>
      <c r="L56" s="11"/>
      <c r="M56" s="21"/>
      <c r="N56" s="21"/>
    </row>
    <row r="57" spans="1:14" x14ac:dyDescent="0.25">
      <c r="A57" s="11"/>
      <c r="B57" s="21"/>
      <c r="C57" s="21"/>
      <c r="D57" s="21"/>
      <c r="E57" s="21"/>
      <c r="F57" s="21"/>
      <c r="G57" s="21"/>
      <c r="H57" s="21"/>
      <c r="I57" s="21"/>
      <c r="J57" s="11"/>
      <c r="K57" s="11"/>
      <c r="L57" s="11"/>
      <c r="M57" s="21"/>
      <c r="N57" s="21"/>
    </row>
    <row r="58" spans="1:14" x14ac:dyDescent="0.25">
      <c r="A58" s="11"/>
      <c r="B58" s="21"/>
      <c r="C58" s="21"/>
      <c r="D58" s="21"/>
      <c r="E58" s="21"/>
      <c r="F58" s="21"/>
      <c r="G58" s="21"/>
      <c r="H58" s="21"/>
      <c r="I58" s="21"/>
      <c r="J58" s="11"/>
      <c r="K58" s="11"/>
      <c r="L58" s="11"/>
      <c r="M58" s="21"/>
      <c r="N58" s="21"/>
    </row>
    <row r="59" spans="1:14" x14ac:dyDescent="0.25">
      <c r="A59" s="11"/>
      <c r="B59" s="21"/>
      <c r="C59" s="21"/>
      <c r="D59" s="21"/>
      <c r="E59" s="21"/>
      <c r="F59" s="21"/>
      <c r="G59" s="21"/>
      <c r="H59" s="21"/>
      <c r="I59" s="21"/>
      <c r="J59" s="11"/>
      <c r="K59" s="11"/>
      <c r="L59" s="11"/>
      <c r="M59" s="21"/>
      <c r="N59" s="21"/>
    </row>
    <row r="60" spans="1:14" x14ac:dyDescent="0.25">
      <c r="A60" s="11"/>
      <c r="B60" s="21"/>
      <c r="C60" s="21"/>
      <c r="D60" s="21"/>
      <c r="E60" s="21"/>
      <c r="F60" s="21"/>
      <c r="G60" s="21"/>
      <c r="H60" s="21"/>
      <c r="I60" s="21"/>
      <c r="J60" s="11"/>
      <c r="K60" s="11"/>
      <c r="L60" s="11"/>
      <c r="M60" s="21"/>
      <c r="N60" s="21"/>
    </row>
    <row r="61" spans="1:14" x14ac:dyDescent="0.25">
      <c r="A61" s="11"/>
      <c r="B61" s="21"/>
      <c r="C61" s="21"/>
      <c r="D61" s="21"/>
      <c r="E61" s="21"/>
      <c r="F61" s="21"/>
      <c r="G61" s="21"/>
      <c r="H61" s="21"/>
      <c r="I61" s="21"/>
      <c r="J61" s="11"/>
      <c r="K61" s="11"/>
      <c r="L61" s="11"/>
      <c r="M61" s="21"/>
      <c r="N61" s="21"/>
    </row>
    <row r="62" spans="1:14" x14ac:dyDescent="0.25">
      <c r="A62" s="11"/>
      <c r="B62" s="21"/>
      <c r="C62" s="21"/>
      <c r="D62" s="21"/>
      <c r="E62" s="21"/>
      <c r="F62" s="21"/>
      <c r="G62" s="21"/>
      <c r="H62" s="21"/>
      <c r="I62" s="21"/>
      <c r="J62" s="11"/>
      <c r="K62" s="11"/>
      <c r="L62" s="11"/>
      <c r="M62" s="21"/>
      <c r="N62" s="21"/>
    </row>
    <row r="63" spans="1:14" x14ac:dyDescent="0.25">
      <c r="A63" s="11"/>
      <c r="B63" s="21"/>
      <c r="C63" s="21"/>
      <c r="D63" s="21"/>
      <c r="E63" s="21"/>
      <c r="F63" s="21"/>
      <c r="G63" s="21"/>
      <c r="H63" s="21"/>
      <c r="I63" s="21"/>
      <c r="J63" s="11"/>
      <c r="K63" s="11"/>
      <c r="L63" s="11"/>
      <c r="M63" s="21"/>
      <c r="N63" s="21"/>
    </row>
    <row r="64" spans="1:14" x14ac:dyDescent="0.25">
      <c r="A64" s="11"/>
      <c r="B64" s="21"/>
      <c r="C64" s="21"/>
      <c r="D64" s="21"/>
      <c r="E64" s="21"/>
      <c r="F64" s="21"/>
      <c r="G64" s="21"/>
      <c r="H64" s="21"/>
      <c r="I64" s="21"/>
      <c r="J64" s="11"/>
      <c r="K64" s="11"/>
      <c r="L64" s="11"/>
      <c r="M64" s="21"/>
      <c r="N64" s="21"/>
    </row>
    <row r="65" spans="1:14" x14ac:dyDescent="0.25">
      <c r="A65" s="11"/>
      <c r="B65" s="21"/>
      <c r="C65" s="21"/>
      <c r="D65" s="21"/>
      <c r="E65" s="21"/>
      <c r="F65" s="21"/>
      <c r="G65" s="21"/>
      <c r="H65" s="21"/>
      <c r="I65" s="21"/>
      <c r="J65" s="11"/>
      <c r="K65" s="11"/>
      <c r="L65" s="11"/>
      <c r="M65" s="21"/>
      <c r="N65" s="21"/>
    </row>
    <row r="66" spans="1:14" x14ac:dyDescent="0.25">
      <c r="A66" s="11"/>
      <c r="B66" s="21"/>
      <c r="C66" s="21"/>
      <c r="D66" s="21"/>
      <c r="E66" s="21"/>
      <c r="F66" s="21"/>
      <c r="G66" s="21"/>
      <c r="H66" s="21"/>
      <c r="I66" s="21"/>
      <c r="J66" s="11"/>
      <c r="K66" s="11"/>
      <c r="L66" s="11"/>
      <c r="M66" s="21"/>
      <c r="N66" s="2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91" workbookViewId="0">
      <selection activeCell="A32" sqref="A32"/>
    </sheetView>
  </sheetViews>
  <sheetFormatPr baseColWidth="10" defaultRowHeight="13.2" x14ac:dyDescent="0.25"/>
  <sheetData>
    <row r="1" spans="1:18" x14ac:dyDescent="0.25">
      <c r="A1" t="s">
        <v>81</v>
      </c>
      <c r="B1">
        <f>IF(OR(TRIM(match8!A10)="Joueur",TRIM(match8!A10)="Player"),10,0)+IF(OR(TRIM(match8!A11)="Joueur",TRIM(match8!A11)="Player"),11,0)+IF(OR(TRIM(match8!A12)="Joueur",TRIM(match8!A12)="Player"),12,0)+IF(OR(TRIM(match8!A13)="Joueur",TRIM(match8!A13)="Player"),13,0)+IF(OR(TRIM(match8!A14)="Joueur",TRIM(match8!A14)="Player"),14,0)+IF(OR(TRIM(match8!A15)="Joueur",TRIM(match8!A15)="Player"),15,0)+IF(OR(TRIM(match8!A16)="Joueur",TRIM(match8!A16)="Player"),16,0)+IF(OR(TRIM(match8!A17)="Joueur",TRIM(match8!A17)="Player"),17,0)</f>
        <v>0</v>
      </c>
    </row>
    <row r="5" spans="1:18" x14ac:dyDescent="0.25">
      <c r="A5" t="str">
        <f>IF(TRIM(match8!A1)=A1,A1,"")</f>
        <v/>
      </c>
      <c r="B5" t="str">
        <f>IF(A5="","",match8!B1)</f>
        <v/>
      </c>
      <c r="C5" t="str">
        <f>IF(B5="","",match8!C1)</f>
        <v/>
      </c>
      <c r="D5" t="str">
        <f>IF(C5="","",match8!D1)</f>
        <v/>
      </c>
      <c r="E5" t="str">
        <f>IF(D5="","",match8!E1)</f>
        <v/>
      </c>
      <c r="F5" t="str">
        <f>IF(E5="","",match8!F1)</f>
        <v/>
      </c>
      <c r="G5" t="str">
        <f>IF(F5="","",match8!G1)</f>
        <v/>
      </c>
      <c r="H5" t="str">
        <f>IF(G5="","",match8!H1)</f>
        <v/>
      </c>
      <c r="I5" t="str">
        <f>IF(H5="","",match8!I1)</f>
        <v/>
      </c>
      <c r="J5" t="str">
        <f>IF(I5="","",match8!J1)</f>
        <v/>
      </c>
      <c r="K5" t="str">
        <f>IF(J5="","",match8!K1)</f>
        <v/>
      </c>
      <c r="L5" t="str">
        <f>IF(K5="","",match8!L1)</f>
        <v/>
      </c>
      <c r="M5" t="str">
        <f>IF(L5="","",match8!M1)</f>
        <v/>
      </c>
      <c r="N5" t="str">
        <f>IF(M5="","",match8!N1)</f>
        <v/>
      </c>
    </row>
    <row r="6" spans="1:18" x14ac:dyDescent="0.25">
      <c r="A6" t="str">
        <f>IF($A$5="","",match8!A2)</f>
        <v/>
      </c>
      <c r="B6" t="str">
        <f>IF($A$5="","",match8!B2)</f>
        <v/>
      </c>
      <c r="C6" t="str">
        <f>IF($A$5="","",match8!C2)</f>
        <v/>
      </c>
      <c r="D6" t="str">
        <f>IF($A$5="","",match8!D2)</f>
        <v/>
      </c>
      <c r="E6" t="str">
        <f>IF($A$5="","",match8!E2)</f>
        <v/>
      </c>
      <c r="F6" t="str">
        <f>IF($A$5="","",match8!F2)</f>
        <v/>
      </c>
      <c r="G6" t="str">
        <f>IF($A$5="","",match8!G2)</f>
        <v/>
      </c>
      <c r="H6" t="str">
        <f>IF($A$5="","",match8!H2)</f>
        <v/>
      </c>
      <c r="I6" t="str">
        <f>IF($A$5="","",match8!I2)</f>
        <v/>
      </c>
      <c r="J6" t="str">
        <f>IF($A$5="","",match8!J2)</f>
        <v/>
      </c>
      <c r="K6" t="str">
        <f>IF($A$5="","",match8!K2)</f>
        <v/>
      </c>
      <c r="L6" t="str">
        <f>IF($A$5="","",match8!L2)</f>
        <v/>
      </c>
      <c r="M6" t="str">
        <f>IF($A$5="","",match8!M2)</f>
        <v/>
      </c>
      <c r="N6" t="str">
        <f>IF($A$5="","",match8!N2)</f>
        <v/>
      </c>
      <c r="P6" t="str">
        <f>TRIM(A6)</f>
        <v/>
      </c>
      <c r="Q6" t="str">
        <f>IF(B6&gt;B20,"[b]"&amp;P6&amp;"[/b]",P6)</f>
        <v/>
      </c>
      <c r="R6" t="str">
        <f>IF(B6&gt;B20,"[b]"&amp;B6&amp;"[/b]",B6)</f>
        <v/>
      </c>
    </row>
    <row r="7" spans="1:18" x14ac:dyDescent="0.25">
      <c r="A7" t="str">
        <f>IF($A$5="","",IF(match8!$A3=0,"",match8!A3))</f>
        <v/>
      </c>
      <c r="B7" t="str">
        <f>IF($A$5="","",IF(match8!$A3=0,"",match8!B3))</f>
        <v/>
      </c>
      <c r="C7" t="str">
        <f>IF($A$5="","",IF(match8!$A3=0,"",match8!C3))</f>
        <v/>
      </c>
      <c r="D7" t="str">
        <f>IF($A$5="","",IF(match8!$A3=0,"",match8!D3))</f>
        <v/>
      </c>
      <c r="E7" t="str">
        <f>IF($A$5="","",IF(match8!$A3=0,"",match8!E3))</f>
        <v/>
      </c>
      <c r="F7" t="str">
        <f>IF($A$5="","",IF(match8!$A3=0,"",match8!F3))</f>
        <v/>
      </c>
      <c r="G7" t="str">
        <f>IF($A$5="","",IF(match8!$A3=0,"",match8!G3))</f>
        <v/>
      </c>
      <c r="H7" t="str">
        <f>IF($A$5="","",IF(match8!$A3=0,"",match8!H3))</f>
        <v/>
      </c>
      <c r="I7" t="str">
        <f>IF($A$5="","",IF(match8!$A3=0,"",match8!I3))</f>
        <v/>
      </c>
      <c r="J7" t="str">
        <f>IF($A$5="","",IF(match8!$A3=0,"",match8!J3))</f>
        <v/>
      </c>
      <c r="K7" t="str">
        <f>IF($A$5="","",IF(match8!$A3=0,"",match8!K3))</f>
        <v/>
      </c>
      <c r="L7" t="str">
        <f>IF($A$5="","",IF(match8!$A3=0,"",match8!L3))</f>
        <v/>
      </c>
      <c r="M7" t="str">
        <f>IF($A$5="","",IF(match8!$A3=0,"",match8!M3))</f>
        <v/>
      </c>
      <c r="N7" t="str">
        <f>IF($A$5="","",IF(match8!$A3=0,"",match8!N3))</f>
        <v/>
      </c>
    </row>
    <row r="8" spans="1:18" x14ac:dyDescent="0.25">
      <c r="A8" t="str">
        <f>IF($A$5="","",IF(match8!$A4=0,"",match8!A4))</f>
        <v/>
      </c>
      <c r="B8" t="str">
        <f>IF($A$5="","",IF(match8!$A4=0,"",match8!B4))</f>
        <v/>
      </c>
      <c r="C8" t="str">
        <f>IF($A$5="","",IF(match8!$A4=0,"",match8!C4))</f>
        <v/>
      </c>
      <c r="D8" t="str">
        <f>IF($A$5="","",IF(match8!$A4=0,"",match8!D4))</f>
        <v/>
      </c>
      <c r="E8" t="str">
        <f>IF($A$5="","",IF(match8!$A4=0,"",match8!E4))</f>
        <v/>
      </c>
      <c r="F8" t="str">
        <f>IF($A$5="","",IF(match8!$A4=0,"",match8!F4))</f>
        <v/>
      </c>
      <c r="G8" t="str">
        <f>IF($A$5="","",IF(match8!$A4=0,"",match8!G4))</f>
        <v/>
      </c>
      <c r="H8" t="str">
        <f>IF($A$5="","",IF(match8!$A4=0,"",match8!H4))</f>
        <v/>
      </c>
      <c r="I8" t="str">
        <f>IF($A$5="","",IF(match8!$A4=0,"",match8!I4))</f>
        <v/>
      </c>
      <c r="J8" t="str">
        <f>IF($A$5="","",IF(match8!$A4=0,"",match8!J4))</f>
        <v/>
      </c>
      <c r="K8" t="str">
        <f>IF($A$5="","",IF(match8!$A4=0,"",match8!K4))</f>
        <v/>
      </c>
      <c r="L8" t="str">
        <f>IF($A$5="","",IF(match8!$A4=0,"",match8!L4))</f>
        <v/>
      </c>
      <c r="M8" t="str">
        <f>IF($A$5="","",IF(match8!$A4=0,"",match8!M4))</f>
        <v/>
      </c>
      <c r="N8" t="str">
        <f>IF($A$5="","",IF(match8!$A4=0,"",match8!N4))</f>
        <v/>
      </c>
    </row>
    <row r="9" spans="1:18" x14ac:dyDescent="0.25">
      <c r="A9" t="str">
        <f>IF($A$5="","",IF(match8!$A5=0,"",match8!A5))</f>
        <v/>
      </c>
      <c r="B9" t="str">
        <f>IF($A$5="","",IF(match8!$A5=0,"",match8!B5))</f>
        <v/>
      </c>
      <c r="C9" t="str">
        <f>IF($A$5="","",IF(match8!$A5=0,"",match8!C5))</f>
        <v/>
      </c>
      <c r="D9" t="str">
        <f>IF($A$5="","",IF(match8!$A5=0,"",match8!D5))</f>
        <v/>
      </c>
      <c r="E9" t="str">
        <f>IF($A$5="","",IF(match8!$A5=0,"",match8!E5))</f>
        <v/>
      </c>
      <c r="F9" t="str">
        <f>IF($A$5="","",IF(match8!$A5=0,"",match8!F5))</f>
        <v/>
      </c>
      <c r="G9" t="str">
        <f>IF($A$5="","",IF(match8!$A5=0,"",match8!G5))</f>
        <v/>
      </c>
      <c r="H9" t="str">
        <f>IF($A$5="","",IF(match8!$A5=0,"",match8!H5))</f>
        <v/>
      </c>
      <c r="I9" t="str">
        <f>IF($A$5="","",IF(match8!$A5=0,"",match8!I5))</f>
        <v/>
      </c>
      <c r="J9" t="str">
        <f>IF($A$5="","",IF(match8!$A5=0,"",match8!J5))</f>
        <v/>
      </c>
      <c r="K9" t="str">
        <f>IF($A$5="","",IF(match8!$A5=0,"",match8!K5))</f>
        <v/>
      </c>
      <c r="L9" t="str">
        <f>IF($A$5="","",IF(match8!$A5=0,"",match8!L5))</f>
        <v/>
      </c>
      <c r="M9" t="str">
        <f>IF($A$5="","",IF(match8!$A5=0,"",match8!M5))</f>
        <v/>
      </c>
      <c r="N9" t="str">
        <f>IF($A$5="","",IF(match8!$A5=0,"",match8!N5))</f>
        <v/>
      </c>
    </row>
    <row r="10" spans="1:18" x14ac:dyDescent="0.25">
      <c r="A10" t="str">
        <f>IF($A$5="","",IF(match8!$A6=0,"",match8!A6))</f>
        <v/>
      </c>
      <c r="B10" t="str">
        <f>IF($A$5="","",IF(match8!$A6=0,"",match8!B6))</f>
        <v/>
      </c>
      <c r="C10" t="str">
        <f>IF($A$5="","",IF(match8!$A6=0,"",match8!C6))</f>
        <v/>
      </c>
      <c r="D10" t="str">
        <f>IF($A$5="","",IF(match8!$A6=0,"",match8!D6))</f>
        <v/>
      </c>
      <c r="E10" t="str">
        <f>IF($A$5="","",IF(match8!$A6=0,"",match8!E6))</f>
        <v/>
      </c>
      <c r="F10" t="str">
        <f>IF($A$5="","",IF(match8!$A6=0,"",match8!F6))</f>
        <v/>
      </c>
      <c r="G10" t="str">
        <f>IF($A$5="","",IF(match8!$A6=0,"",match8!G6))</f>
        <v/>
      </c>
      <c r="H10" t="str">
        <f>IF($A$5="","",IF(match8!$A6=0,"",match8!H6))</f>
        <v/>
      </c>
      <c r="I10" t="str">
        <f>IF($A$5="","",IF(match8!$A6=0,"",match8!I6))</f>
        <v/>
      </c>
      <c r="J10" t="str">
        <f>IF($A$5="","",IF(match8!$A6=0,"",match8!J6))</f>
        <v/>
      </c>
      <c r="K10" t="str">
        <f>IF($A$5="","",IF(match8!$A6=0,"",match8!K6))</f>
        <v/>
      </c>
      <c r="L10" t="str">
        <f>IF($A$5="","",IF(match8!$A6=0,"",match8!L6))</f>
        <v/>
      </c>
      <c r="M10" t="str">
        <f>IF($A$5="","",IF(match8!$A6=0,"",match8!M6))</f>
        <v/>
      </c>
      <c r="N10" t="str">
        <f>IF($A$5="","",IF(match8!$A6=0,"",match8!N6))</f>
        <v/>
      </c>
    </row>
    <row r="11" spans="1:18" x14ac:dyDescent="0.25">
      <c r="A11" t="str">
        <f>IF($A$5="","",IF(match8!$A7=0,"",match8!A7))</f>
        <v/>
      </c>
      <c r="B11" t="str">
        <f>IF($A$5="","",IF(match8!$A7=0,"",match8!B7))</f>
        <v/>
      </c>
      <c r="C11" t="str">
        <f>IF($A$5="","",IF(match8!$A7=0,"",match8!C7))</f>
        <v/>
      </c>
      <c r="D11" t="str">
        <f>IF($A$5="","",IF(match8!$A7=0,"",match8!D7))</f>
        <v/>
      </c>
      <c r="E11" t="str">
        <f>IF($A$5="","",IF(match8!$A7=0,"",match8!E7))</f>
        <v/>
      </c>
      <c r="F11" t="str">
        <f>IF($A$5="","",IF(match8!$A7=0,"",match8!F7))</f>
        <v/>
      </c>
      <c r="G11" t="str">
        <f>IF($A$5="","",IF(match8!$A7=0,"",match8!G7))</f>
        <v/>
      </c>
      <c r="H11" t="str">
        <f>IF($A$5="","",IF(match8!$A7=0,"",match8!H7))</f>
        <v/>
      </c>
      <c r="I11" t="str">
        <f>IF($A$5="","",IF(match8!$A7=0,"",match8!I7))</f>
        <v/>
      </c>
      <c r="J11" t="str">
        <f>IF($A$5="","",IF(match8!$A7=0,"",match8!J7))</f>
        <v/>
      </c>
      <c r="K11" t="str">
        <f>IF($A$5="","",IF(match8!$A7=0,"",match8!K7))</f>
        <v/>
      </c>
      <c r="L11" t="str">
        <f>IF($A$5="","",IF(match8!$A7=0,"",match8!L7))</f>
        <v/>
      </c>
      <c r="M11" t="str">
        <f>IF($A$5="","",IF(match8!$A7=0,"",match8!M7))</f>
        <v/>
      </c>
      <c r="N11" t="str">
        <f>IF($A$5="","",IF(match8!$A7=0,"",match8!N7))</f>
        <v/>
      </c>
    </row>
    <row r="12" spans="1:18" x14ac:dyDescent="0.25">
      <c r="A12" t="str">
        <f>IF($A$5="","",IF(match8!$A8=0,"",match8!A8))</f>
        <v/>
      </c>
      <c r="B12" t="str">
        <f>IF($A$5="","",IF(match8!$A8=0,"",match8!B8))</f>
        <v/>
      </c>
      <c r="C12" t="str">
        <f>IF($A$5="","",IF(match8!$A8=0,"",match8!C8))</f>
        <v/>
      </c>
      <c r="D12" t="str">
        <f>IF($A$5="","",IF(match8!$A8=0,"",match8!D8))</f>
        <v/>
      </c>
      <c r="E12" t="str">
        <f>IF($A$5="","",IF(match8!$A8=0,"",match8!E8))</f>
        <v/>
      </c>
      <c r="F12" t="str">
        <f>IF($A$5="","",IF(match8!$A8=0,"",match8!F8))</f>
        <v/>
      </c>
      <c r="G12" t="str">
        <f>IF($A$5="","",IF(match8!$A8=0,"",match8!G8))</f>
        <v/>
      </c>
      <c r="H12" t="str">
        <f>IF($A$5="","",IF(match8!$A8=0,"",match8!H8))</f>
        <v/>
      </c>
      <c r="I12" t="str">
        <f>IF($A$5="","",IF(match8!$A8=0,"",match8!I8))</f>
        <v/>
      </c>
      <c r="J12" t="str">
        <f>IF($A$5="","",IF(match8!$A8=0,"",match8!J8))</f>
        <v/>
      </c>
      <c r="K12" t="str">
        <f>IF($A$5="","",IF(match8!$A8=0,"",match8!K8))</f>
        <v/>
      </c>
      <c r="L12" t="str">
        <f>IF($A$5="","",IF(match8!$A8=0,"",match8!L8))</f>
        <v/>
      </c>
      <c r="M12" t="str">
        <f>IF($A$5="","",IF(match8!$A8=0,"",match8!M8))</f>
        <v/>
      </c>
      <c r="N12" t="str">
        <f>IF($A$5="","",IF(match8!$A8=0,"",match8!N8))</f>
        <v/>
      </c>
    </row>
    <row r="13" spans="1:18" x14ac:dyDescent="0.25">
      <c r="A13" t="str">
        <f>IF($A$5="","",IF(match8!$A9=0,"",match8!A9))</f>
        <v/>
      </c>
      <c r="B13" t="str">
        <f>IF($A$5="","",IF(match8!$A9=0,"",match8!B9))</f>
        <v/>
      </c>
      <c r="C13" t="str">
        <f>IF($A$5="","",IF(match8!$A9=0,"",match8!C9))</f>
        <v/>
      </c>
      <c r="D13" t="str">
        <f>IF($A$5="","",IF(match8!$A9=0,"",match8!D9))</f>
        <v/>
      </c>
      <c r="E13" t="str">
        <f>IF($A$5="","",IF(match8!$A9=0,"",match8!E9))</f>
        <v/>
      </c>
      <c r="F13" t="str">
        <f>IF($A$5="","",IF(match8!$A9=0,"",match8!F9))</f>
        <v/>
      </c>
      <c r="G13" t="str">
        <f>IF($A$5="","",IF(match8!$A9=0,"",match8!G9))</f>
        <v/>
      </c>
      <c r="H13" t="str">
        <f>IF($A$5="","",IF(match8!$A9=0,"",match8!H9))</f>
        <v/>
      </c>
      <c r="I13" t="str">
        <f>IF($A$5="","",IF(match8!$A9=0,"",match8!I9))</f>
        <v/>
      </c>
      <c r="J13" t="str">
        <f>IF($A$5="","",IF(match8!$A9=0,"",match8!J9))</f>
        <v/>
      </c>
      <c r="K13" t="str">
        <f>IF($A$5="","",IF(match8!$A9=0,"",match8!K9))</f>
        <v/>
      </c>
      <c r="L13" t="str">
        <f>IF($A$5="","",IF(match8!$A9=0,"",match8!L9))</f>
        <v/>
      </c>
      <c r="M13" t="str">
        <f>IF($A$5="","",IF(match8!$A9=0,"",match8!M9))</f>
        <v/>
      </c>
      <c r="N13" t="str">
        <f>IF($A$5="","",IF(match8!$A9=0,"",match8!N9))</f>
        <v/>
      </c>
    </row>
    <row r="14" spans="1:18" x14ac:dyDescent="0.25">
      <c r="A14" t="str">
        <f>IF($A$5="","",IF($B$1&lt;=10,"",IF(match8!$A10=0,"",match8!A10)))</f>
        <v/>
      </c>
      <c r="B14" t="str">
        <f>IF($A$5="","",IF($B$1&lt;=10,"",IF(match8!$A10=0,"",match8!B10)))</f>
        <v/>
      </c>
      <c r="C14" t="str">
        <f>IF($A$5="","",IF($B$1&lt;=10,"",IF(match8!$A10=0,"",match8!C10)))</f>
        <v/>
      </c>
      <c r="D14" t="str">
        <f>IF($A$5="","",IF($B$1&lt;=10,"",IF(match8!$A10=0,"",match8!D10)))</f>
        <v/>
      </c>
      <c r="E14" t="str">
        <f>IF($A$5="","",IF($B$1&lt;=10,"",IF(match8!$A10=0,"",match8!E10)))</f>
        <v/>
      </c>
      <c r="F14" t="str">
        <f>IF($A$5="","",IF($B$1&lt;=10,"",IF(match8!$A10=0,"",match8!F10)))</f>
        <v/>
      </c>
      <c r="G14" t="str">
        <f>IF($A$5="","",IF($B$1&lt;=10,"",IF(match8!$A10=0,"",match8!G10)))</f>
        <v/>
      </c>
      <c r="H14" t="str">
        <f>IF($A$5="","",IF($B$1&lt;=10,"",IF(match8!$A10=0,"",match8!H10)))</f>
        <v/>
      </c>
      <c r="I14" t="str">
        <f>IF($A$5="","",IF($B$1&lt;=10,"",IF(match8!$A10=0,"",match8!I10)))</f>
        <v/>
      </c>
      <c r="J14" t="str">
        <f>IF($A$5="","",IF($B$1&lt;=10,"",IF(match8!$A10=0,"",match8!J10)))</f>
        <v/>
      </c>
      <c r="K14" t="str">
        <f>IF($A$5="","",IF($B$1&lt;=10,"",IF(match8!$A10=0,"",match8!K10)))</f>
        <v/>
      </c>
      <c r="L14" t="str">
        <f>IF($A$5="","",IF($B$1&lt;=10,"",IF(match8!$A10=0,"",match8!L10)))</f>
        <v/>
      </c>
      <c r="M14" t="str">
        <f>IF($A$5="","",IF($B$1&lt;=10,"",IF(match8!$A10=0,"",match8!M10)))</f>
        <v/>
      </c>
      <c r="N14" t="str">
        <f>IF($A$5="","",IF($B$1&lt;=10,"",IF(match8!$A10=0,"",match8!N10)))</f>
        <v/>
      </c>
    </row>
    <row r="15" spans="1:18" x14ac:dyDescent="0.25">
      <c r="A15" t="str">
        <f>IF($A$5="","",IF($B$1&lt;=11,"",IF(match8!$A11=0,"",match8!A11)))</f>
        <v/>
      </c>
      <c r="B15" t="str">
        <f>IF($A$5="","",IF($B$1&lt;=11,"",IF(match8!$A11=0,"",match8!B11)))</f>
        <v/>
      </c>
      <c r="C15" t="str">
        <f>IF($A$5="","",IF($B$1&lt;=11,"",IF(match8!$A11=0,"",match8!C11)))</f>
        <v/>
      </c>
      <c r="D15" t="str">
        <f>IF($A$5="","",IF($B$1&lt;=11,"",IF(match8!$A11=0,"",match8!D11)))</f>
        <v/>
      </c>
      <c r="E15" t="str">
        <f>IF($A$5="","",IF($B$1&lt;=11,"",IF(match8!$A11=0,"",match8!E11)))</f>
        <v/>
      </c>
      <c r="F15" t="str">
        <f>IF($A$5="","",IF($B$1&lt;=11,"",IF(match8!$A11=0,"",match8!F11)))</f>
        <v/>
      </c>
      <c r="G15" t="str">
        <f>IF($A$5="","",IF($B$1&lt;=11,"",IF(match8!$A11=0,"",match8!G11)))</f>
        <v/>
      </c>
      <c r="H15" t="str">
        <f>IF($A$5="","",IF($B$1&lt;=11,"",IF(match8!$A11=0,"",match8!H11)))</f>
        <v/>
      </c>
      <c r="I15" t="str">
        <f>IF($A$5="","",IF($B$1&lt;=11,"",IF(match8!$A11=0,"",match8!I11)))</f>
        <v/>
      </c>
      <c r="J15" t="str">
        <f>IF($A$5="","",IF($B$1&lt;=11,"",IF(match8!$A11=0,"",match8!J11)))</f>
        <v/>
      </c>
      <c r="K15" t="str">
        <f>IF($A$5="","",IF($B$1&lt;=11,"",IF(match8!$A11=0,"",match8!K11)))</f>
        <v/>
      </c>
      <c r="L15" t="str">
        <f>IF($A$5="","",IF($B$1&lt;=11,"",IF(match8!$A11=0,"",match8!L11)))</f>
        <v/>
      </c>
      <c r="M15" t="str">
        <f>IF($A$5="","",IF($B$1&lt;=11,"",IF(match8!$A11=0,"",match8!M11)))</f>
        <v/>
      </c>
      <c r="N15" t="str">
        <f>IF($A$5="","",IF($B$1&lt;=11,"",IF(match8!$A11=0,"",match8!N11)))</f>
        <v/>
      </c>
    </row>
    <row r="16" spans="1:18" x14ac:dyDescent="0.25">
      <c r="A16" t="str">
        <f>IF($A$5="","",IF($B$1&lt;=12,"",IF(match8!$A12=0,"",match8!A12)))</f>
        <v/>
      </c>
      <c r="B16" t="str">
        <f>IF($A$5="","",IF($B$1&lt;=12,"",IF(match8!$A12=0,"",match8!B12)))</f>
        <v/>
      </c>
      <c r="C16" t="str">
        <f>IF($A$5="","",IF($B$1&lt;=12,"",IF(match8!$A12=0,"",match8!C12)))</f>
        <v/>
      </c>
      <c r="D16" t="str">
        <f>IF($A$5="","",IF($B$1&lt;=12,"",IF(match8!$A12=0,"",match8!D12)))</f>
        <v/>
      </c>
      <c r="E16" t="str">
        <f>IF($A$5="","",IF($B$1&lt;=12,"",IF(match8!$A12=0,"",match8!E12)))</f>
        <v/>
      </c>
      <c r="F16" t="str">
        <f>IF($A$5="","",IF($B$1&lt;=12,"",IF(match8!$A12=0,"",match8!F12)))</f>
        <v/>
      </c>
      <c r="G16" t="str">
        <f>IF($A$5="","",IF($B$1&lt;=12,"",IF(match8!$A12=0,"",match8!G12)))</f>
        <v/>
      </c>
      <c r="H16" t="str">
        <f>IF($A$5="","",IF($B$1&lt;=12,"",IF(match8!$A12=0,"",match8!H12)))</f>
        <v/>
      </c>
      <c r="I16" t="str">
        <f>IF($A$5="","",IF($B$1&lt;=12,"",IF(match8!$A12=0,"",match8!I12)))</f>
        <v/>
      </c>
      <c r="J16" t="str">
        <f>IF($A$5="","",IF($B$1&lt;=12,"",IF(match8!$A12=0,"",match8!J12)))</f>
        <v/>
      </c>
      <c r="K16" t="str">
        <f>IF($A$5="","",IF($B$1&lt;=12,"",IF(match8!$A12=0,"",match8!K12)))</f>
        <v/>
      </c>
      <c r="L16" t="str">
        <f>IF($A$5="","",IF($B$1&lt;=12,"",IF(match8!$A12=0,"",match8!L12)))</f>
        <v/>
      </c>
      <c r="M16" t="str">
        <f>IF($A$5="","",IF($B$1&lt;=12,"",IF(match8!$A12=0,"",match8!M12)))</f>
        <v/>
      </c>
      <c r="N16" t="str">
        <f>IF($A$5="","",IF($B$1&lt;=12,"",IF(match8!$A12=0,"",match8!N12)))</f>
        <v/>
      </c>
    </row>
    <row r="17" spans="1:19" x14ac:dyDescent="0.25">
      <c r="A17" t="str">
        <f>IF($A$5="","",IF($B$1&lt;=13,"",IF(match8!$A13=0,"",match8!A13)))</f>
        <v/>
      </c>
      <c r="B17" t="str">
        <f>IF($A$5="","",IF($B$1&lt;=13,"",IF(match8!$A13=0,"",match8!B13)))</f>
        <v/>
      </c>
      <c r="C17" t="str">
        <f>IF($A$5="","",IF($B$1&lt;=13,"",IF(match8!$A13=0,"",match8!C13)))</f>
        <v/>
      </c>
      <c r="D17" t="str">
        <f>IF($A$5="","",IF($B$1&lt;=13,"",IF(match8!$A13=0,"",match8!D13)))</f>
        <v/>
      </c>
      <c r="E17" t="str">
        <f>IF($A$5="","",IF($B$1&lt;=13,"",IF(match8!$A13=0,"",match8!E13)))</f>
        <v/>
      </c>
      <c r="F17" t="str">
        <f>IF($A$5="","",IF($B$1&lt;=13,"",IF(match8!$A13=0,"",match8!F13)))</f>
        <v/>
      </c>
      <c r="G17" t="str">
        <f>IF($A$5="","",IF($B$1&lt;=13,"",IF(match8!$A13=0,"",match8!G13)))</f>
        <v/>
      </c>
      <c r="H17" t="str">
        <f>IF($A$5="","",IF($B$1&lt;=13,"",IF(match8!$A13=0,"",match8!H13)))</f>
        <v/>
      </c>
      <c r="I17" t="str">
        <f>IF($A$5="","",IF($B$1&lt;=13,"",IF(match8!$A13=0,"",match8!I13)))</f>
        <v/>
      </c>
      <c r="J17" t="str">
        <f>IF($A$5="","",IF($B$1&lt;=13,"",IF(match8!$A13=0,"",match8!J13)))</f>
        <v/>
      </c>
      <c r="K17" t="str">
        <f>IF($A$5="","",IF($B$1&lt;=13,"",IF(match8!$A13=0,"",match8!K13)))</f>
        <v/>
      </c>
      <c r="L17" t="str">
        <f>IF($A$5="","",IF($B$1&lt;=13,"",IF(match8!$A13=0,"",match8!L13)))</f>
        <v/>
      </c>
      <c r="M17" t="str">
        <f>IF($A$5="","",IF($B$1&lt;=13,"",IF(match8!$A13=0,"",match8!M13)))</f>
        <v/>
      </c>
      <c r="N17" t="str">
        <f>IF($A$5="","",IF($B$1&lt;=13,"",IF(match8!$A13=0,"",match8!N13)))</f>
        <v/>
      </c>
    </row>
    <row r="18" spans="1:19" x14ac:dyDescent="0.25">
      <c r="A18" t="str">
        <f>IF($A$5="","",IF($B$1&lt;=14,"",IF(match8!$A14=0,"",match8!A14)))</f>
        <v/>
      </c>
      <c r="B18" t="str">
        <f>IF($A$5="","",IF($B$1&lt;=14,"",IF(match8!$A14=0,"",match8!B14)))</f>
        <v/>
      </c>
      <c r="C18" t="str">
        <f>IF($A$5="","",IF($B$1&lt;=14,"",IF(match8!$A14=0,"",match8!C14)))</f>
        <v/>
      </c>
      <c r="D18" t="str">
        <f>IF($A$5="","",IF($B$1&lt;=14,"",IF(match8!$A14=0,"",match8!D14)))</f>
        <v/>
      </c>
      <c r="E18" t="str">
        <f>IF($A$5="","",IF($B$1&lt;=14,"",IF(match8!$A14=0,"",match8!E14)))</f>
        <v/>
      </c>
      <c r="F18" t="str">
        <f>IF($A$5="","",IF($B$1&lt;=14,"",IF(match8!$A14=0,"",match8!F14)))</f>
        <v/>
      </c>
      <c r="G18" t="str">
        <f>IF($A$5="","",IF($B$1&lt;=14,"",IF(match8!$A14=0,"",match8!G14)))</f>
        <v/>
      </c>
      <c r="H18" t="str">
        <f>IF($A$5="","",IF($B$1&lt;=14,"",IF(match8!$A14=0,"",match8!H14)))</f>
        <v/>
      </c>
      <c r="I18" t="str">
        <f>IF($A$5="","",IF($B$1&lt;=14,"",IF(match8!$A14=0,"",match8!I14)))</f>
        <v/>
      </c>
      <c r="J18" t="str">
        <f>IF($A$5="","",IF($B$1&lt;=14,"",IF(match8!$A14=0,"",match8!J14)))</f>
        <v/>
      </c>
      <c r="K18" t="str">
        <f>IF($A$5="","",IF($B$1&lt;=14,"",IF(match8!$A14=0,"",match8!K14)))</f>
        <v/>
      </c>
      <c r="L18" t="str">
        <f>IF($A$5="","",IF($B$1&lt;=14,"",IF(match8!$A14=0,"",match8!L14)))</f>
        <v/>
      </c>
      <c r="M18" t="str">
        <f>IF($A$5="","",IF($B$1&lt;=14,"",IF(match8!$A14=0,"",match8!M14)))</f>
        <v/>
      </c>
      <c r="N18" t="str">
        <f>IF($A$5="","",IF($B$1&lt;=14,"",IF(match8!$A14=0,"",match8!N14)))</f>
        <v/>
      </c>
    </row>
    <row r="19" spans="1:19" x14ac:dyDescent="0.25">
      <c r="A19" s="8"/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24"/>
      <c r="P19" s="24"/>
    </row>
    <row r="20" spans="1:19" x14ac:dyDescent="0.25">
      <c r="A20" t="str">
        <f t="shared" ref="A20:A32" si="0">A35</f>
        <v/>
      </c>
      <c r="B20" t="str">
        <f>IF(ISERROR(B35+0),"",B35+0)</f>
        <v/>
      </c>
      <c r="C20" t="str">
        <f t="shared" ref="C20:I20" si="1">IF(ISERROR(C35+0),"",C35+0)</f>
        <v/>
      </c>
      <c r="D20" t="str">
        <f t="shared" si="1"/>
        <v/>
      </c>
      <c r="E20" t="str">
        <f t="shared" si="1"/>
        <v/>
      </c>
      <c r="F20" t="str">
        <f t="shared" si="1"/>
        <v/>
      </c>
      <c r="G20" t="str">
        <f t="shared" si="1"/>
        <v/>
      </c>
      <c r="H20" t="str">
        <f t="shared" si="1"/>
        <v/>
      </c>
      <c r="I20" t="str">
        <f t="shared" si="1"/>
        <v/>
      </c>
      <c r="J20" t="str">
        <f t="shared" ref="J20:L32" si="2">J35</f>
        <v/>
      </c>
      <c r="K20" t="str">
        <f t="shared" si="2"/>
        <v/>
      </c>
      <c r="L20" t="str">
        <f t="shared" si="2"/>
        <v/>
      </c>
      <c r="M20" t="str">
        <f>IF(ISERROR(M35+0),"",M35+0)</f>
        <v/>
      </c>
      <c r="N20" t="str">
        <f>IF(ISERROR(N35+0),"",N35+0)</f>
        <v/>
      </c>
      <c r="P20" t="str">
        <f>TRIM(A20)</f>
        <v/>
      </c>
      <c r="Q20" t="str">
        <f>IF(B20&gt;B6,"[b]"&amp;P20&amp;"[/b]",P20)</f>
        <v/>
      </c>
      <c r="R20" t="str">
        <f>IF(B20&gt;B6,"[b]"&amp;B20&amp;"[/b]",B20)</f>
        <v/>
      </c>
      <c r="S20" t="str">
        <f>IF(M20&gt;202," (A.P)","")</f>
        <v xml:space="preserve"> (A.P)</v>
      </c>
    </row>
    <row r="21" spans="1:19" x14ac:dyDescent="0.25">
      <c r="A21" t="str">
        <f t="shared" si="0"/>
        <v/>
      </c>
      <c r="B21" t="str">
        <f t="shared" ref="B21:I32" si="3">IF(ISERROR(B36+0),"",B36+0)</f>
        <v/>
      </c>
      <c r="C21" t="str">
        <f t="shared" si="3"/>
        <v/>
      </c>
      <c r="D21" t="str">
        <f t="shared" si="3"/>
        <v/>
      </c>
      <c r="E21" t="str">
        <f t="shared" si="3"/>
        <v/>
      </c>
      <c r="F21" t="str">
        <f t="shared" si="3"/>
        <v/>
      </c>
      <c r="G21" t="str">
        <f t="shared" si="3"/>
        <v/>
      </c>
      <c r="H21" t="str">
        <f t="shared" si="3"/>
        <v/>
      </c>
      <c r="I21" t="str">
        <f t="shared" si="3"/>
        <v/>
      </c>
      <c r="J21" t="str">
        <f t="shared" si="2"/>
        <v/>
      </c>
      <c r="K21" t="str">
        <f t="shared" si="2"/>
        <v/>
      </c>
      <c r="L21" t="str">
        <f t="shared" si="2"/>
        <v/>
      </c>
      <c r="M21" t="str">
        <f t="shared" ref="M21:N32" si="4">IF(ISERROR(M36+0),"",M36+0)</f>
        <v/>
      </c>
      <c r="N21" t="str">
        <f t="shared" si="4"/>
        <v/>
      </c>
    </row>
    <row r="22" spans="1:19" x14ac:dyDescent="0.25">
      <c r="A22" t="str">
        <f t="shared" si="0"/>
        <v/>
      </c>
      <c r="B22" t="str">
        <f t="shared" si="3"/>
        <v/>
      </c>
      <c r="C22" t="str">
        <f t="shared" si="3"/>
        <v/>
      </c>
      <c r="D22" t="str">
        <f t="shared" si="3"/>
        <v/>
      </c>
      <c r="E22" t="str">
        <f t="shared" si="3"/>
        <v/>
      </c>
      <c r="F22" t="str">
        <f t="shared" si="3"/>
        <v/>
      </c>
      <c r="G22" t="str">
        <f t="shared" si="3"/>
        <v/>
      </c>
      <c r="H22" t="str">
        <f t="shared" si="3"/>
        <v/>
      </c>
      <c r="I22" t="str">
        <f t="shared" si="3"/>
        <v/>
      </c>
      <c r="J22" t="str">
        <f t="shared" si="2"/>
        <v/>
      </c>
      <c r="K22" t="str">
        <f t="shared" si="2"/>
        <v/>
      </c>
      <c r="L22" t="str">
        <f t="shared" si="2"/>
        <v/>
      </c>
      <c r="M22" t="str">
        <f t="shared" si="4"/>
        <v/>
      </c>
      <c r="N22" t="str">
        <f t="shared" si="4"/>
        <v/>
      </c>
    </row>
    <row r="23" spans="1:19" x14ac:dyDescent="0.25">
      <c r="A23" t="str">
        <f t="shared" si="0"/>
        <v/>
      </c>
      <c r="B23" t="str">
        <f t="shared" si="3"/>
        <v/>
      </c>
      <c r="C23" t="str">
        <f t="shared" si="3"/>
        <v/>
      </c>
      <c r="D23" t="str">
        <f t="shared" si="3"/>
        <v/>
      </c>
      <c r="E23" t="str">
        <f t="shared" si="3"/>
        <v/>
      </c>
      <c r="F23" t="str">
        <f t="shared" si="3"/>
        <v/>
      </c>
      <c r="G23" t="str">
        <f t="shared" si="3"/>
        <v/>
      </c>
      <c r="H23" t="str">
        <f t="shared" si="3"/>
        <v/>
      </c>
      <c r="I23" t="str">
        <f t="shared" si="3"/>
        <v/>
      </c>
      <c r="J23" t="str">
        <f t="shared" si="2"/>
        <v/>
      </c>
      <c r="K23" t="str">
        <f t="shared" si="2"/>
        <v/>
      </c>
      <c r="L23" t="str">
        <f t="shared" si="2"/>
        <v/>
      </c>
      <c r="M23" t="str">
        <f t="shared" si="4"/>
        <v/>
      </c>
      <c r="N23" t="str">
        <f t="shared" si="4"/>
        <v/>
      </c>
    </row>
    <row r="24" spans="1:19" x14ac:dyDescent="0.25">
      <c r="A24" t="str">
        <f t="shared" si="0"/>
        <v/>
      </c>
      <c r="B24" t="str">
        <f t="shared" si="3"/>
        <v/>
      </c>
      <c r="C24" t="str">
        <f t="shared" si="3"/>
        <v/>
      </c>
      <c r="D24" t="str">
        <f t="shared" si="3"/>
        <v/>
      </c>
      <c r="E24" t="str">
        <f t="shared" si="3"/>
        <v/>
      </c>
      <c r="F24" t="str">
        <f t="shared" si="3"/>
        <v/>
      </c>
      <c r="G24" t="str">
        <f t="shared" si="3"/>
        <v/>
      </c>
      <c r="H24" t="str">
        <f t="shared" si="3"/>
        <v/>
      </c>
      <c r="I24" t="str">
        <f t="shared" si="3"/>
        <v/>
      </c>
      <c r="J24" t="str">
        <f t="shared" si="2"/>
        <v/>
      </c>
      <c r="K24" t="str">
        <f t="shared" si="2"/>
        <v/>
      </c>
      <c r="L24" t="str">
        <f t="shared" si="2"/>
        <v/>
      </c>
      <c r="M24" t="str">
        <f t="shared" si="4"/>
        <v/>
      </c>
      <c r="N24" t="str">
        <f t="shared" si="4"/>
        <v/>
      </c>
    </row>
    <row r="25" spans="1:19" x14ac:dyDescent="0.25">
      <c r="A25" t="str">
        <f t="shared" si="0"/>
        <v/>
      </c>
      <c r="B25" t="str">
        <f t="shared" si="3"/>
        <v/>
      </c>
      <c r="C25" t="str">
        <f t="shared" si="3"/>
        <v/>
      </c>
      <c r="D25" t="str">
        <f t="shared" si="3"/>
        <v/>
      </c>
      <c r="E25" t="str">
        <f t="shared" si="3"/>
        <v/>
      </c>
      <c r="F25" t="str">
        <f t="shared" si="3"/>
        <v/>
      </c>
      <c r="G25" t="str">
        <f t="shared" si="3"/>
        <v/>
      </c>
      <c r="H25" t="str">
        <f t="shared" si="3"/>
        <v/>
      </c>
      <c r="I25" t="str">
        <f t="shared" si="3"/>
        <v/>
      </c>
      <c r="J25" t="str">
        <f t="shared" si="2"/>
        <v/>
      </c>
      <c r="K25" t="str">
        <f t="shared" si="2"/>
        <v/>
      </c>
      <c r="L25" t="str">
        <f t="shared" si="2"/>
        <v/>
      </c>
      <c r="M25" t="str">
        <f t="shared" si="4"/>
        <v/>
      </c>
      <c r="N25" t="str">
        <f t="shared" si="4"/>
        <v/>
      </c>
    </row>
    <row r="26" spans="1:19" x14ac:dyDescent="0.25">
      <c r="A26" t="str">
        <f t="shared" si="0"/>
        <v/>
      </c>
      <c r="B26" t="str">
        <f t="shared" si="3"/>
        <v/>
      </c>
      <c r="C26" t="str">
        <f t="shared" si="3"/>
        <v/>
      </c>
      <c r="D26" t="str">
        <f t="shared" si="3"/>
        <v/>
      </c>
      <c r="E26" t="str">
        <f t="shared" si="3"/>
        <v/>
      </c>
      <c r="F26" t="str">
        <f t="shared" si="3"/>
        <v/>
      </c>
      <c r="G26" t="str">
        <f t="shared" si="3"/>
        <v/>
      </c>
      <c r="H26" t="str">
        <f t="shared" si="3"/>
        <v/>
      </c>
      <c r="I26" t="str">
        <f t="shared" si="3"/>
        <v/>
      </c>
      <c r="J26" t="str">
        <f t="shared" si="2"/>
        <v/>
      </c>
      <c r="K26" t="str">
        <f t="shared" si="2"/>
        <v/>
      </c>
      <c r="L26" t="str">
        <f t="shared" si="2"/>
        <v/>
      </c>
      <c r="M26" t="str">
        <f t="shared" si="4"/>
        <v/>
      </c>
      <c r="N26" t="str">
        <f t="shared" si="4"/>
        <v/>
      </c>
    </row>
    <row r="27" spans="1:19" x14ac:dyDescent="0.25">
      <c r="A27" t="str">
        <f t="shared" si="0"/>
        <v/>
      </c>
      <c r="B27" t="str">
        <f t="shared" si="3"/>
        <v/>
      </c>
      <c r="C27" t="str">
        <f t="shared" si="3"/>
        <v/>
      </c>
      <c r="D27" t="str">
        <f t="shared" si="3"/>
        <v/>
      </c>
      <c r="E27" t="str">
        <f t="shared" si="3"/>
        <v/>
      </c>
      <c r="F27" t="str">
        <f t="shared" si="3"/>
        <v/>
      </c>
      <c r="G27" t="str">
        <f t="shared" si="3"/>
        <v/>
      </c>
      <c r="H27" t="str">
        <f t="shared" si="3"/>
        <v/>
      </c>
      <c r="I27" t="str">
        <f t="shared" si="3"/>
        <v/>
      </c>
      <c r="J27" t="str">
        <f t="shared" si="2"/>
        <v/>
      </c>
      <c r="K27" t="str">
        <f t="shared" si="2"/>
        <v/>
      </c>
      <c r="L27" t="str">
        <f t="shared" si="2"/>
        <v/>
      </c>
      <c r="M27" t="str">
        <f t="shared" si="4"/>
        <v/>
      </c>
      <c r="N27" t="str">
        <f t="shared" si="4"/>
        <v/>
      </c>
    </row>
    <row r="28" spans="1:19" x14ac:dyDescent="0.25">
      <c r="A28" t="str">
        <f t="shared" si="0"/>
        <v/>
      </c>
      <c r="B28" t="str">
        <f t="shared" si="3"/>
        <v/>
      </c>
      <c r="C28" t="str">
        <f t="shared" si="3"/>
        <v/>
      </c>
      <c r="D28" t="str">
        <f t="shared" si="3"/>
        <v/>
      </c>
      <c r="E28" t="str">
        <f t="shared" si="3"/>
        <v/>
      </c>
      <c r="F28" t="str">
        <f t="shared" si="3"/>
        <v/>
      </c>
      <c r="G28" t="str">
        <f t="shared" si="3"/>
        <v/>
      </c>
      <c r="H28" t="str">
        <f t="shared" si="3"/>
        <v/>
      </c>
      <c r="I28" t="str">
        <f t="shared" si="3"/>
        <v/>
      </c>
      <c r="J28" t="str">
        <f t="shared" si="2"/>
        <v/>
      </c>
      <c r="K28" t="str">
        <f t="shared" si="2"/>
        <v/>
      </c>
      <c r="L28" t="str">
        <f t="shared" si="2"/>
        <v/>
      </c>
      <c r="M28" t="str">
        <f t="shared" si="4"/>
        <v/>
      </c>
      <c r="N28" t="str">
        <f t="shared" si="4"/>
        <v/>
      </c>
    </row>
    <row r="29" spans="1:19" x14ac:dyDescent="0.25">
      <c r="A29" t="str">
        <f t="shared" si="0"/>
        <v/>
      </c>
      <c r="B29" t="str">
        <f t="shared" si="3"/>
        <v/>
      </c>
      <c r="C29" t="str">
        <f t="shared" si="3"/>
        <v/>
      </c>
      <c r="D29" t="str">
        <f t="shared" si="3"/>
        <v/>
      </c>
      <c r="E29" t="str">
        <f t="shared" si="3"/>
        <v/>
      </c>
      <c r="F29" t="str">
        <f t="shared" si="3"/>
        <v/>
      </c>
      <c r="G29" t="str">
        <f t="shared" si="3"/>
        <v/>
      </c>
      <c r="H29" t="str">
        <f t="shared" si="3"/>
        <v/>
      </c>
      <c r="I29" t="str">
        <f t="shared" si="3"/>
        <v/>
      </c>
      <c r="J29" t="str">
        <f t="shared" si="2"/>
        <v/>
      </c>
      <c r="K29" t="str">
        <f t="shared" si="2"/>
        <v/>
      </c>
      <c r="L29" t="str">
        <f t="shared" si="2"/>
        <v/>
      </c>
      <c r="M29" t="str">
        <f t="shared" si="4"/>
        <v/>
      </c>
      <c r="N29" t="str">
        <f t="shared" si="4"/>
        <v/>
      </c>
    </row>
    <row r="30" spans="1:19" x14ac:dyDescent="0.25">
      <c r="A30" t="str">
        <f t="shared" si="0"/>
        <v/>
      </c>
      <c r="B30" t="str">
        <f t="shared" si="3"/>
        <v/>
      </c>
      <c r="C30" t="str">
        <f t="shared" si="3"/>
        <v/>
      </c>
      <c r="D30" t="str">
        <f t="shared" si="3"/>
        <v/>
      </c>
      <c r="E30" t="str">
        <f t="shared" si="3"/>
        <v/>
      </c>
      <c r="F30" t="str">
        <f t="shared" si="3"/>
        <v/>
      </c>
      <c r="G30" t="str">
        <f t="shared" si="3"/>
        <v/>
      </c>
      <c r="H30" t="str">
        <f t="shared" si="3"/>
        <v/>
      </c>
      <c r="I30" t="str">
        <f t="shared" si="3"/>
        <v/>
      </c>
      <c r="J30" t="str">
        <f t="shared" si="2"/>
        <v/>
      </c>
      <c r="K30" t="str">
        <f t="shared" si="2"/>
        <v/>
      </c>
      <c r="L30" t="str">
        <f t="shared" si="2"/>
        <v/>
      </c>
      <c r="M30" t="str">
        <f t="shared" si="4"/>
        <v/>
      </c>
      <c r="N30" t="str">
        <f t="shared" si="4"/>
        <v/>
      </c>
    </row>
    <row r="31" spans="1:19" x14ac:dyDescent="0.25">
      <c r="A31" t="str">
        <f t="shared" si="0"/>
        <v/>
      </c>
      <c r="B31" t="str">
        <f t="shared" si="3"/>
        <v/>
      </c>
      <c r="C31" t="str">
        <f t="shared" si="3"/>
        <v/>
      </c>
      <c r="D31" t="str">
        <f t="shared" si="3"/>
        <v/>
      </c>
      <c r="E31" t="str">
        <f t="shared" si="3"/>
        <v/>
      </c>
      <c r="F31" t="str">
        <f t="shared" si="3"/>
        <v/>
      </c>
      <c r="G31" t="str">
        <f t="shared" si="3"/>
        <v/>
      </c>
      <c r="H31" t="str">
        <f t="shared" si="3"/>
        <v/>
      </c>
      <c r="I31" t="str">
        <f t="shared" si="3"/>
        <v/>
      </c>
      <c r="J31" t="str">
        <f t="shared" si="2"/>
        <v/>
      </c>
      <c r="K31" t="str">
        <f t="shared" si="2"/>
        <v/>
      </c>
      <c r="L31" t="str">
        <f t="shared" si="2"/>
        <v/>
      </c>
      <c r="M31" t="str">
        <f t="shared" si="4"/>
        <v/>
      </c>
      <c r="N31" t="str">
        <f t="shared" si="4"/>
        <v/>
      </c>
    </row>
    <row r="32" spans="1:19" x14ac:dyDescent="0.25">
      <c r="A32" t="str">
        <f t="shared" si="0"/>
        <v/>
      </c>
      <c r="B32" t="str">
        <f t="shared" si="3"/>
        <v/>
      </c>
      <c r="C32" t="str">
        <f t="shared" si="3"/>
        <v/>
      </c>
      <c r="D32" t="str">
        <f t="shared" si="3"/>
        <v/>
      </c>
      <c r="E32" t="str">
        <f t="shared" si="3"/>
        <v/>
      </c>
      <c r="F32" t="str">
        <f t="shared" si="3"/>
        <v/>
      </c>
      <c r="G32" t="str">
        <f t="shared" si="3"/>
        <v/>
      </c>
      <c r="H32" t="str">
        <f t="shared" si="3"/>
        <v/>
      </c>
      <c r="I32" t="str">
        <f t="shared" si="3"/>
        <v/>
      </c>
      <c r="J32" t="str">
        <f t="shared" si="2"/>
        <v/>
      </c>
      <c r="K32" t="str">
        <f t="shared" si="2"/>
        <v/>
      </c>
      <c r="L32" t="str">
        <f t="shared" si="2"/>
        <v/>
      </c>
      <c r="M32" t="str">
        <f t="shared" si="4"/>
        <v/>
      </c>
      <c r="N32" t="str">
        <f t="shared" si="4"/>
        <v/>
      </c>
    </row>
    <row r="35" spans="1:14" x14ac:dyDescent="0.25">
      <c r="A35" t="str">
        <f>IF($B$1=10,match8!A11,IF($B$1=11,match8!A12,IF($B$1=12,match8!A13,IF($B$1=13,match8!A14,IF($B$1=14,match8!A15,IF($B$1=15,match8!A16,IF($B$1=16,match8!A17,"")))))))&amp;IF($B$1=17,match8!A18,"")</f>
        <v/>
      </c>
      <c r="B35" t="str">
        <f>IF($B$1=10,match8!B11,IF($B$1=11,match8!B12,IF($B$1=12,match8!B13,IF($B$1=13,match8!B14,IF($B$1=14,match8!B15,IF($B$1=15,match8!B16,IF($B$1=16,match8!B17,"")))))))&amp;IF($B$1=17,match8!B18,"")</f>
        <v/>
      </c>
      <c r="C35" t="str">
        <f>IF($B$1=10,match8!C11,IF($B$1=11,match8!C12,IF($B$1=12,match8!C13,IF($B$1=13,match8!C14,IF($B$1=14,match8!C15,IF($B$1=15,match8!C16,IF($B$1=16,match8!C17,"")))))))&amp;IF($B$1=17,match8!C18,"")</f>
        <v/>
      </c>
      <c r="D35" t="str">
        <f>IF($B$1=10,match8!D11,IF($B$1=11,match8!D12,IF($B$1=12,match8!D13,IF($B$1=13,match8!D14,IF($B$1=14,match8!D15,IF($B$1=15,match8!D16,IF($B$1=16,match8!D17,"")))))))&amp;IF($B$1=17,match8!D18,"")</f>
        <v/>
      </c>
      <c r="E35" t="str">
        <f>IF($B$1=10,match8!E11,IF($B$1=11,match8!E12,IF($B$1=12,match8!E13,IF($B$1=13,match8!E14,IF($B$1=14,match8!E15,IF($B$1=15,match8!E16,IF($B$1=16,match8!E17,"")))))))&amp;IF($B$1=17,match8!E18,"")</f>
        <v/>
      </c>
      <c r="F35" t="str">
        <f>IF($B$1=10,match8!F11,IF($B$1=11,match8!F12,IF($B$1=12,match8!F13,IF($B$1=13,match8!F14,IF($B$1=14,match8!F15,IF($B$1=15,match8!F16,IF($B$1=16,match8!F17,"")))))))&amp;IF($B$1=17,match8!F18,"")</f>
        <v/>
      </c>
      <c r="G35" t="str">
        <f>IF($B$1=10,match8!G11,IF($B$1=11,match8!G12,IF($B$1=12,match8!G13,IF($B$1=13,match8!G14,IF($B$1=14,match8!G15,IF($B$1=15,match8!G16,IF($B$1=16,match8!G17,"")))))))&amp;IF($B$1=17,match8!G18,"")</f>
        <v/>
      </c>
      <c r="H35" t="str">
        <f>IF($B$1=10,match8!H11,IF($B$1=11,match8!H12,IF($B$1=12,match8!H13,IF($B$1=13,match8!H14,IF($B$1=14,match8!H15,IF($B$1=15,match8!H16,IF($B$1=16,match8!H17,"")))))))&amp;IF($B$1=17,match8!H18,"")</f>
        <v/>
      </c>
      <c r="I35" t="str">
        <f>IF($B$1=10,match8!I11,IF($B$1=11,match8!I12,IF($B$1=12,match8!I13,IF($B$1=13,match8!I14,IF($B$1=14,match8!I15,IF($B$1=15,match8!I16,IF($B$1=16,match8!I17,"")))))))&amp;IF($B$1=17,match8!I18,"")</f>
        <v/>
      </c>
      <c r="J35" t="str">
        <f>IF($B$1=10,match8!J11,IF($B$1=11,match8!J12,IF($B$1=12,match8!J13,IF($B$1=13,match8!J14,IF($B$1=14,match8!J15,IF($B$1=15,match8!J16,IF($B$1=16,match8!J17,"")))))))&amp;IF($B$1=17,match8!J18,"")</f>
        <v/>
      </c>
      <c r="K35" t="str">
        <f>IF($B$1=10,match8!K11,IF($B$1=11,match8!K12,IF($B$1=12,match8!K13,IF($B$1=13,match8!K14,IF($B$1=14,match8!K15,IF($B$1=15,match8!K16,IF($B$1=16,match8!K17,"")))))))&amp;IF($B$1=17,match8!K18,"")</f>
        <v/>
      </c>
      <c r="L35" t="str">
        <f>IF($B$1=10,match8!L11,IF($B$1=11,match8!L12,IF($B$1=12,match8!L13,IF($B$1=13,match8!L14,IF($B$1=14,match8!L15,IF($B$1=15,match8!L16,IF($B$1=16,match8!L17,"")))))))&amp;IF($B$1=17,match8!L18,"")</f>
        <v/>
      </c>
      <c r="M35" t="str">
        <f>IF($B$1=10,match8!M11,IF($B$1=11,match8!M12,IF($B$1=12,match8!M13,IF($B$1=13,match8!M14,IF($B$1=14,match8!M15,IF($B$1=15,match8!M16,IF($B$1=16,match8!M17,"")))))))&amp;IF($B$1=17,match8!M18,"")</f>
        <v/>
      </c>
      <c r="N35" t="str">
        <f>IF($B$1=10,match8!N11,IF($B$1=11,match8!N12,IF($B$1=12,match8!N13,IF($B$1=13,match8!N14,IF($B$1=14,match8!N15,IF($B$1=15,match8!N16,IF($B$1=16,match8!N17,"")))))))&amp;IF($B$1=17,match8!N18,"")</f>
        <v/>
      </c>
    </row>
    <row r="36" spans="1:14" x14ac:dyDescent="0.25">
      <c r="A36" t="str">
        <f>IF($B$1=10,match8!A12,IF($B$1=11,match8!A13,IF($B$1=12,match8!A14,IF($B$1=13,match8!A15,IF($B$1=14,match8!A16,IF($B$1=15,match8!A17,IF($B$1=16,match8!A18,"")))))))&amp;IF($B$1=17,match8!A19,"")</f>
        <v/>
      </c>
      <c r="B36" t="str">
        <f>IF($B$1=10,match8!B12,IF($B$1=11,match8!B13,IF($B$1=12,match8!B14,IF($B$1=13,match8!B15,IF($B$1=14,match8!B16,IF($B$1=15,match8!B17,IF($B$1=16,match8!B18,"")))))))&amp;IF($B$1=17,match8!B19,"")</f>
        <v/>
      </c>
      <c r="C36" t="str">
        <f>IF($B$1=10,match8!C12,IF($B$1=11,match8!C13,IF($B$1=12,match8!C14,IF($B$1=13,match8!C15,IF($B$1=14,match8!C16,IF($B$1=15,match8!C17,IF($B$1=16,match8!C18,"")))))))&amp;IF($B$1=17,match8!C19,"")</f>
        <v/>
      </c>
      <c r="D36" t="str">
        <f>IF($B$1=10,match8!D12,IF($B$1=11,match8!D13,IF($B$1=12,match8!D14,IF($B$1=13,match8!D15,IF($B$1=14,match8!D16,IF($B$1=15,match8!D17,IF($B$1=16,match8!D18,"")))))))&amp;IF($B$1=17,match8!D19,"")</f>
        <v/>
      </c>
      <c r="E36" t="str">
        <f>IF($B$1=10,match8!E12,IF($B$1=11,match8!E13,IF($B$1=12,match8!E14,IF($B$1=13,match8!E15,IF($B$1=14,match8!E16,IF($B$1=15,match8!E17,IF($B$1=16,match8!E18,"")))))))&amp;IF($B$1=17,match8!E19,"")</f>
        <v/>
      </c>
      <c r="F36" t="str">
        <f>IF($B$1=10,match8!F12,IF($B$1=11,match8!F13,IF($B$1=12,match8!F14,IF($B$1=13,match8!F15,IF($B$1=14,match8!F16,IF($B$1=15,match8!F17,IF($B$1=16,match8!F18,"")))))))&amp;IF($B$1=17,match8!F19,"")</f>
        <v/>
      </c>
      <c r="G36" t="str">
        <f>IF($B$1=10,match8!G12,IF($B$1=11,match8!G13,IF($B$1=12,match8!G14,IF($B$1=13,match8!G15,IF($B$1=14,match8!G16,IF($B$1=15,match8!G17,IF($B$1=16,match8!G18,"")))))))&amp;IF($B$1=17,match8!G19,"")</f>
        <v/>
      </c>
      <c r="H36" t="str">
        <f>IF($B$1=10,match8!H12,IF($B$1=11,match8!H13,IF($B$1=12,match8!H14,IF($B$1=13,match8!H15,IF($B$1=14,match8!H16,IF($B$1=15,match8!H17,IF($B$1=16,match8!H18,"")))))))&amp;IF($B$1=17,match8!H19,"")</f>
        <v/>
      </c>
      <c r="I36" t="str">
        <f>IF($B$1=10,match8!I12,IF($B$1=11,match8!I13,IF($B$1=12,match8!I14,IF($B$1=13,match8!I15,IF($B$1=14,match8!I16,IF($B$1=15,match8!I17,IF($B$1=16,match8!I18,"")))))))&amp;IF($B$1=17,match8!I19,"")</f>
        <v/>
      </c>
      <c r="J36" t="str">
        <f>IF($B$1=10,match8!J12,IF($B$1=11,match8!J13,IF($B$1=12,match8!J14,IF($B$1=13,match8!J15,IF($B$1=14,match8!J16,IF($B$1=15,match8!J17,IF($B$1=16,match8!J18,"")))))))&amp;IF($B$1=17,match8!J19,"")</f>
        <v/>
      </c>
      <c r="K36" t="str">
        <f>IF($B$1=10,match8!K12,IF($B$1=11,match8!K13,IF($B$1=12,match8!K14,IF($B$1=13,match8!K15,IF($B$1=14,match8!K16,IF($B$1=15,match8!K17,IF($B$1=16,match8!K18,"")))))))&amp;IF($B$1=17,match8!K19,"")</f>
        <v/>
      </c>
      <c r="L36" t="str">
        <f>IF($B$1=10,match8!L12,IF($B$1=11,match8!L13,IF($B$1=12,match8!L14,IF($B$1=13,match8!L15,IF($B$1=14,match8!L16,IF($B$1=15,match8!L17,IF($B$1=16,match8!L18,"")))))))&amp;IF($B$1=17,match8!L19,"")</f>
        <v/>
      </c>
      <c r="M36" t="str">
        <f>IF($B$1=10,match8!M12,IF($B$1=11,match8!M13,IF($B$1=12,match8!M14,IF($B$1=13,match8!M15,IF($B$1=14,match8!M16,IF($B$1=15,match8!M17,IF($B$1=16,match8!M18,"")))))))&amp;IF($B$1=17,match8!M19,"")</f>
        <v/>
      </c>
      <c r="N36" t="str">
        <f>IF($B$1=10,match8!N12,IF($B$1=11,match8!N13,IF($B$1=12,match8!N14,IF($B$1=13,match8!N15,IF($B$1=14,match8!N16,IF($B$1=15,match8!N17,IF($B$1=16,match8!N18,"")))))))&amp;IF($B$1=17,match8!N19,"")</f>
        <v/>
      </c>
    </row>
    <row r="37" spans="1:14" x14ac:dyDescent="0.25">
      <c r="A37" t="str">
        <f>IF($B$1=10,match8!A13,IF($B$1=11,match8!A14,IF($B$1=12,match8!A15,IF($B$1=13,match8!A16,IF($B$1=14,match8!A17,IF($B$1=15,match8!A18,IF($B$1=16,match8!A19,"")))))))&amp;IF($B$1=17,match8!A20,"")</f>
        <v/>
      </c>
      <c r="B37" t="str">
        <f>IF($B$1=10,match8!B13,IF($B$1=11,match8!B14,IF($B$1=12,match8!B15,IF($B$1=13,match8!B16,IF($B$1=14,match8!B17,IF($B$1=15,match8!B18,IF($B$1=16,match8!B19,"")))))))&amp;IF($B$1=17,match8!B20,"")</f>
        <v/>
      </c>
      <c r="C37" t="str">
        <f>IF($B$1=10,match8!C13,IF($B$1=11,match8!C14,IF($B$1=12,match8!C15,IF($B$1=13,match8!C16,IF($B$1=14,match8!C17,IF($B$1=15,match8!C18,IF($B$1=16,match8!C19,"")))))))&amp;IF($B$1=17,match8!C20,"")</f>
        <v/>
      </c>
      <c r="D37" t="str">
        <f>IF($B$1=10,match8!D13,IF($B$1=11,match8!D14,IF($B$1=12,match8!D15,IF($B$1=13,match8!D16,IF($B$1=14,match8!D17,IF($B$1=15,match8!D18,IF($B$1=16,match8!D19,"")))))))&amp;IF($B$1=17,match8!D20,"")</f>
        <v/>
      </c>
      <c r="E37" t="str">
        <f>IF($B$1=10,match8!E13,IF($B$1=11,match8!E14,IF($B$1=12,match8!E15,IF($B$1=13,match8!E16,IF($B$1=14,match8!E17,IF($B$1=15,match8!E18,IF($B$1=16,match8!E19,"")))))))&amp;IF($B$1=17,match8!E20,"")</f>
        <v/>
      </c>
      <c r="F37" t="str">
        <f>IF($B$1=10,match8!F13,IF($B$1=11,match8!F14,IF($B$1=12,match8!F15,IF($B$1=13,match8!F16,IF($B$1=14,match8!F17,IF($B$1=15,match8!F18,IF($B$1=16,match8!F19,"")))))))&amp;IF($B$1=17,match8!F20,"")</f>
        <v/>
      </c>
      <c r="G37" t="str">
        <f>IF($B$1=10,match8!G13,IF($B$1=11,match8!G14,IF($B$1=12,match8!G15,IF($B$1=13,match8!G16,IF($B$1=14,match8!G17,IF($B$1=15,match8!G18,IF($B$1=16,match8!G19,"")))))))&amp;IF($B$1=17,match8!G20,"")</f>
        <v/>
      </c>
      <c r="H37" t="str">
        <f>IF($B$1=10,match8!H13,IF($B$1=11,match8!H14,IF($B$1=12,match8!H15,IF($B$1=13,match8!H16,IF($B$1=14,match8!H17,IF($B$1=15,match8!H18,IF($B$1=16,match8!H19,"")))))))&amp;IF($B$1=17,match8!H20,"")</f>
        <v/>
      </c>
      <c r="I37" t="str">
        <f>IF($B$1=10,match8!I13,IF($B$1=11,match8!I14,IF($B$1=12,match8!I15,IF($B$1=13,match8!I16,IF($B$1=14,match8!I17,IF($B$1=15,match8!I18,IF($B$1=16,match8!I19,"")))))))&amp;IF($B$1=17,match8!I20,"")</f>
        <v/>
      </c>
      <c r="J37" t="str">
        <f>IF($B$1=10,match8!J13,IF($B$1=11,match8!J14,IF($B$1=12,match8!J15,IF($B$1=13,match8!J16,IF($B$1=14,match8!J17,IF($B$1=15,match8!J18,IF($B$1=16,match8!J19,"")))))))&amp;IF($B$1=17,match8!J20,"")</f>
        <v/>
      </c>
      <c r="K37" t="str">
        <f>IF($B$1=10,match8!K13,IF($B$1=11,match8!K14,IF($B$1=12,match8!K15,IF($B$1=13,match8!K16,IF($B$1=14,match8!K17,IF($B$1=15,match8!K18,IF($B$1=16,match8!K19,"")))))))&amp;IF($B$1=17,match8!K20,"")</f>
        <v/>
      </c>
      <c r="L37" t="str">
        <f>IF($B$1=10,match8!L13,IF($B$1=11,match8!L14,IF($B$1=12,match8!L15,IF($B$1=13,match8!L16,IF($B$1=14,match8!L17,IF($B$1=15,match8!L18,IF($B$1=16,match8!L19,"")))))))&amp;IF($B$1=17,match8!L20,"")</f>
        <v/>
      </c>
      <c r="M37" t="str">
        <f>IF($B$1=10,match8!M13,IF($B$1=11,match8!M14,IF($B$1=12,match8!M15,IF($B$1=13,match8!M16,IF($B$1=14,match8!M17,IF($B$1=15,match8!M18,IF($B$1=16,match8!M19,"")))))))&amp;IF($B$1=17,match8!M20,"")</f>
        <v/>
      </c>
      <c r="N37" t="str">
        <f>IF($B$1=10,match8!N13,IF($B$1=11,match8!N14,IF($B$1=12,match8!N15,IF($B$1=13,match8!N16,IF($B$1=14,match8!N17,IF($B$1=15,match8!N18,IF($B$1=16,match8!N19,"")))))))&amp;IF($B$1=17,match8!N20,"")</f>
        <v/>
      </c>
    </row>
    <row r="38" spans="1:14" x14ac:dyDescent="0.25">
      <c r="A38" t="str">
        <f>IF($B$1=10,match8!A14,IF($B$1=11,match8!A15,IF($B$1=12,match8!A16,IF($B$1=13,match8!A17,IF($B$1=14,match8!A18,IF($B$1=15,match8!A19,IF($B$1=16,match8!A20,"")))))))&amp;IF($B$1=17,match8!A21,"")</f>
        <v/>
      </c>
      <c r="B38" t="str">
        <f>IF($B$1=10,match8!B14,IF($B$1=11,match8!B15,IF($B$1=12,match8!B16,IF($B$1=13,match8!B17,IF($B$1=14,match8!B18,IF($B$1=15,match8!B19,IF($B$1=16,match8!B20,"")))))))&amp;IF($B$1=17,match8!B21,"")</f>
        <v/>
      </c>
      <c r="C38" t="str">
        <f>IF($B$1=10,match8!C14,IF($B$1=11,match8!C15,IF($B$1=12,match8!C16,IF($B$1=13,match8!C17,IF($B$1=14,match8!C18,IF($B$1=15,match8!C19,IF($B$1=16,match8!C20,"")))))))&amp;IF($B$1=17,match8!C21,"")</f>
        <v/>
      </c>
      <c r="D38" t="str">
        <f>IF($B$1=10,match8!D14,IF($B$1=11,match8!D15,IF($B$1=12,match8!D16,IF($B$1=13,match8!D17,IF($B$1=14,match8!D18,IF($B$1=15,match8!D19,IF($B$1=16,match8!D20,"")))))))&amp;IF($B$1=17,match8!D21,"")</f>
        <v/>
      </c>
      <c r="E38" t="str">
        <f>IF($B$1=10,match8!E14,IF($B$1=11,match8!E15,IF($B$1=12,match8!E16,IF($B$1=13,match8!E17,IF($B$1=14,match8!E18,IF($B$1=15,match8!E19,IF($B$1=16,match8!E20,"")))))))&amp;IF($B$1=17,match8!E21,"")</f>
        <v/>
      </c>
      <c r="F38" t="str">
        <f>IF($B$1=10,match8!F14,IF($B$1=11,match8!F15,IF($B$1=12,match8!F16,IF($B$1=13,match8!F17,IF($B$1=14,match8!F18,IF($B$1=15,match8!F19,IF($B$1=16,match8!F20,"")))))))&amp;IF($B$1=17,match8!F21,"")</f>
        <v/>
      </c>
      <c r="G38" t="str">
        <f>IF($B$1=10,match8!G14,IF($B$1=11,match8!G15,IF($B$1=12,match8!G16,IF($B$1=13,match8!G17,IF($B$1=14,match8!G18,IF($B$1=15,match8!G19,IF($B$1=16,match8!G20,"")))))))&amp;IF($B$1=17,match8!G21,"")</f>
        <v/>
      </c>
      <c r="H38" t="str">
        <f>IF($B$1=10,match8!H14,IF($B$1=11,match8!H15,IF($B$1=12,match8!H16,IF($B$1=13,match8!H17,IF($B$1=14,match8!H18,IF($B$1=15,match8!H19,IF($B$1=16,match8!H20,"")))))))&amp;IF($B$1=17,match8!H21,"")</f>
        <v/>
      </c>
      <c r="I38" t="str">
        <f>IF($B$1=10,match8!I14,IF($B$1=11,match8!I15,IF($B$1=12,match8!I16,IF($B$1=13,match8!I17,IF($B$1=14,match8!I18,IF($B$1=15,match8!I19,IF($B$1=16,match8!I20,"")))))))&amp;IF($B$1=17,match8!I21,"")</f>
        <v/>
      </c>
      <c r="J38" t="str">
        <f>IF($B$1=10,match8!J14,IF($B$1=11,match8!J15,IF($B$1=12,match8!J16,IF($B$1=13,match8!J17,IF($B$1=14,match8!J18,IF($B$1=15,match8!J19,IF($B$1=16,match8!J20,"")))))))&amp;IF($B$1=17,match8!J21,"")</f>
        <v/>
      </c>
      <c r="K38" t="str">
        <f>IF($B$1=10,match8!K14,IF($B$1=11,match8!K15,IF($B$1=12,match8!K16,IF($B$1=13,match8!K17,IF($B$1=14,match8!K18,IF($B$1=15,match8!K19,IF($B$1=16,match8!K20,"")))))))&amp;IF($B$1=17,match8!K21,"")</f>
        <v/>
      </c>
      <c r="L38" t="str">
        <f>IF($B$1=10,match8!L14,IF($B$1=11,match8!L15,IF($B$1=12,match8!L16,IF($B$1=13,match8!L17,IF($B$1=14,match8!L18,IF($B$1=15,match8!L19,IF($B$1=16,match8!L20,"")))))))&amp;IF($B$1=17,match8!L21,"")</f>
        <v/>
      </c>
      <c r="M38" t="str">
        <f>IF($B$1=10,match8!M14,IF($B$1=11,match8!M15,IF($B$1=12,match8!M16,IF($B$1=13,match8!M17,IF($B$1=14,match8!M18,IF($B$1=15,match8!M19,IF($B$1=16,match8!M20,"")))))))&amp;IF($B$1=17,match8!M21,"")</f>
        <v/>
      </c>
      <c r="N38" t="str">
        <f>IF($B$1=10,match8!N14,IF($B$1=11,match8!N15,IF($B$1=12,match8!N16,IF($B$1=13,match8!N17,IF($B$1=14,match8!N18,IF($B$1=15,match8!N19,IF($B$1=16,match8!N20,"")))))))&amp;IF($B$1=17,match8!N21,"")</f>
        <v/>
      </c>
    </row>
    <row r="39" spans="1:14" x14ac:dyDescent="0.25">
      <c r="A39" t="str">
        <f>IF($B$1=10,match8!A15,IF($B$1=11,match8!A16,IF($B$1=12,match8!A17,IF($B$1=13,match8!A18,IF($B$1=14,match8!A19,IF($B$1=15,match8!A20,IF($B$1=16,match8!A21,"")))))))&amp;IF($B$1=17,match8!A22,"")</f>
        <v/>
      </c>
      <c r="B39" t="str">
        <f>IF($B$1=10,match8!B15,IF($B$1=11,match8!B16,IF($B$1=12,match8!B17,IF($B$1=13,match8!B18,IF($B$1=14,match8!B19,IF($B$1=15,match8!B20,IF($B$1=16,match8!B21,"")))))))&amp;IF($B$1=17,match8!B22,"")</f>
        <v/>
      </c>
      <c r="C39" t="str">
        <f>IF($B$1=10,match8!C15,IF($B$1=11,match8!C16,IF($B$1=12,match8!C17,IF($B$1=13,match8!C18,IF($B$1=14,match8!C19,IF($B$1=15,match8!C20,IF($B$1=16,match8!C21,"")))))))&amp;IF($B$1=17,match8!C22,"")</f>
        <v/>
      </c>
      <c r="D39" t="str">
        <f>IF($B$1=10,match8!D15,IF($B$1=11,match8!D16,IF($B$1=12,match8!D17,IF($B$1=13,match8!D18,IF($B$1=14,match8!D19,IF($B$1=15,match8!D20,IF($B$1=16,match8!D21,"")))))))&amp;IF($B$1=17,match8!D22,"")</f>
        <v/>
      </c>
      <c r="E39" t="str">
        <f>IF($B$1=10,match8!E15,IF($B$1=11,match8!E16,IF($B$1=12,match8!E17,IF($B$1=13,match8!E18,IF($B$1=14,match8!E19,IF($B$1=15,match8!E20,IF($B$1=16,match8!E21,"")))))))&amp;IF($B$1=17,match8!E22,"")</f>
        <v/>
      </c>
      <c r="F39" t="str">
        <f>IF($B$1=10,match8!F15,IF($B$1=11,match8!F16,IF($B$1=12,match8!F17,IF($B$1=13,match8!F18,IF($B$1=14,match8!F19,IF($B$1=15,match8!F20,IF($B$1=16,match8!F21,"")))))))&amp;IF($B$1=17,match8!F22,"")</f>
        <v/>
      </c>
      <c r="G39" t="str">
        <f>IF($B$1=10,match8!G15,IF($B$1=11,match8!G16,IF($B$1=12,match8!G17,IF($B$1=13,match8!G18,IF($B$1=14,match8!G19,IF($B$1=15,match8!G20,IF($B$1=16,match8!G21,"")))))))&amp;IF($B$1=17,match8!G22,"")</f>
        <v/>
      </c>
      <c r="H39" t="str">
        <f>IF($B$1=10,match8!H15,IF($B$1=11,match8!H16,IF($B$1=12,match8!H17,IF($B$1=13,match8!H18,IF($B$1=14,match8!H19,IF($B$1=15,match8!H20,IF($B$1=16,match8!H21,"")))))))&amp;IF($B$1=17,match8!H22,"")</f>
        <v/>
      </c>
      <c r="I39" t="str">
        <f>IF($B$1=10,match8!I15,IF($B$1=11,match8!I16,IF($B$1=12,match8!I17,IF($B$1=13,match8!I18,IF($B$1=14,match8!I19,IF($B$1=15,match8!I20,IF($B$1=16,match8!I21,"")))))))&amp;IF($B$1=17,match8!I22,"")</f>
        <v/>
      </c>
      <c r="J39" t="str">
        <f>IF($B$1=10,match8!J15,IF($B$1=11,match8!J16,IF($B$1=12,match8!J17,IF($B$1=13,match8!J18,IF($B$1=14,match8!J19,IF($B$1=15,match8!J20,IF($B$1=16,match8!J21,"")))))))&amp;IF($B$1=17,match8!J22,"")</f>
        <v/>
      </c>
      <c r="K39" t="str">
        <f>IF($B$1=10,match8!K15,IF($B$1=11,match8!K16,IF($B$1=12,match8!K17,IF($B$1=13,match8!K18,IF($B$1=14,match8!K19,IF($B$1=15,match8!K20,IF($B$1=16,match8!K21,"")))))))&amp;IF($B$1=17,match8!K22,"")</f>
        <v/>
      </c>
      <c r="L39" t="str">
        <f>IF($B$1=10,match8!L15,IF($B$1=11,match8!L16,IF($B$1=12,match8!L17,IF($B$1=13,match8!L18,IF($B$1=14,match8!L19,IF($B$1=15,match8!L20,IF($B$1=16,match8!L21,"")))))))&amp;IF($B$1=17,match8!L22,"")</f>
        <v/>
      </c>
      <c r="M39" t="str">
        <f>IF($B$1=10,match8!M15,IF($B$1=11,match8!M16,IF($B$1=12,match8!M17,IF($B$1=13,match8!M18,IF($B$1=14,match8!M19,IF($B$1=15,match8!M20,IF($B$1=16,match8!M21,"")))))))&amp;IF($B$1=17,match8!M22,"")</f>
        <v/>
      </c>
      <c r="N39" t="str">
        <f>IF($B$1=10,match8!N15,IF($B$1=11,match8!N16,IF($B$1=12,match8!N17,IF($B$1=13,match8!N18,IF($B$1=14,match8!N19,IF($B$1=15,match8!N20,IF($B$1=16,match8!N21,"")))))))&amp;IF($B$1=17,match8!N22,"")</f>
        <v/>
      </c>
    </row>
    <row r="40" spans="1:14" x14ac:dyDescent="0.25">
      <c r="A40" t="str">
        <f>IF($B$1=10,match8!A16,IF($B$1=11,match8!A17,IF($B$1=12,match8!A18,IF($B$1=13,match8!A19,IF($B$1=14,match8!A20,IF($B$1=15,match8!A21,IF($B$1=16,match8!A22,"")))))))&amp;IF($B$1=17,match8!A23,"")</f>
        <v/>
      </c>
      <c r="B40" t="str">
        <f>IF($B$1=10,match8!B16,IF($B$1=11,match8!B17,IF($B$1=12,match8!B18,IF($B$1=13,match8!B19,IF($B$1=14,match8!B20,IF($B$1=15,match8!B21,IF($B$1=16,match8!B22,"")))))))&amp;IF($B$1=17,match8!B23,"")</f>
        <v/>
      </c>
      <c r="C40" t="str">
        <f>IF($B$1=10,match8!C16,IF($B$1=11,match8!C17,IF($B$1=12,match8!C18,IF($B$1=13,match8!C19,IF($B$1=14,match8!C20,IF($B$1=15,match8!C21,IF($B$1=16,match8!C22,"")))))))&amp;IF($B$1=17,match8!C23,"")</f>
        <v/>
      </c>
      <c r="D40" t="str">
        <f>IF($B$1=10,match8!D16,IF($B$1=11,match8!D17,IF($B$1=12,match8!D18,IF($B$1=13,match8!D19,IF($B$1=14,match8!D20,IF($B$1=15,match8!D21,IF($B$1=16,match8!D22,"")))))))&amp;IF($B$1=17,match8!D23,"")</f>
        <v/>
      </c>
      <c r="E40" t="str">
        <f>IF($B$1=10,match8!E16,IF($B$1=11,match8!E17,IF($B$1=12,match8!E18,IF($B$1=13,match8!E19,IF($B$1=14,match8!E20,IF($B$1=15,match8!E21,IF($B$1=16,match8!E22,"")))))))&amp;IF($B$1=17,match8!E23,"")</f>
        <v/>
      </c>
      <c r="F40" t="str">
        <f>IF($B$1=10,match8!F16,IF($B$1=11,match8!F17,IF($B$1=12,match8!F18,IF($B$1=13,match8!F19,IF($B$1=14,match8!F20,IF($B$1=15,match8!F21,IF($B$1=16,match8!F22,"")))))))&amp;IF($B$1=17,match8!F23,"")</f>
        <v/>
      </c>
      <c r="G40" t="str">
        <f>IF($B$1=10,match8!G16,IF($B$1=11,match8!G17,IF($B$1=12,match8!G18,IF($B$1=13,match8!G19,IF($B$1=14,match8!G20,IF($B$1=15,match8!G21,IF($B$1=16,match8!G22,"")))))))&amp;IF($B$1=17,match8!G23,"")</f>
        <v/>
      </c>
      <c r="H40" t="str">
        <f>IF($B$1=10,match8!H16,IF($B$1=11,match8!H17,IF($B$1=12,match8!H18,IF($B$1=13,match8!H19,IF($B$1=14,match8!H20,IF($B$1=15,match8!H21,IF($B$1=16,match8!H22,"")))))))&amp;IF($B$1=17,match8!H23,"")</f>
        <v/>
      </c>
      <c r="I40" t="str">
        <f>IF($B$1=10,match8!I16,IF($B$1=11,match8!I17,IF($B$1=12,match8!I18,IF($B$1=13,match8!I19,IF($B$1=14,match8!I20,IF($B$1=15,match8!I21,IF($B$1=16,match8!I22,"")))))))&amp;IF($B$1=17,match8!I23,"")</f>
        <v/>
      </c>
      <c r="J40" t="str">
        <f>IF($B$1=10,match8!J16,IF($B$1=11,match8!J17,IF($B$1=12,match8!J18,IF($B$1=13,match8!J19,IF($B$1=14,match8!J20,IF($B$1=15,match8!J21,IF($B$1=16,match8!J22,"")))))))&amp;IF($B$1=17,match8!J23,"")</f>
        <v/>
      </c>
      <c r="K40" t="str">
        <f>IF($B$1=10,match8!K16,IF($B$1=11,match8!K17,IF($B$1=12,match8!K18,IF($B$1=13,match8!K19,IF($B$1=14,match8!K20,IF($B$1=15,match8!K21,IF($B$1=16,match8!K22,"")))))))&amp;IF($B$1=17,match8!K23,"")</f>
        <v/>
      </c>
      <c r="L40" t="str">
        <f>IF($B$1=10,match8!L16,IF($B$1=11,match8!L17,IF($B$1=12,match8!L18,IF($B$1=13,match8!L19,IF($B$1=14,match8!L20,IF($B$1=15,match8!L21,IF($B$1=16,match8!L22,"")))))))&amp;IF($B$1=17,match8!L23,"")</f>
        <v/>
      </c>
      <c r="M40" t="str">
        <f>IF($B$1=10,match8!M16,IF($B$1=11,match8!M17,IF($B$1=12,match8!M18,IF($B$1=13,match8!M19,IF($B$1=14,match8!M20,IF($B$1=15,match8!M21,IF($B$1=16,match8!M22,"")))))))&amp;IF($B$1=17,match8!M23,"")</f>
        <v/>
      </c>
      <c r="N40" t="str">
        <f>IF($B$1=10,match8!N16,IF($B$1=11,match8!N17,IF($B$1=12,match8!N18,IF($B$1=13,match8!N19,IF($B$1=14,match8!N20,IF($B$1=15,match8!N21,IF($B$1=16,match8!N22,"")))))))&amp;IF($B$1=17,match8!N23,"")</f>
        <v/>
      </c>
    </row>
    <row r="41" spans="1:14" x14ac:dyDescent="0.25">
      <c r="A41" t="str">
        <f>IF($B$1=10,match8!A17,IF($B$1=11,match8!A18,IF($B$1=12,match8!A19,IF($B$1=13,match8!A20,IF($B$1=14,match8!A21,IF($B$1=15,match8!A22,IF($B$1=16,match8!A23,"")))))))&amp;IF($B$1=17,match8!A24,"")</f>
        <v/>
      </c>
      <c r="B41" t="str">
        <f>IF($B$1=10,match8!B17,IF($B$1=11,match8!B18,IF($B$1=12,match8!B19,IF($B$1=13,match8!B20,IF($B$1=14,match8!B21,IF($B$1=15,match8!B22,IF($B$1=16,match8!B23,"")))))))&amp;IF($B$1=17,match8!B24,"")</f>
        <v/>
      </c>
      <c r="C41" t="str">
        <f>IF($B$1=10,match8!C17,IF($B$1=11,match8!C18,IF($B$1=12,match8!C19,IF($B$1=13,match8!C20,IF($B$1=14,match8!C21,IF($B$1=15,match8!C22,IF($B$1=16,match8!C23,"")))))))&amp;IF($B$1=17,match8!C24,"")</f>
        <v/>
      </c>
      <c r="D41" t="str">
        <f>IF($B$1=10,match8!D17,IF($B$1=11,match8!D18,IF($B$1=12,match8!D19,IF($B$1=13,match8!D20,IF($B$1=14,match8!D21,IF($B$1=15,match8!D22,IF($B$1=16,match8!D23,"")))))))&amp;IF($B$1=17,match8!D24,"")</f>
        <v/>
      </c>
      <c r="E41" t="str">
        <f>IF($B$1=10,match8!E17,IF($B$1=11,match8!E18,IF($B$1=12,match8!E19,IF($B$1=13,match8!E20,IF($B$1=14,match8!E21,IF($B$1=15,match8!E22,IF($B$1=16,match8!E23,"")))))))&amp;IF($B$1=17,match8!E24,"")</f>
        <v/>
      </c>
      <c r="F41" t="str">
        <f>IF($B$1=10,match8!F17,IF($B$1=11,match8!F18,IF($B$1=12,match8!F19,IF($B$1=13,match8!F20,IF($B$1=14,match8!F21,IF($B$1=15,match8!F22,IF($B$1=16,match8!F23,"")))))))&amp;IF($B$1=17,match8!F24,"")</f>
        <v/>
      </c>
      <c r="G41" t="str">
        <f>IF($B$1=10,match8!G17,IF($B$1=11,match8!G18,IF($B$1=12,match8!G19,IF($B$1=13,match8!G20,IF($B$1=14,match8!G21,IF($B$1=15,match8!G22,IF($B$1=16,match8!G23,"")))))))&amp;IF($B$1=17,match8!G24,"")</f>
        <v/>
      </c>
      <c r="H41" t="str">
        <f>IF($B$1=10,match8!H17,IF($B$1=11,match8!H18,IF($B$1=12,match8!H19,IF($B$1=13,match8!H20,IF($B$1=14,match8!H21,IF($B$1=15,match8!H22,IF($B$1=16,match8!H23,"")))))))&amp;IF($B$1=17,match8!H24,"")</f>
        <v/>
      </c>
      <c r="I41" t="str">
        <f>IF($B$1=10,match8!I17,IF($B$1=11,match8!I18,IF($B$1=12,match8!I19,IF($B$1=13,match8!I20,IF($B$1=14,match8!I21,IF($B$1=15,match8!I22,IF($B$1=16,match8!I23,"")))))))&amp;IF($B$1=17,match8!I24,"")</f>
        <v/>
      </c>
      <c r="J41" t="str">
        <f>IF($B$1=10,match8!J17,IF($B$1=11,match8!J18,IF($B$1=12,match8!J19,IF($B$1=13,match8!J20,IF($B$1=14,match8!J21,IF($B$1=15,match8!J22,IF($B$1=16,match8!J23,"")))))))&amp;IF($B$1=17,match8!J24,"")</f>
        <v/>
      </c>
      <c r="K41" t="str">
        <f>IF($B$1=10,match8!K17,IF($B$1=11,match8!K18,IF($B$1=12,match8!K19,IF($B$1=13,match8!K20,IF($B$1=14,match8!K21,IF($B$1=15,match8!K22,IF($B$1=16,match8!K23,"")))))))&amp;IF($B$1=17,match8!K24,"")</f>
        <v/>
      </c>
      <c r="L41" t="str">
        <f>IF($B$1=10,match8!L17,IF($B$1=11,match8!L18,IF($B$1=12,match8!L19,IF($B$1=13,match8!L20,IF($B$1=14,match8!L21,IF($B$1=15,match8!L22,IF($B$1=16,match8!L23,"")))))))&amp;IF($B$1=17,match8!L24,"")</f>
        <v/>
      </c>
      <c r="M41" t="str">
        <f>IF($B$1=10,match8!M17,IF($B$1=11,match8!M18,IF($B$1=12,match8!M19,IF($B$1=13,match8!M20,IF($B$1=14,match8!M21,IF($B$1=15,match8!M22,IF($B$1=16,match8!M23,"")))))))&amp;IF($B$1=17,match8!M24,"")</f>
        <v/>
      </c>
      <c r="N41" t="str">
        <f>IF($B$1=10,match8!N17,IF($B$1=11,match8!N18,IF($B$1=12,match8!N19,IF($B$1=13,match8!N20,IF($B$1=14,match8!N21,IF($B$1=15,match8!N22,IF($B$1=16,match8!N23,"")))))))&amp;IF($B$1=17,match8!N24,"")</f>
        <v/>
      </c>
    </row>
    <row r="42" spans="1:14" x14ac:dyDescent="0.25">
      <c r="A42" t="str">
        <f>IF($B$1=10,match8!A18,IF($B$1=11,match8!A19,IF($B$1=12,match8!A20,IF($B$1=13,match8!A21,IF($B$1=14,match8!A22,IF($B$1=15,match8!A23,IF($B$1=16,match8!A24,"")))))))&amp;IF($B$1=17,match8!A25,"")</f>
        <v/>
      </c>
      <c r="B42" t="str">
        <f>IF($B$1=10,match8!B18,IF($B$1=11,match8!B19,IF($B$1=12,match8!B20,IF($B$1=13,match8!B21,IF($B$1=14,match8!B22,IF($B$1=15,match8!B23,IF($B$1=16,match8!B24,"")))))))&amp;IF($B$1=17,match8!B25,"")</f>
        <v/>
      </c>
      <c r="C42" t="str">
        <f>IF($B$1=10,match8!C18,IF($B$1=11,match8!C19,IF($B$1=12,match8!C20,IF($B$1=13,match8!C21,IF($B$1=14,match8!C22,IF($B$1=15,match8!C23,IF($B$1=16,match8!C24,"")))))))&amp;IF($B$1=17,match8!C25,"")</f>
        <v/>
      </c>
      <c r="D42" t="str">
        <f>IF($B$1=10,match8!D18,IF($B$1=11,match8!D19,IF($B$1=12,match8!D20,IF($B$1=13,match8!D21,IF($B$1=14,match8!D22,IF($B$1=15,match8!D23,IF($B$1=16,match8!D24,"")))))))&amp;IF($B$1=17,match8!D25,"")</f>
        <v/>
      </c>
      <c r="E42" t="str">
        <f>IF($B$1=10,match8!E18,IF($B$1=11,match8!E19,IF($B$1=12,match8!E20,IF($B$1=13,match8!E21,IF($B$1=14,match8!E22,IF($B$1=15,match8!E23,IF($B$1=16,match8!E24,"")))))))&amp;IF($B$1=17,match8!E25,"")</f>
        <v/>
      </c>
      <c r="F42" t="str">
        <f>IF($B$1=10,match8!F18,IF($B$1=11,match8!F19,IF($B$1=12,match8!F20,IF($B$1=13,match8!F21,IF($B$1=14,match8!F22,IF($B$1=15,match8!F23,IF($B$1=16,match8!F24,"")))))))&amp;IF($B$1=17,match8!F25,"")</f>
        <v/>
      </c>
      <c r="G42" t="str">
        <f>IF($B$1=10,match8!G18,IF($B$1=11,match8!G19,IF($B$1=12,match8!G20,IF($B$1=13,match8!G21,IF($B$1=14,match8!G22,IF($B$1=15,match8!G23,IF($B$1=16,match8!G24,"")))))))&amp;IF($B$1=17,match8!G25,"")</f>
        <v/>
      </c>
      <c r="H42" t="str">
        <f>IF($B$1=10,match8!H18,IF($B$1=11,match8!H19,IF($B$1=12,match8!H20,IF($B$1=13,match8!H21,IF($B$1=14,match8!H22,IF($B$1=15,match8!H23,IF($B$1=16,match8!H24,"")))))))&amp;IF($B$1=17,match8!H25,"")</f>
        <v/>
      </c>
      <c r="I42" t="str">
        <f>IF($B$1=10,match8!I18,IF($B$1=11,match8!I19,IF($B$1=12,match8!I20,IF($B$1=13,match8!I21,IF($B$1=14,match8!I22,IF($B$1=15,match8!I23,IF($B$1=16,match8!I24,"")))))))&amp;IF($B$1=17,match8!I25,"")</f>
        <v/>
      </c>
      <c r="J42" t="str">
        <f>IF($B$1=10,match8!J18,IF($B$1=11,match8!J19,IF($B$1=12,match8!J20,IF($B$1=13,match8!J21,IF($B$1=14,match8!J22,IF($B$1=15,match8!J23,IF($B$1=16,match8!J24,"")))))))&amp;IF($B$1=17,match8!J25,"")</f>
        <v/>
      </c>
      <c r="K42" t="str">
        <f>IF($B$1=10,match8!K18,IF($B$1=11,match8!K19,IF($B$1=12,match8!K20,IF($B$1=13,match8!K21,IF($B$1=14,match8!K22,IF($B$1=15,match8!K23,IF($B$1=16,match8!K24,"")))))))&amp;IF($B$1=17,match8!K25,"")</f>
        <v/>
      </c>
      <c r="L42" t="str">
        <f>IF($B$1=10,match8!L18,IF($B$1=11,match8!L19,IF($B$1=12,match8!L20,IF($B$1=13,match8!L21,IF($B$1=14,match8!L22,IF($B$1=15,match8!L23,IF($B$1=16,match8!L24,"")))))))&amp;IF($B$1=17,match8!L25,"")</f>
        <v/>
      </c>
      <c r="M42" t="str">
        <f>IF($B$1=10,match8!M18,IF($B$1=11,match8!M19,IF($B$1=12,match8!M20,IF($B$1=13,match8!M21,IF($B$1=14,match8!M22,IF($B$1=15,match8!M23,IF($B$1=16,match8!M24,"")))))))&amp;IF($B$1=17,match8!M25,"")</f>
        <v/>
      </c>
      <c r="N42" t="str">
        <f>IF($B$1=10,match8!N18,IF($B$1=11,match8!N19,IF($B$1=12,match8!N20,IF($B$1=13,match8!N21,IF($B$1=14,match8!N22,IF($B$1=15,match8!N23,IF($B$1=16,match8!N24,"")))))))&amp;IF($B$1=17,match8!N25,"")</f>
        <v/>
      </c>
    </row>
    <row r="43" spans="1:14" x14ac:dyDescent="0.25">
      <c r="A43" t="str">
        <f>IF($B$1=10,match8!A19,IF($B$1=11,match8!A20,IF($B$1=12,match8!A21,IF($B$1=13,match8!A22,IF($B$1=14,match8!A23,IF($B$1=15,match8!A24,IF($B$1=16,match8!A25,"")))))))&amp;IF($B$1=17,match8!A26,"")</f>
        <v/>
      </c>
      <c r="B43" t="str">
        <f>IF($B$1=10,match8!B19,IF($B$1=11,match8!B20,IF($B$1=12,match8!B21,IF($B$1=13,match8!B22,IF($B$1=14,match8!B23,IF($B$1=15,match8!B24,IF($B$1=16,match8!B25,"")))))))&amp;IF($B$1=17,match8!B26,"")</f>
        <v/>
      </c>
      <c r="C43" t="str">
        <f>IF($B$1=10,match8!C19,IF($B$1=11,match8!C20,IF($B$1=12,match8!C21,IF($B$1=13,match8!C22,IF($B$1=14,match8!C23,IF($B$1=15,match8!C24,IF($B$1=16,match8!C25,"")))))))&amp;IF($B$1=17,match8!C26,"")</f>
        <v/>
      </c>
      <c r="D43" t="str">
        <f>IF($B$1=10,match8!D19,IF($B$1=11,match8!D20,IF($B$1=12,match8!D21,IF($B$1=13,match8!D22,IF($B$1=14,match8!D23,IF($B$1=15,match8!D24,IF($B$1=16,match8!D25,"")))))))&amp;IF($B$1=17,match8!D26,"")</f>
        <v/>
      </c>
      <c r="E43" t="str">
        <f>IF($B$1=10,match8!E19,IF($B$1=11,match8!E20,IF($B$1=12,match8!E21,IF($B$1=13,match8!E22,IF($B$1=14,match8!E23,IF($B$1=15,match8!E24,IF($B$1=16,match8!E25,"")))))))&amp;IF($B$1=17,match8!E26,"")</f>
        <v/>
      </c>
      <c r="F43" t="str">
        <f>IF($B$1=10,match8!F19,IF($B$1=11,match8!F20,IF($B$1=12,match8!F21,IF($B$1=13,match8!F22,IF($B$1=14,match8!F23,IF($B$1=15,match8!F24,IF($B$1=16,match8!F25,"")))))))&amp;IF($B$1=17,match8!F26,"")</f>
        <v/>
      </c>
      <c r="G43" t="str">
        <f>IF($B$1=10,match8!G19,IF($B$1=11,match8!G20,IF($B$1=12,match8!G21,IF($B$1=13,match8!G22,IF($B$1=14,match8!G23,IF($B$1=15,match8!G24,IF($B$1=16,match8!G25,"")))))))&amp;IF($B$1=17,match8!G26,"")</f>
        <v/>
      </c>
      <c r="H43" t="str">
        <f>IF($B$1=10,match8!H19,IF($B$1=11,match8!H20,IF($B$1=12,match8!H21,IF($B$1=13,match8!H22,IF($B$1=14,match8!H23,IF($B$1=15,match8!H24,IF($B$1=16,match8!H25,"")))))))&amp;IF($B$1=17,match8!H26,"")</f>
        <v/>
      </c>
      <c r="I43" t="str">
        <f>IF($B$1=10,match8!I19,IF($B$1=11,match8!I20,IF($B$1=12,match8!I21,IF($B$1=13,match8!I22,IF($B$1=14,match8!I23,IF($B$1=15,match8!I24,IF($B$1=16,match8!I25,"")))))))&amp;IF($B$1=17,match8!I26,"")</f>
        <v/>
      </c>
      <c r="J43" t="str">
        <f>IF($B$1=10,match8!J19,IF($B$1=11,match8!J20,IF($B$1=12,match8!J21,IF($B$1=13,match8!J22,IF($B$1=14,match8!J23,IF($B$1=15,match8!J24,IF($B$1=16,match8!J25,"")))))))&amp;IF($B$1=17,match8!J26,"")</f>
        <v/>
      </c>
      <c r="K43" t="str">
        <f>IF($B$1=10,match8!K19,IF($B$1=11,match8!K20,IF($B$1=12,match8!K21,IF($B$1=13,match8!K22,IF($B$1=14,match8!K23,IF($B$1=15,match8!K24,IF($B$1=16,match8!K25,"")))))))&amp;IF($B$1=17,match8!K26,"")</f>
        <v/>
      </c>
      <c r="L43" t="str">
        <f>IF($B$1=10,match8!L19,IF($B$1=11,match8!L20,IF($B$1=12,match8!L21,IF($B$1=13,match8!L22,IF($B$1=14,match8!L23,IF($B$1=15,match8!L24,IF($B$1=16,match8!L25,"")))))))&amp;IF($B$1=17,match8!L26,"")</f>
        <v/>
      </c>
      <c r="M43" t="str">
        <f>IF($B$1=10,match8!M19,IF($B$1=11,match8!M20,IF($B$1=12,match8!M21,IF($B$1=13,match8!M22,IF($B$1=14,match8!M23,IF($B$1=15,match8!M24,IF($B$1=16,match8!M25,"")))))))&amp;IF($B$1=17,match8!M26,"")</f>
        <v/>
      </c>
      <c r="N43" t="str">
        <f>IF($B$1=10,match8!N19,IF($B$1=11,match8!N20,IF($B$1=12,match8!N21,IF($B$1=13,match8!N22,IF($B$1=14,match8!N23,IF($B$1=15,match8!N24,IF($B$1=16,match8!N25,"")))))))&amp;IF($B$1=17,match8!N26,"")</f>
        <v/>
      </c>
    </row>
    <row r="44" spans="1:14" x14ac:dyDescent="0.25">
      <c r="A44" t="str">
        <f>IF($B$1=10,match8!A20,IF($B$1=11,match8!A21,IF($B$1=12,match8!A22,IF($B$1=13,match8!A23,IF($B$1=14,match8!A24,IF($B$1=15,match8!A25,IF($B$1=16,match8!A26,"")))))))&amp;IF($B$1=17,match8!A27,"")</f>
        <v/>
      </c>
      <c r="B44" t="str">
        <f>IF($B$1=10,match8!B20,IF($B$1=11,match8!B21,IF($B$1=12,match8!B22,IF($B$1=13,match8!B23,IF($B$1=14,match8!B24,IF($B$1=15,match8!B25,IF($B$1=16,match8!B26,"")))))))&amp;IF($B$1=17,match8!B27,"")</f>
        <v/>
      </c>
      <c r="C44" t="str">
        <f>IF($B$1=10,match8!C20,IF($B$1=11,match8!C21,IF($B$1=12,match8!C22,IF($B$1=13,match8!C23,IF($B$1=14,match8!C24,IF($B$1=15,match8!C25,IF($B$1=16,match8!C26,"")))))))&amp;IF($B$1=17,match8!C27,"")</f>
        <v/>
      </c>
      <c r="D44" t="str">
        <f>IF($B$1=10,match8!D20,IF($B$1=11,match8!D21,IF($B$1=12,match8!D22,IF($B$1=13,match8!D23,IF($B$1=14,match8!D24,IF($B$1=15,match8!D25,IF($B$1=16,match8!D26,"")))))))&amp;IF($B$1=17,match8!D27,"")</f>
        <v/>
      </c>
      <c r="E44" t="str">
        <f>IF($B$1=10,match8!E20,IF($B$1=11,match8!E21,IF($B$1=12,match8!E22,IF($B$1=13,match8!E23,IF($B$1=14,match8!E24,IF($B$1=15,match8!E25,IF($B$1=16,match8!E26,"")))))))&amp;IF($B$1=17,match8!E27,"")</f>
        <v/>
      </c>
      <c r="F44" t="str">
        <f>IF($B$1=10,match8!F20,IF($B$1=11,match8!F21,IF($B$1=12,match8!F22,IF($B$1=13,match8!F23,IF($B$1=14,match8!F24,IF($B$1=15,match8!F25,IF($B$1=16,match8!F26,"")))))))&amp;IF($B$1=17,match8!F27,"")</f>
        <v/>
      </c>
      <c r="G44" t="str">
        <f>IF($B$1=10,match8!G20,IF($B$1=11,match8!G21,IF($B$1=12,match8!G22,IF($B$1=13,match8!G23,IF($B$1=14,match8!G24,IF($B$1=15,match8!G25,IF($B$1=16,match8!G26,"")))))))&amp;IF($B$1=17,match8!G27,"")</f>
        <v/>
      </c>
      <c r="H44" t="str">
        <f>IF($B$1=10,match8!H20,IF($B$1=11,match8!H21,IF($B$1=12,match8!H22,IF($B$1=13,match8!H23,IF($B$1=14,match8!H24,IF($B$1=15,match8!H25,IF($B$1=16,match8!H26,"")))))))&amp;IF($B$1=17,match8!H27,"")</f>
        <v/>
      </c>
      <c r="I44" t="str">
        <f>IF($B$1=10,match8!I20,IF($B$1=11,match8!I21,IF($B$1=12,match8!I22,IF($B$1=13,match8!I23,IF($B$1=14,match8!I24,IF($B$1=15,match8!I25,IF($B$1=16,match8!I26,"")))))))&amp;IF($B$1=17,match8!I27,"")</f>
        <v/>
      </c>
      <c r="J44" t="str">
        <f>IF($B$1=10,match8!J20,IF($B$1=11,match8!J21,IF($B$1=12,match8!J22,IF($B$1=13,match8!J23,IF($B$1=14,match8!J24,IF($B$1=15,match8!J25,IF($B$1=16,match8!J26,"")))))))&amp;IF($B$1=17,match8!J27,"")</f>
        <v/>
      </c>
      <c r="K44" t="str">
        <f>IF($B$1=10,match8!K20,IF($B$1=11,match8!K21,IF($B$1=12,match8!K22,IF($B$1=13,match8!K23,IF($B$1=14,match8!K24,IF($B$1=15,match8!K25,IF($B$1=16,match8!K26,"")))))))&amp;IF($B$1=17,match8!K27,"")</f>
        <v/>
      </c>
      <c r="L44" t="str">
        <f>IF($B$1=10,match8!L20,IF($B$1=11,match8!L21,IF($B$1=12,match8!L22,IF($B$1=13,match8!L23,IF($B$1=14,match8!L24,IF($B$1=15,match8!L25,IF($B$1=16,match8!L26,"")))))))&amp;IF($B$1=17,match8!L27,"")</f>
        <v/>
      </c>
      <c r="M44" t="str">
        <f>IF($B$1=10,match8!M20,IF($B$1=11,match8!M21,IF($B$1=12,match8!M22,IF($B$1=13,match8!M23,IF($B$1=14,match8!M24,IF($B$1=15,match8!M25,IF($B$1=16,match8!M26,"")))))))&amp;IF($B$1=17,match8!M27,"")</f>
        <v/>
      </c>
      <c r="N44" t="str">
        <f>IF($B$1=10,match8!N20,IF($B$1=11,match8!N21,IF($B$1=12,match8!N22,IF($B$1=13,match8!N23,IF($B$1=14,match8!N24,IF($B$1=15,match8!N25,IF($B$1=16,match8!N26,"")))))))&amp;IF($B$1=17,match8!N27,"")</f>
        <v/>
      </c>
    </row>
    <row r="45" spans="1:14" x14ac:dyDescent="0.25">
      <c r="A45" t="str">
        <f>IF($B$1=10,match8!A21,IF($B$1=11,match8!A22,IF($B$1=12,match8!A23,IF($B$1=13,match8!A24,IF($B$1=14,match8!A25,IF($B$1=15,match8!A26,IF($B$1=16,match8!A27,"")))))))&amp;IF($B$1=17,match8!A28,"")</f>
        <v/>
      </c>
      <c r="B45" t="str">
        <f>IF($B$1=10,match8!B21,IF($B$1=11,match8!B22,IF($B$1=12,match8!B23,IF($B$1=13,match8!B24,IF($B$1=14,match8!B25,IF($B$1=15,match8!B26,IF($B$1=16,match8!B27,"")))))))&amp;IF($B$1=17,match8!B28,"")</f>
        <v/>
      </c>
      <c r="C45" t="str">
        <f>IF($B$1=10,match8!C21,IF($B$1=11,match8!C22,IF($B$1=12,match8!C23,IF($B$1=13,match8!C24,IF($B$1=14,match8!C25,IF($B$1=15,match8!C26,IF($B$1=16,match8!C27,"")))))))&amp;IF($B$1=17,match8!C28,"")</f>
        <v/>
      </c>
      <c r="D45" t="str">
        <f>IF($B$1=10,match8!D21,IF($B$1=11,match8!D22,IF($B$1=12,match8!D23,IF($B$1=13,match8!D24,IF($B$1=14,match8!D25,IF($B$1=15,match8!D26,IF($B$1=16,match8!D27,"")))))))&amp;IF($B$1=17,match8!D28,"")</f>
        <v/>
      </c>
      <c r="E45" t="str">
        <f>IF($B$1=10,match8!E21,IF($B$1=11,match8!E22,IF($B$1=12,match8!E23,IF($B$1=13,match8!E24,IF($B$1=14,match8!E25,IF($B$1=15,match8!E26,IF($B$1=16,match8!E27,"")))))))&amp;IF($B$1=17,match8!E28,"")</f>
        <v/>
      </c>
      <c r="F45" t="str">
        <f>IF($B$1=10,match8!F21,IF($B$1=11,match8!F22,IF($B$1=12,match8!F23,IF($B$1=13,match8!F24,IF($B$1=14,match8!F25,IF($B$1=15,match8!F26,IF($B$1=16,match8!F27,"")))))))&amp;IF($B$1=17,match8!F28,"")</f>
        <v/>
      </c>
      <c r="G45" t="str">
        <f>IF($B$1=10,match8!G21,IF($B$1=11,match8!G22,IF($B$1=12,match8!G23,IF($B$1=13,match8!G24,IF($B$1=14,match8!G25,IF($B$1=15,match8!G26,IF($B$1=16,match8!G27,"")))))))&amp;IF($B$1=17,match8!G28,"")</f>
        <v/>
      </c>
      <c r="H45" t="str">
        <f>IF($B$1=10,match8!H21,IF($B$1=11,match8!H22,IF($B$1=12,match8!H23,IF($B$1=13,match8!H24,IF($B$1=14,match8!H25,IF($B$1=15,match8!H26,IF($B$1=16,match8!H27,"")))))))&amp;IF($B$1=17,match8!H28,"")</f>
        <v/>
      </c>
      <c r="I45" t="str">
        <f>IF($B$1=10,match8!I21,IF($B$1=11,match8!I22,IF($B$1=12,match8!I23,IF($B$1=13,match8!I24,IF($B$1=14,match8!I25,IF($B$1=15,match8!I26,IF($B$1=16,match8!I27,"")))))))&amp;IF($B$1=17,match8!I28,"")</f>
        <v/>
      </c>
      <c r="J45" t="str">
        <f>IF($B$1=10,match8!J21,IF($B$1=11,match8!J22,IF($B$1=12,match8!J23,IF($B$1=13,match8!J24,IF($B$1=14,match8!J25,IF($B$1=15,match8!J26,IF($B$1=16,match8!J27,"")))))))&amp;IF($B$1=17,match8!J28,"")</f>
        <v/>
      </c>
      <c r="K45" t="str">
        <f>IF($B$1=10,match8!K21,IF($B$1=11,match8!K22,IF($B$1=12,match8!K23,IF($B$1=13,match8!K24,IF($B$1=14,match8!K25,IF($B$1=15,match8!K26,IF($B$1=16,match8!K27,"")))))))&amp;IF($B$1=17,match8!K28,"")</f>
        <v/>
      </c>
      <c r="L45" t="str">
        <f>IF($B$1=10,match8!L21,IF($B$1=11,match8!L22,IF($B$1=12,match8!L23,IF($B$1=13,match8!L24,IF($B$1=14,match8!L25,IF($B$1=15,match8!L26,IF($B$1=16,match8!L27,"")))))))&amp;IF($B$1=17,match8!L28,"")</f>
        <v/>
      </c>
      <c r="M45" t="str">
        <f>IF($B$1=10,match8!M21,IF($B$1=11,match8!M22,IF($B$1=12,match8!M23,IF($B$1=13,match8!M24,IF($B$1=14,match8!M25,IF($B$1=15,match8!M26,IF($B$1=16,match8!M27,"")))))))&amp;IF($B$1=17,match8!M28,"")</f>
        <v/>
      </c>
      <c r="N45" t="str">
        <f>IF($B$1=10,match8!N21,IF($B$1=11,match8!N22,IF($B$1=12,match8!N23,IF($B$1=13,match8!N24,IF($B$1=14,match8!N25,IF($B$1=15,match8!N26,IF($B$1=16,match8!N27,"")))))))&amp;IF($B$1=17,match8!N28,"")</f>
        <v/>
      </c>
    </row>
    <row r="46" spans="1:14" x14ac:dyDescent="0.25">
      <c r="A46" t="str">
        <f>IF($B$1=10,match8!A22,IF($B$1=11,match8!A23,IF($B$1=12,match8!A24,IF($B$1=13,match8!A25,IF($B$1=14,match8!A26,IF($B$1=15,match8!A27,IF($B$1=16,match8!A28,"")))))))&amp;IF($B$1=17,match8!A29,"")</f>
        <v/>
      </c>
      <c r="B46" t="str">
        <f>IF($B$1=10,match8!B22,IF($B$1=11,match8!B23,IF($B$1=12,match8!B24,IF($B$1=13,match8!B25,IF($B$1=14,match8!B26,IF($B$1=15,match8!B27,IF($B$1=16,match8!B28,"")))))))&amp;IF($B$1=17,match8!B29,"")</f>
        <v/>
      </c>
      <c r="C46" t="str">
        <f>IF($B$1=10,match8!C22,IF($B$1=11,match8!C23,IF($B$1=12,match8!C24,IF($B$1=13,match8!C25,IF($B$1=14,match8!C26,IF($B$1=15,match8!C27,IF($B$1=16,match8!C28,"")))))))&amp;IF($B$1=17,match8!C29,"")</f>
        <v/>
      </c>
      <c r="D46" t="str">
        <f>IF($B$1=10,match8!D22,IF($B$1=11,match8!D23,IF($B$1=12,match8!D24,IF($B$1=13,match8!D25,IF($B$1=14,match8!D26,IF($B$1=15,match8!D27,IF($B$1=16,match8!D28,"")))))))&amp;IF($B$1=17,match8!D29,"")</f>
        <v/>
      </c>
      <c r="E46" t="str">
        <f>IF($B$1=10,match8!E22,IF($B$1=11,match8!E23,IF($B$1=12,match8!E24,IF($B$1=13,match8!E25,IF($B$1=14,match8!E26,IF($B$1=15,match8!E27,IF($B$1=16,match8!E28,"")))))))&amp;IF($B$1=17,match8!E29,"")</f>
        <v/>
      </c>
      <c r="F46" t="str">
        <f>IF($B$1=10,match8!F22,IF($B$1=11,match8!F23,IF($B$1=12,match8!F24,IF($B$1=13,match8!F25,IF($B$1=14,match8!F26,IF($B$1=15,match8!F27,IF($B$1=16,match8!F28,"")))))))&amp;IF($B$1=17,match8!F29,"")</f>
        <v/>
      </c>
      <c r="G46" t="str">
        <f>IF($B$1=10,match8!G22,IF($B$1=11,match8!G23,IF($B$1=12,match8!G24,IF($B$1=13,match8!G25,IF($B$1=14,match8!G26,IF($B$1=15,match8!G27,IF($B$1=16,match8!G28,"")))))))&amp;IF($B$1=17,match8!G29,"")</f>
        <v/>
      </c>
      <c r="H46" t="str">
        <f>IF($B$1=10,match8!H22,IF($B$1=11,match8!H23,IF($B$1=12,match8!H24,IF($B$1=13,match8!H25,IF($B$1=14,match8!H26,IF($B$1=15,match8!H27,IF($B$1=16,match8!H28,"")))))))&amp;IF($B$1=17,match8!H29,"")</f>
        <v/>
      </c>
      <c r="I46" t="str">
        <f>IF($B$1=10,match8!I22,IF($B$1=11,match8!I23,IF($B$1=12,match8!I24,IF($B$1=13,match8!I25,IF($B$1=14,match8!I26,IF($B$1=15,match8!I27,IF($B$1=16,match8!I28,"")))))))&amp;IF($B$1=17,match8!I29,"")</f>
        <v/>
      </c>
      <c r="J46" t="str">
        <f>IF($B$1=10,match8!J22,IF($B$1=11,match8!J23,IF($B$1=12,match8!J24,IF($B$1=13,match8!J25,IF($B$1=14,match8!J26,IF($B$1=15,match8!J27,IF($B$1=16,match8!J28,"")))))))&amp;IF($B$1=17,match8!J29,"")</f>
        <v/>
      </c>
      <c r="K46" t="str">
        <f>IF($B$1=10,match8!K22,IF($B$1=11,match8!K23,IF($B$1=12,match8!K24,IF($B$1=13,match8!K25,IF($B$1=14,match8!K26,IF($B$1=15,match8!K27,IF($B$1=16,match8!K28,"")))))))&amp;IF($B$1=17,match8!K29,"")</f>
        <v/>
      </c>
      <c r="L46" t="str">
        <f>IF($B$1=10,match8!L22,IF($B$1=11,match8!L23,IF($B$1=12,match8!L24,IF($B$1=13,match8!L25,IF($B$1=14,match8!L26,IF($B$1=15,match8!L27,IF($B$1=16,match8!L28,"")))))))&amp;IF($B$1=17,match8!L29,"")</f>
        <v/>
      </c>
      <c r="M46" t="str">
        <f>IF($B$1=10,match8!M22,IF($B$1=11,match8!M23,IF($B$1=12,match8!M24,IF($B$1=13,match8!M25,IF($B$1=14,match8!M26,IF($B$1=15,match8!M27,IF($B$1=16,match8!M28,"")))))))&amp;IF($B$1=17,match8!M29,"")</f>
        <v/>
      </c>
      <c r="N46" t="str">
        <f>IF($B$1=10,match8!N22,IF($B$1=11,match8!N23,IF($B$1=12,match8!N24,IF($B$1=13,match8!N25,IF($B$1=14,match8!N26,IF($B$1=15,match8!N27,IF($B$1=16,match8!N28,"")))))))&amp;IF($B$1=17,match8!N29,"")</f>
        <v/>
      </c>
    </row>
    <row r="47" spans="1:14" x14ac:dyDescent="0.25">
      <c r="A47" t="str">
        <f>IF($B$1=10,match8!A23,IF($B$1=11,match8!A24,IF($B$1=12,match8!A25,IF($B$1=13,match8!A26,IF($B$1=14,match8!A27,IF($B$1=15,match8!A28,IF($B$1=16,match8!A29,"")))))))&amp;IF($B$1=17,match8!A30,"")</f>
        <v/>
      </c>
      <c r="B47" t="str">
        <f>IF($B$1=10,match8!B23,IF($B$1=11,match8!B24,IF($B$1=12,match8!B25,IF($B$1=13,match8!B26,IF($B$1=14,match8!B27,IF($B$1=15,match8!B28,IF($B$1=16,match8!B29,"")))))))&amp;IF($B$1=17,match8!B30,"")</f>
        <v/>
      </c>
      <c r="C47" t="str">
        <f>IF($B$1=10,match8!C23,IF($B$1=11,match8!C24,IF($B$1=12,match8!C25,IF($B$1=13,match8!C26,IF($B$1=14,match8!C27,IF($B$1=15,match8!C28,IF($B$1=16,match8!C29,"")))))))&amp;IF($B$1=17,match8!C30,"")</f>
        <v/>
      </c>
      <c r="D47" t="str">
        <f>IF($B$1=10,match8!D23,IF($B$1=11,match8!D24,IF($B$1=12,match8!D25,IF($B$1=13,match8!D26,IF($B$1=14,match8!D27,IF($B$1=15,match8!D28,IF($B$1=16,match8!D29,"")))))))&amp;IF($B$1=17,match8!D30,"")</f>
        <v/>
      </c>
      <c r="E47" t="str">
        <f>IF($B$1=10,match8!E23,IF($B$1=11,match8!E24,IF($B$1=12,match8!E25,IF($B$1=13,match8!E26,IF($B$1=14,match8!E27,IF($B$1=15,match8!E28,IF($B$1=16,match8!E29,"")))))))&amp;IF($B$1=17,match8!E30,"")</f>
        <v/>
      </c>
      <c r="F47" t="str">
        <f>IF($B$1=10,match8!F23,IF($B$1=11,match8!F24,IF($B$1=12,match8!F25,IF($B$1=13,match8!F26,IF($B$1=14,match8!F27,IF($B$1=15,match8!F28,IF($B$1=16,match8!F29,"")))))))&amp;IF($B$1=17,match8!F30,"")</f>
        <v/>
      </c>
      <c r="G47" t="str">
        <f>IF($B$1=10,match8!G23,IF($B$1=11,match8!G24,IF($B$1=12,match8!G25,IF($B$1=13,match8!G26,IF($B$1=14,match8!G27,IF($B$1=15,match8!G28,IF($B$1=16,match8!G29,"")))))))&amp;IF($B$1=17,match8!G30,"")</f>
        <v/>
      </c>
      <c r="H47" t="str">
        <f>IF($B$1=10,match8!H23,IF($B$1=11,match8!H24,IF($B$1=12,match8!H25,IF($B$1=13,match8!H26,IF($B$1=14,match8!H27,IF($B$1=15,match8!H28,IF($B$1=16,match8!H29,"")))))))&amp;IF($B$1=17,match8!H30,"")</f>
        <v/>
      </c>
      <c r="I47" t="str">
        <f>IF($B$1=10,match8!I23,IF($B$1=11,match8!I24,IF($B$1=12,match8!I25,IF($B$1=13,match8!I26,IF($B$1=14,match8!I27,IF($B$1=15,match8!I28,IF($B$1=16,match8!I29,"")))))))&amp;IF($B$1=17,match8!I30,"")</f>
        <v/>
      </c>
      <c r="J47" t="str">
        <f>IF($B$1=10,match8!J23,IF($B$1=11,match8!J24,IF($B$1=12,match8!J25,IF($B$1=13,match8!J26,IF($B$1=14,match8!J27,IF($B$1=15,match8!J28,IF($B$1=16,match8!J29,"")))))))&amp;IF($B$1=17,match8!J30,"")</f>
        <v/>
      </c>
      <c r="K47" t="str">
        <f>IF($B$1=10,match8!K23,IF($B$1=11,match8!K24,IF($B$1=12,match8!K25,IF($B$1=13,match8!K26,IF($B$1=14,match8!K27,IF($B$1=15,match8!K28,IF($B$1=16,match8!K29,"")))))))&amp;IF($B$1=17,match8!K30,"")</f>
        <v/>
      </c>
      <c r="L47" t="str">
        <f>IF($B$1=10,match8!L23,IF($B$1=11,match8!L24,IF($B$1=12,match8!L25,IF($B$1=13,match8!L26,IF($B$1=14,match8!L27,IF($B$1=15,match8!L28,IF($B$1=16,match8!L29,"")))))))&amp;IF($B$1=17,match8!L30,"")</f>
        <v/>
      </c>
      <c r="M47" t="str">
        <f>IF($B$1=10,match8!M23,IF($B$1=11,match8!M24,IF($B$1=12,match8!M25,IF($B$1=13,match8!M26,IF($B$1=14,match8!M27,IF($B$1=15,match8!M28,IF($B$1=16,match8!M29,"")))))))&amp;IF($B$1=17,match8!M30,"")</f>
        <v/>
      </c>
      <c r="N47" t="str">
        <f>IF($B$1=10,match8!N23,IF($B$1=11,match8!N24,IF($B$1=12,match8!N25,IF($B$1=13,match8!N26,IF($B$1=14,match8!N27,IF($B$1=15,match8!N28,IF($B$1=16,match8!N29,"")))))))&amp;IF($B$1=17,match8!N30,"")</f>
        <v/>
      </c>
    </row>
  </sheetData>
  <sheetProtection sheet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3"/>
  <sheetViews>
    <sheetView workbookViewId="0">
      <selection activeCell="K41" sqref="K41"/>
    </sheetView>
  </sheetViews>
  <sheetFormatPr baseColWidth="10" defaultColWidth="11.44140625" defaultRowHeight="13.2" x14ac:dyDescent="0.25"/>
  <cols>
    <col min="1" max="1" width="11.44140625" style="28"/>
    <col min="2" max="4" width="9.88671875" style="28" bestFit="1" customWidth="1"/>
    <col min="5" max="5" width="6.33203125" style="28" customWidth="1"/>
    <col min="6" max="6" width="5.88671875" style="28" bestFit="1" customWidth="1"/>
    <col min="7" max="7" width="9.88671875" style="28" bestFit="1" customWidth="1"/>
    <col min="8" max="8" width="5.5546875" style="28" bestFit="1" customWidth="1"/>
    <col min="9" max="9" width="5.33203125" style="28" bestFit="1" customWidth="1"/>
    <col min="10" max="10" width="7" style="28" bestFit="1" customWidth="1"/>
    <col min="11" max="11" width="10.5546875" style="28" bestFit="1" customWidth="1"/>
    <col min="12" max="13" width="6.5546875" style="28" bestFit="1" customWidth="1"/>
    <col min="14" max="14" width="5.6640625" style="28" bestFit="1" customWidth="1"/>
    <col min="15" max="15" width="6.109375" style="28" bestFit="1" customWidth="1"/>
    <col min="16" max="16" width="11.44140625" style="28"/>
    <col min="17" max="17" width="11.44140625" style="29"/>
    <col min="18" max="21" width="11.44140625" style="28"/>
    <col min="22" max="22" width="11.44140625" style="29"/>
    <col min="23" max="26" width="11.44140625" style="28"/>
    <col min="27" max="27" width="11.44140625" style="29"/>
    <col min="28" max="31" width="11.44140625" style="28"/>
    <col min="32" max="32" width="11.44140625" style="41"/>
    <col min="33" max="16384" width="11.44140625" style="28"/>
  </cols>
  <sheetData>
    <row r="1" spans="1:34" x14ac:dyDescent="0.25">
      <c r="A1" s="28" t="s">
        <v>19</v>
      </c>
      <c r="B1" s="28">
        <v>15</v>
      </c>
      <c r="C1" s="28">
        <v>14</v>
      </c>
      <c r="D1" s="28">
        <v>13</v>
      </c>
      <c r="E1" s="28">
        <v>12</v>
      </c>
      <c r="F1" s="28">
        <v>11</v>
      </c>
      <c r="G1" s="28">
        <v>10</v>
      </c>
      <c r="H1" s="28">
        <v>9</v>
      </c>
      <c r="I1" s="28">
        <v>8</v>
      </c>
      <c r="J1" s="28">
        <v>7</v>
      </c>
      <c r="K1" s="28">
        <v>6</v>
      </c>
      <c r="L1" s="28">
        <v>5</v>
      </c>
      <c r="M1" s="28">
        <v>4</v>
      </c>
      <c r="N1" s="28">
        <v>3</v>
      </c>
      <c r="O1" s="28">
        <v>2</v>
      </c>
      <c r="Q1" s="29">
        <v>1</v>
      </c>
      <c r="R1" s="28">
        <v>2</v>
      </c>
      <c r="S1" s="28">
        <v>3</v>
      </c>
      <c r="T1" s="28">
        <v>4</v>
      </c>
      <c r="U1" s="28">
        <v>5</v>
      </c>
      <c r="V1" s="29">
        <v>1</v>
      </c>
      <c r="W1" s="28">
        <v>2</v>
      </c>
      <c r="X1" s="28">
        <v>3</v>
      </c>
      <c r="Y1" s="28">
        <v>4</v>
      </c>
      <c r="Z1" s="28">
        <v>5</v>
      </c>
      <c r="AA1" s="29">
        <v>1</v>
      </c>
      <c r="AB1" s="28">
        <v>2</v>
      </c>
      <c r="AC1" s="28">
        <v>3</v>
      </c>
      <c r="AD1" s="28">
        <v>4</v>
      </c>
      <c r="AE1" s="28">
        <v>5</v>
      </c>
      <c r="AF1" s="41" t="s">
        <v>22</v>
      </c>
      <c r="AG1" s="42" t="s">
        <v>23</v>
      </c>
      <c r="AH1" s="42" t="s">
        <v>24</v>
      </c>
    </row>
    <row r="2" spans="1:34" x14ac:dyDescent="0.25">
      <c r="B2" s="28" t="s">
        <v>6</v>
      </c>
      <c r="C2" s="28" t="s">
        <v>7</v>
      </c>
      <c r="D2" s="28" t="s">
        <v>8</v>
      </c>
      <c r="E2" s="28" t="s">
        <v>20</v>
      </c>
      <c r="F2" s="28" t="s">
        <v>9</v>
      </c>
      <c r="G2" s="28" t="s">
        <v>10</v>
      </c>
      <c r="H2" s="28" t="s">
        <v>11</v>
      </c>
      <c r="I2" s="28" t="s">
        <v>12</v>
      </c>
      <c r="J2" s="28" t="s">
        <v>13</v>
      </c>
      <c r="K2" s="28" t="s">
        <v>14</v>
      </c>
      <c r="L2" s="28" t="s">
        <v>15</v>
      </c>
      <c r="M2" s="28" t="s">
        <v>16</v>
      </c>
      <c r="N2" s="28" t="s">
        <v>17</v>
      </c>
      <c r="O2" s="28" t="s">
        <v>18</v>
      </c>
      <c r="Q2" s="44" t="s">
        <v>22</v>
      </c>
      <c r="R2" s="45"/>
      <c r="S2" s="45"/>
      <c r="T2" s="45"/>
      <c r="U2" s="46"/>
      <c r="V2" s="44" t="s">
        <v>23</v>
      </c>
      <c r="W2" s="45"/>
      <c r="X2" s="45"/>
      <c r="Y2" s="45"/>
      <c r="Z2" s="46"/>
      <c r="AA2" s="47" t="s">
        <v>24</v>
      </c>
      <c r="AB2" s="47"/>
      <c r="AC2" s="47"/>
      <c r="AD2" s="47"/>
      <c r="AE2" s="47"/>
    </row>
    <row r="3" spans="1:34" x14ac:dyDescent="0.25">
      <c r="A3" s="28" t="str">
        <f>match1b!A6</f>
        <v/>
      </c>
      <c r="B3" s="28" t="str">
        <f>match1b!B6</f>
        <v/>
      </c>
      <c r="C3" s="28" t="str">
        <f>match1b!C6</f>
        <v/>
      </c>
      <c r="D3" s="28" t="str">
        <f>match1b!D6</f>
        <v/>
      </c>
      <c r="E3" s="28">
        <f>IF(ISERROR(D3+C3),0,D3+C3)</f>
        <v>0</v>
      </c>
      <c r="F3" s="28" t="str">
        <f>match1b!E6</f>
        <v/>
      </c>
      <c r="G3" s="28" t="str">
        <f>match1b!F6</f>
        <v/>
      </c>
      <c r="H3" s="28" t="str">
        <f>match1b!G6</f>
        <v/>
      </c>
      <c r="I3" s="28" t="str">
        <f>match1b!H6</f>
        <v/>
      </c>
      <c r="J3" s="28" t="str">
        <f>match1b!I6</f>
        <v/>
      </c>
      <c r="K3" s="28" t="str">
        <f>match1b!J6</f>
        <v/>
      </c>
      <c r="L3" s="28" t="str">
        <f>match1b!K6</f>
        <v/>
      </c>
      <c r="M3" s="28" t="str">
        <f>match1b!L6</f>
        <v/>
      </c>
      <c r="N3" s="28" t="str">
        <f>match1b!M6</f>
        <v/>
      </c>
      <c r="O3" s="28" t="str">
        <f>match1b!N6</f>
        <v/>
      </c>
      <c r="P3" s="28" t="str">
        <f>A3</f>
        <v/>
      </c>
      <c r="Q3" s="29" t="str">
        <f>MID($K3,$Q$1,1)</f>
        <v/>
      </c>
      <c r="R3" s="28" t="str">
        <f>MID($K3,$R$1,1)</f>
        <v/>
      </c>
      <c r="S3" s="28" t="str">
        <f>MID($K3,$S$1,1)</f>
        <v/>
      </c>
      <c r="T3" s="28" t="str">
        <f>MID($K3,$T$1,1)</f>
        <v/>
      </c>
      <c r="U3" s="28" t="str">
        <f>MID($K3,$U$1,1)</f>
        <v/>
      </c>
      <c r="V3" s="29" t="str">
        <f>MID($L3,$V$1,1)</f>
        <v/>
      </c>
      <c r="W3" s="10" t="str">
        <f>MID($L3,$W$1,1)</f>
        <v/>
      </c>
      <c r="X3" s="10" t="str">
        <f>MID($L3,$X$1,1)</f>
        <v/>
      </c>
      <c r="Y3" s="10" t="str">
        <f>MID($L3,$Y$1,1)</f>
        <v/>
      </c>
      <c r="Z3" s="10" t="str">
        <f>MID($L3,$Z$1,1)</f>
        <v/>
      </c>
      <c r="AA3" s="29" t="str">
        <f>MID($M3,$AA$1,1)</f>
        <v/>
      </c>
      <c r="AB3" s="10" t="str">
        <f>MID($M3,$AB$1,1)</f>
        <v/>
      </c>
      <c r="AC3" s="10" t="str">
        <f>MID($M3,$AC$1,1)</f>
        <v/>
      </c>
      <c r="AD3" s="10" t="str">
        <f>MID($M3,$AD$1,1)</f>
        <v/>
      </c>
      <c r="AE3" s="10" t="str">
        <f>MID($M3,$AE$1,1)</f>
        <v/>
      </c>
    </row>
    <row r="4" spans="1:34" x14ac:dyDescent="0.25">
      <c r="Q4" s="30">
        <f>IF(ISERROR(IF(R3="-",Q3,Q3&amp;R3)+0),0,IF(R3="-",Q3,Q3&amp;R3)+0)</f>
        <v>0</v>
      </c>
      <c r="R4" s="28" t="str">
        <f>"-"</f>
        <v>-</v>
      </c>
      <c r="S4" s="28">
        <f>IF(ISERROR(IF(R3="-",S3&amp;T3,T3&amp;U3)+0),0,IF(R3="-",S3&amp;T3,T3&amp;U3)+0)</f>
        <v>0</v>
      </c>
      <c r="T4" s="28" t="str">
        <f>IF(ISERROR(ROUND(Q4/S4*100,1)),"-",ROUND(Q4/S4*100,1))</f>
        <v>-</v>
      </c>
      <c r="U4" s="28" t="str">
        <f>IF(ISERROR(Q4+T4/100),"",Q4+T4/100)</f>
        <v/>
      </c>
      <c r="V4" s="30">
        <f>IF(ISERROR(IF(W3="-",V3,V3&amp;W3)+0),0,IF(W3="-",V3,V3&amp;W3)+0)</f>
        <v>0</v>
      </c>
      <c r="W4" s="28" t="str">
        <f>"-"</f>
        <v>-</v>
      </c>
      <c r="X4" s="39">
        <f>IF(ISERROR(IF(W3="-",X3&amp;Y3,Y3&amp;Z3)+0),0,IF(W3="-",X3&amp;Y3,Y3&amp;Z3)+0)</f>
        <v>0</v>
      </c>
      <c r="Y4" s="39" t="str">
        <f>IF(ISERROR(ROUND(V4/X4*100,1)),"-",ROUND(V4/X4*100,1))</f>
        <v>-</v>
      </c>
      <c r="Z4" s="42" t="str">
        <f>IF(ISERROR(V4+Y4/100),"",V4+Y4/100)</f>
        <v/>
      </c>
      <c r="AA4" s="30">
        <f>IF(ISERROR(IF(AB3="-",AA3,AA3&amp;AB3)+0),0,IF(AB3="-",AA3,AA3&amp;AB3)+0)</f>
        <v>0</v>
      </c>
      <c r="AB4" s="39" t="str">
        <f>"-"</f>
        <v>-</v>
      </c>
      <c r="AC4" s="39">
        <f>IF(ISERROR(IF(AB3="-",AC3&amp;AD3,AD3&amp;AE3)+0),0,IF(AB3="-",AC3&amp;AD3,AD3&amp;AE3)+0)</f>
        <v>0</v>
      </c>
      <c r="AD4" s="39" t="str">
        <f>IF(ISERROR(ROUND(AA4/AC4*100,1)),"-",ROUND(AA4/AC4*100,1))</f>
        <v>-</v>
      </c>
      <c r="AE4" s="42" t="str">
        <f>IF(ISERROR(AA4+AD4/100),"",AA4+AD4/100)</f>
        <v/>
      </c>
      <c r="AF4" s="41" t="str">
        <f>"("&amp;Q4&amp;"/"&amp;S4&amp;")"</f>
        <v>(0/0)</v>
      </c>
      <c r="AG4" s="28" t="str">
        <f>"("&amp;V4&amp;"/"&amp;X4&amp;")"</f>
        <v>(0/0)</v>
      </c>
      <c r="AH4" s="28" t="str">
        <f>"("&amp;AA4&amp;"/"&amp;AC4&amp;")"</f>
        <v>(0/0)</v>
      </c>
    </row>
    <row r="5" spans="1:34" x14ac:dyDescent="0.25">
      <c r="A5" s="28" t="str">
        <f>match1b!A20</f>
        <v/>
      </c>
      <c r="B5" s="28" t="str">
        <f>match1b!B20</f>
        <v/>
      </c>
      <c r="C5" s="28" t="str">
        <f>match1b!C20</f>
        <v/>
      </c>
      <c r="D5" s="28" t="str">
        <f>match1b!D20</f>
        <v/>
      </c>
      <c r="E5" s="28">
        <f>IF(ISERROR(D5+C5),0,D5+C5)</f>
        <v>0</v>
      </c>
      <c r="F5" s="28" t="str">
        <f>match1b!E20</f>
        <v/>
      </c>
      <c r="G5" s="28" t="str">
        <f>match1b!F20</f>
        <v/>
      </c>
      <c r="H5" s="28" t="str">
        <f>match1b!G20</f>
        <v/>
      </c>
      <c r="I5" s="28" t="str">
        <f>match1b!H20</f>
        <v/>
      </c>
      <c r="J5" s="28" t="str">
        <f>match1b!I20</f>
        <v/>
      </c>
      <c r="K5" s="28" t="str">
        <f>match1b!J20</f>
        <v/>
      </c>
      <c r="L5" s="28" t="str">
        <f>match1b!K20</f>
        <v/>
      </c>
      <c r="M5" s="28" t="str">
        <f>match1b!L20</f>
        <v/>
      </c>
      <c r="N5" s="28" t="str">
        <f>match1b!M20</f>
        <v/>
      </c>
      <c r="O5" s="28" t="str">
        <f>match1b!N20</f>
        <v/>
      </c>
      <c r="P5" s="28" t="str">
        <f>A5</f>
        <v/>
      </c>
      <c r="Q5" s="29" t="str">
        <f>MID($K5,$Q$1,1)</f>
        <v/>
      </c>
      <c r="R5" s="28" t="str">
        <f>MID($K5,$R$1,1)</f>
        <v/>
      </c>
      <c r="S5" s="28" t="str">
        <f>MID($K5,$S$1,1)</f>
        <v/>
      </c>
      <c r="T5" s="28" t="str">
        <f>MID($K5,$T$1,1)</f>
        <v/>
      </c>
      <c r="U5" s="28" t="str">
        <f>MID($K5,$U$1,1)</f>
        <v/>
      </c>
      <c r="V5" s="29" t="str">
        <f>MID($L5,$V$1,1)</f>
        <v/>
      </c>
      <c r="W5" s="10" t="str">
        <f>MID($L5,$W$1,1)</f>
        <v/>
      </c>
      <c r="X5" s="10" t="str">
        <f>MID($L5,$X$1,1)</f>
        <v/>
      </c>
      <c r="Y5" s="10" t="str">
        <f>MID($L5,$Y$1,1)</f>
        <v/>
      </c>
      <c r="Z5" s="10" t="str">
        <f>MID($L5,$Z$1,1)</f>
        <v/>
      </c>
      <c r="AA5" s="29" t="str">
        <f>MID($M5,$AA$1,1)</f>
        <v/>
      </c>
      <c r="AB5" s="10" t="str">
        <f>MID($M5,$AB$1,1)</f>
        <v/>
      </c>
      <c r="AC5" s="10" t="str">
        <f>MID($M5,$AC$1,1)</f>
        <v/>
      </c>
      <c r="AD5" s="10" t="str">
        <f>MID($M5,$AD$1,1)</f>
        <v/>
      </c>
      <c r="AE5" s="10" t="str">
        <f>MID($M5,$AE$1,1)</f>
        <v/>
      </c>
    </row>
    <row r="6" spans="1:34" x14ac:dyDescent="0.25">
      <c r="B6" s="28" t="str">
        <f>IF(ISERROR(B3-B5),"",IF(B3-B5&gt;0,"A","B"))</f>
        <v/>
      </c>
      <c r="Q6" s="30">
        <f>IF(ISERROR(IF(R5="-",Q5,Q5&amp;R5)+0),0,IF(R5="-",Q5,Q5&amp;R5)+0)</f>
        <v>0</v>
      </c>
      <c r="R6" s="28" t="str">
        <f>"-"</f>
        <v>-</v>
      </c>
      <c r="S6" s="39">
        <f>IF(ISERROR(IF(R5="-",S5&amp;T5,T5&amp;U5)+0),0,IF(R5="-",S5&amp;T5,T5&amp;U5)+0)</f>
        <v>0</v>
      </c>
      <c r="T6" s="39" t="str">
        <f>IF(ISERROR(ROUND(Q6/S6*100,1)),"-",ROUND(Q6/S6*100,1))</f>
        <v>-</v>
      </c>
      <c r="U6" s="42" t="str">
        <f>IF(ISERROR(Q6+T6/100),"",Q6+T6/100)</f>
        <v/>
      </c>
      <c r="V6" s="30">
        <f>IF(ISERROR(IF(W5="-",V5,V5&amp;W5)+0),0,IF(W5="-",V5,V5&amp;W5)+0)</f>
        <v>0</v>
      </c>
      <c r="W6" s="39" t="str">
        <f>"-"</f>
        <v>-</v>
      </c>
      <c r="X6" s="39">
        <f>IF(ISERROR(IF(W5="-",X5&amp;Y5,Y5&amp;Z5)+0),0,IF(W5="-",X5&amp;Y5,Y5&amp;Z5)+0)</f>
        <v>0</v>
      </c>
      <c r="Y6" s="39" t="str">
        <f>IF(ISERROR(ROUND(V6/X6*100,1)),"-",ROUND(V6/X6*100,1))</f>
        <v>-</v>
      </c>
      <c r="Z6" s="42" t="str">
        <f>IF(ISERROR(V6+Y6/100),"",V6+Y6/100)</f>
        <v/>
      </c>
      <c r="AA6" s="30">
        <f>IF(ISERROR(IF(AB5="-",AA5,AA5&amp;AB5)+0),0,IF(AB5="-",AA5,AA5&amp;AB5)+0)</f>
        <v>0</v>
      </c>
      <c r="AB6" s="39" t="str">
        <f>"-"</f>
        <v>-</v>
      </c>
      <c r="AC6" s="39">
        <f>IF(ISERROR(IF(AB5="-",AC5&amp;AD5,AD5&amp;AE5)+0),0,IF(AB5="-",AC5&amp;AD5,AD5&amp;AE5)+0)</f>
        <v>0</v>
      </c>
      <c r="AD6" s="39" t="str">
        <f>IF(ISERROR(ROUND(AA6/AC6*100,1)),"-",ROUND(AA6/AC6*100,1))</f>
        <v>-</v>
      </c>
      <c r="AE6" s="42" t="str">
        <f>IF(ISERROR(AA6+AD6/100),"",AA6+AD6/100)</f>
        <v/>
      </c>
      <c r="AF6" s="41" t="str">
        <f>"("&amp;Q6&amp;"/"&amp;S6&amp;")"</f>
        <v>(0/0)</v>
      </c>
      <c r="AG6" s="42" t="str">
        <f>"("&amp;V6&amp;"/"&amp;X6&amp;")"</f>
        <v>(0/0)</v>
      </c>
      <c r="AH6" s="42" t="str">
        <f>"("&amp;AA6&amp;"/"&amp;AC6&amp;")"</f>
        <v>(0/0)</v>
      </c>
    </row>
    <row r="7" spans="1:34" x14ac:dyDescent="0.25">
      <c r="A7" s="28" t="str">
        <f>match2b!A6</f>
        <v/>
      </c>
      <c r="B7" s="28" t="str">
        <f>match2b!B6</f>
        <v/>
      </c>
      <c r="C7" s="28" t="str">
        <f>match2b!C6</f>
        <v/>
      </c>
      <c r="D7" s="28" t="str">
        <f>match2b!D6</f>
        <v/>
      </c>
      <c r="E7" s="28">
        <f>IF(ISERROR(D7+C7),0,D7+C7)</f>
        <v>0</v>
      </c>
      <c r="F7" s="28" t="str">
        <f>match2b!E6</f>
        <v/>
      </c>
      <c r="G7" s="28" t="str">
        <f>match2b!F6</f>
        <v/>
      </c>
      <c r="H7" s="28" t="str">
        <f>match2b!G6</f>
        <v/>
      </c>
      <c r="I7" s="28" t="str">
        <f>match2b!H6</f>
        <v/>
      </c>
      <c r="J7" s="28" t="str">
        <f>match2b!I6</f>
        <v/>
      </c>
      <c r="K7" s="28" t="str">
        <f>match2b!J6</f>
        <v/>
      </c>
      <c r="L7" s="28" t="str">
        <f>match2b!K6</f>
        <v/>
      </c>
      <c r="M7" s="28" t="str">
        <f>match2b!L6</f>
        <v/>
      </c>
      <c r="N7" s="28" t="str">
        <f>match2b!M6</f>
        <v/>
      </c>
      <c r="O7" s="28" t="str">
        <f>match2b!N6</f>
        <v/>
      </c>
      <c r="P7" s="28" t="str">
        <f>A7</f>
        <v/>
      </c>
      <c r="Q7" s="29" t="str">
        <f>MID($K7,$Q$1,1)</f>
        <v/>
      </c>
      <c r="R7" s="28" t="str">
        <f>MID($K7,$R$1,1)</f>
        <v/>
      </c>
      <c r="S7" s="28" t="str">
        <f>MID($K7,$S$1,1)</f>
        <v/>
      </c>
      <c r="T7" s="28" t="str">
        <f>MID($K7,$T$1,1)</f>
        <v/>
      </c>
      <c r="U7" s="28" t="str">
        <f>MID($K7,$U$1,1)</f>
        <v/>
      </c>
      <c r="V7" s="29" t="str">
        <f>MID($L7,$V$1,1)</f>
        <v/>
      </c>
      <c r="W7" s="10" t="str">
        <f>MID($L7,$W$1,1)</f>
        <v/>
      </c>
      <c r="X7" s="10" t="str">
        <f>MID($L7,$X$1,1)</f>
        <v/>
      </c>
      <c r="Y7" s="10" t="str">
        <f>MID($L7,$Y$1,1)</f>
        <v/>
      </c>
      <c r="Z7" s="10" t="str">
        <f>MID($L7,$Z$1,1)</f>
        <v/>
      </c>
      <c r="AA7" s="29" t="str">
        <f>MID($M7,$AA$1,1)</f>
        <v/>
      </c>
      <c r="AB7" s="10" t="str">
        <f>MID($M7,$AB$1,1)</f>
        <v/>
      </c>
      <c r="AC7" s="10" t="str">
        <f>MID($M7,$AC$1,1)</f>
        <v/>
      </c>
      <c r="AD7" s="10" t="str">
        <f>MID($M7,$AD$1,1)</f>
        <v/>
      </c>
      <c r="AE7" s="10" t="str">
        <f>MID($M7,$AE$1,1)</f>
        <v/>
      </c>
    </row>
    <row r="8" spans="1:34" x14ac:dyDescent="0.25">
      <c r="Q8" s="30">
        <f>IF(ISERROR(IF(R7="-",Q7,Q7&amp;R7)+0),0,IF(R7="-",Q7,Q7&amp;R7)+0)</f>
        <v>0</v>
      </c>
      <c r="R8" s="28" t="str">
        <f>"-"</f>
        <v>-</v>
      </c>
      <c r="S8" s="39">
        <f>IF(ISERROR(IF(R7="-",S7&amp;T7,T7&amp;U7)+0),0,IF(R7="-",S7&amp;T7,T7&amp;U7)+0)</f>
        <v>0</v>
      </c>
      <c r="T8" s="39" t="str">
        <f>IF(ISERROR(ROUND(Q8/S8*100,1)),"-",ROUND(Q8/S8*100,1))</f>
        <v>-</v>
      </c>
      <c r="U8" s="42" t="str">
        <f>IF(ISERROR(Q8+T8/100),"",Q8+T8/100)</f>
        <v/>
      </c>
      <c r="V8" s="30">
        <f>IF(ISERROR(IF(W7="-",V7,V7&amp;W7)+0),0,IF(W7="-",V7,V7&amp;W7)+0)</f>
        <v>0</v>
      </c>
      <c r="W8" s="39" t="str">
        <f>"-"</f>
        <v>-</v>
      </c>
      <c r="X8" s="39">
        <f>IF(ISERROR(IF(W7="-",X7&amp;Y7,Y7&amp;Z7)+0),0,IF(W7="-",X7&amp;Y7,Y7&amp;Z7)+0)</f>
        <v>0</v>
      </c>
      <c r="Y8" s="39" t="str">
        <f>IF(ISERROR(ROUND(V8/X8*100,1)),"-",ROUND(V8/X8*100,1))</f>
        <v>-</v>
      </c>
      <c r="Z8" s="42" t="str">
        <f>IF(ISERROR(V8+Y8/100),"",V8+Y8/100)</f>
        <v/>
      </c>
      <c r="AA8" s="30">
        <f>IF(ISERROR(IF(AB7="-",AA7,AA7&amp;AB7)+0),0,IF(AB7="-",AA7,AA7&amp;AB7)+0)</f>
        <v>0</v>
      </c>
      <c r="AB8" s="39" t="str">
        <f>"-"</f>
        <v>-</v>
      </c>
      <c r="AC8" s="39">
        <f>IF(ISERROR(IF(AB7="-",AC7&amp;AD7,AD7&amp;AE7)+0),0,IF(AB7="-",AC7&amp;AD7,AD7&amp;AE7)+0)</f>
        <v>0</v>
      </c>
      <c r="AD8" s="39" t="str">
        <f>IF(ISERROR(ROUND(AA8/AC8*100,1)),"-",ROUND(AA8/AC8*100,1))</f>
        <v>-</v>
      </c>
      <c r="AE8" s="42" t="str">
        <f>IF(ISERROR(AA8+AD8/100),"",AA8+AD8/100)</f>
        <v/>
      </c>
      <c r="AF8" s="41" t="str">
        <f>"("&amp;Q8&amp;"/"&amp;S8&amp;")"</f>
        <v>(0/0)</v>
      </c>
      <c r="AG8" s="42" t="str">
        <f>"("&amp;V8&amp;"/"&amp;X8&amp;")"</f>
        <v>(0/0)</v>
      </c>
      <c r="AH8" s="42" t="str">
        <f>"("&amp;AA8&amp;"/"&amp;AC8&amp;")"</f>
        <v>(0/0)</v>
      </c>
    </row>
    <row r="9" spans="1:34" x14ac:dyDescent="0.25">
      <c r="A9" s="28" t="str">
        <f>match2b!A20</f>
        <v/>
      </c>
      <c r="B9" s="28" t="str">
        <f>match2b!B20</f>
        <v/>
      </c>
      <c r="C9" s="28" t="str">
        <f>match2b!C20</f>
        <v/>
      </c>
      <c r="D9" s="28" t="str">
        <f>match2b!D20</f>
        <v/>
      </c>
      <c r="E9" s="28">
        <f>IF(ISERROR(D9+C9),0,D9+C9)</f>
        <v>0</v>
      </c>
      <c r="F9" s="28" t="str">
        <f>match2b!E20</f>
        <v/>
      </c>
      <c r="G9" s="28" t="str">
        <f>match2b!F20</f>
        <v/>
      </c>
      <c r="H9" s="28" t="str">
        <f>match2b!G20</f>
        <v/>
      </c>
      <c r="I9" s="28" t="str">
        <f>match2b!H20</f>
        <v/>
      </c>
      <c r="J9" s="28" t="str">
        <f>match2b!I20</f>
        <v/>
      </c>
      <c r="K9" s="28" t="str">
        <f>match2b!J20</f>
        <v/>
      </c>
      <c r="L9" s="28" t="str">
        <f>match2b!K20</f>
        <v/>
      </c>
      <c r="M9" s="28" t="str">
        <f>match2b!L20</f>
        <v/>
      </c>
      <c r="N9" s="28" t="str">
        <f>match2b!M20</f>
        <v/>
      </c>
      <c r="O9" s="28" t="str">
        <f>match2b!N20</f>
        <v/>
      </c>
      <c r="P9" s="28" t="str">
        <f>A9</f>
        <v/>
      </c>
      <c r="Q9" s="29" t="str">
        <f>MID($K9,$Q$1,1)</f>
        <v/>
      </c>
      <c r="R9" s="28" t="str">
        <f>MID($K9,$R$1,1)</f>
        <v/>
      </c>
      <c r="S9" s="28" t="str">
        <f>MID($K9,$S$1,1)</f>
        <v/>
      </c>
      <c r="T9" s="28" t="str">
        <f>MID($K9,$T$1,1)</f>
        <v/>
      </c>
      <c r="U9" s="28" t="str">
        <f>MID($K9,$U$1,1)</f>
        <v/>
      </c>
      <c r="V9" s="29" t="str">
        <f>MID($L9,$V$1,1)</f>
        <v/>
      </c>
      <c r="W9" s="10" t="str">
        <f>MID($L9,$W$1,1)</f>
        <v/>
      </c>
      <c r="X9" s="10" t="str">
        <f>MID($L9,$X$1,1)</f>
        <v/>
      </c>
      <c r="Y9" s="10" t="str">
        <f>MID($L9,$Y$1,1)</f>
        <v/>
      </c>
      <c r="Z9" s="10" t="str">
        <f>MID($L9,$Z$1,1)</f>
        <v/>
      </c>
      <c r="AA9" s="29" t="str">
        <f>MID($M9,$AA$1,1)</f>
        <v/>
      </c>
      <c r="AB9" s="10" t="str">
        <f>MID($M9,$AB$1,1)</f>
        <v/>
      </c>
      <c r="AC9" s="10" t="str">
        <f>MID($M9,$AC$1,1)</f>
        <v/>
      </c>
      <c r="AD9" s="10" t="str">
        <f>MID($M9,$AD$1,1)</f>
        <v/>
      </c>
      <c r="AE9" s="10" t="str">
        <f>MID($M9,$AE$1,1)</f>
        <v/>
      </c>
    </row>
    <row r="10" spans="1:34" x14ac:dyDescent="0.25">
      <c r="B10" s="28" t="str">
        <f>IF(ISERROR(B7-B9),"",IF(B7-B9&gt;0,"A","B"))</f>
        <v/>
      </c>
      <c r="Q10" s="30">
        <f>IF(ISERROR(IF(R9="-",Q9,Q9&amp;R9)+0),0,IF(R9="-",Q9,Q9&amp;R9)+0)</f>
        <v>0</v>
      </c>
      <c r="R10" s="28" t="str">
        <f>"-"</f>
        <v>-</v>
      </c>
      <c r="S10" s="39">
        <f>IF(ISERROR(IF(R9="-",S9&amp;T9,T9&amp;U9)+0),0,IF(R9="-",S9&amp;T9,T9&amp;U9)+0)</f>
        <v>0</v>
      </c>
      <c r="T10" s="39" t="str">
        <f>IF(ISERROR(ROUND(Q10/S10*100,1)),"-",ROUND(Q10/S10*100,1))</f>
        <v>-</v>
      </c>
      <c r="U10" s="42" t="str">
        <f>IF(ISERROR(Q10+T10/100),"",Q10+T10/100)</f>
        <v/>
      </c>
      <c r="V10" s="30">
        <f>IF(ISERROR(IF(W9="-",V9,V9&amp;W9)+0),0,IF(W9="-",V9,V9&amp;W9)+0)</f>
        <v>0</v>
      </c>
      <c r="W10" s="39" t="str">
        <f>"-"</f>
        <v>-</v>
      </c>
      <c r="X10" s="39">
        <f>IF(ISERROR(IF(W9="-",X9&amp;Y9,Y9&amp;Z9)+0),0,IF(W9="-",X9&amp;Y9,Y9&amp;Z9)+0)</f>
        <v>0</v>
      </c>
      <c r="Y10" s="39" t="str">
        <f>IF(ISERROR(ROUND(V10/X10*100,1)),"-",ROUND(V10/X10*100,1))</f>
        <v>-</v>
      </c>
      <c r="Z10" s="42" t="str">
        <f>IF(ISERROR(V10+Y10/100),"",V10+Y10/100)</f>
        <v/>
      </c>
      <c r="AA10" s="30">
        <f>IF(ISERROR(IF(AB9="-",AA9,AA9&amp;AB9)+0),0,IF(AB9="-",AA9,AA9&amp;AB9)+0)</f>
        <v>0</v>
      </c>
      <c r="AB10" s="39" t="str">
        <f>"-"</f>
        <v>-</v>
      </c>
      <c r="AC10" s="39">
        <f>IF(ISERROR(IF(AB9="-",AC9&amp;AD9,AD9&amp;AE9)+0),0,IF(AB9="-",AC9&amp;AD9,AD9&amp;AE9)+0)</f>
        <v>0</v>
      </c>
      <c r="AD10" s="39" t="str">
        <f>IF(ISERROR(ROUND(AA10/AC10*100,1)),"-",ROUND(AA10/AC10*100,1))</f>
        <v>-</v>
      </c>
      <c r="AE10" s="42" t="str">
        <f>IF(ISERROR(AA10+AD10/100),"",AA10+AD10/100)</f>
        <v/>
      </c>
      <c r="AF10" s="41" t="str">
        <f>"("&amp;Q10&amp;"/"&amp;S10&amp;")"</f>
        <v>(0/0)</v>
      </c>
      <c r="AG10" s="42" t="str">
        <f>"("&amp;V10&amp;"/"&amp;X10&amp;")"</f>
        <v>(0/0)</v>
      </c>
      <c r="AH10" s="42" t="str">
        <f>"("&amp;AA10&amp;"/"&amp;AC10&amp;")"</f>
        <v>(0/0)</v>
      </c>
    </row>
    <row r="11" spans="1:34" x14ac:dyDescent="0.25">
      <c r="A11" s="28" t="str">
        <f>match3b!A6</f>
        <v/>
      </c>
      <c r="B11" s="28" t="str">
        <f>match3b!B6</f>
        <v/>
      </c>
      <c r="C11" s="28" t="str">
        <f>match3b!C6</f>
        <v/>
      </c>
      <c r="D11" s="28" t="str">
        <f>match3b!D6</f>
        <v/>
      </c>
      <c r="E11" s="28">
        <f>IF(ISERROR(D11+C11),0,D11+C11)</f>
        <v>0</v>
      </c>
      <c r="F11" s="28" t="str">
        <f>match3b!E6</f>
        <v/>
      </c>
      <c r="G11" s="28" t="str">
        <f>match3b!F6</f>
        <v/>
      </c>
      <c r="H11" s="28" t="str">
        <f>match3b!G6</f>
        <v/>
      </c>
      <c r="I11" s="28" t="str">
        <f>match3b!H6</f>
        <v/>
      </c>
      <c r="J11" s="28" t="str">
        <f>match3b!I6</f>
        <v/>
      </c>
      <c r="K11" s="28" t="str">
        <f>match3b!J6</f>
        <v/>
      </c>
      <c r="L11" s="28" t="str">
        <f>match3b!K6</f>
        <v/>
      </c>
      <c r="M11" s="28" t="str">
        <f>match3b!L6</f>
        <v/>
      </c>
      <c r="N11" s="28" t="str">
        <f>match3b!M6</f>
        <v/>
      </c>
      <c r="O11" s="28" t="str">
        <f>match3b!N6</f>
        <v/>
      </c>
      <c r="P11" s="28" t="str">
        <f>A11</f>
        <v/>
      </c>
      <c r="Q11" s="29" t="str">
        <f>MID($K11,$Q$1,1)</f>
        <v/>
      </c>
      <c r="R11" s="28" t="str">
        <f>MID($K11,$R$1,1)</f>
        <v/>
      </c>
      <c r="S11" s="28" t="str">
        <f>MID($K11,$S$1,1)</f>
        <v/>
      </c>
      <c r="T11" s="28" t="str">
        <f>MID($K11,$T$1,1)</f>
        <v/>
      </c>
      <c r="U11" s="28" t="str">
        <f>MID($K11,$U$1,1)</f>
        <v/>
      </c>
      <c r="V11" s="29" t="str">
        <f>MID($L11,$V$1,1)</f>
        <v/>
      </c>
      <c r="W11" s="10" t="str">
        <f>MID($L11,$W$1,1)</f>
        <v/>
      </c>
      <c r="X11" s="10" t="str">
        <f>MID($L11,$X$1,1)</f>
        <v/>
      </c>
      <c r="Y11" s="10" t="str">
        <f>MID($L11,$Y$1,1)</f>
        <v/>
      </c>
      <c r="Z11" s="10" t="str">
        <f>MID($L11,$Z$1,1)</f>
        <v/>
      </c>
      <c r="AA11" s="29" t="str">
        <f>MID($M11,$AA$1,1)</f>
        <v/>
      </c>
      <c r="AB11" s="10" t="str">
        <f>MID($M11,$AB$1,1)</f>
        <v/>
      </c>
      <c r="AC11" s="10" t="str">
        <f>MID($M11,$AC$1,1)</f>
        <v/>
      </c>
      <c r="AD11" s="10" t="str">
        <f>MID($M11,$AD$1,1)</f>
        <v/>
      </c>
      <c r="AE11" s="10" t="str">
        <f>MID($M11,$AE$1,1)</f>
        <v/>
      </c>
    </row>
    <row r="12" spans="1:34" x14ac:dyDescent="0.25">
      <c r="Q12" s="30">
        <f>IF(ISERROR(IF(R11="-",Q11,Q11&amp;R11)+0),0,IF(R11="-",Q11,Q11&amp;R11)+0)</f>
        <v>0</v>
      </c>
      <c r="R12" s="28" t="str">
        <f>"-"</f>
        <v>-</v>
      </c>
      <c r="S12" s="39">
        <f>IF(ISERROR(IF(R11="-",S11&amp;T11,T11&amp;U11)+0),0,IF(R11="-",S11&amp;T11,T11&amp;U11)+0)</f>
        <v>0</v>
      </c>
      <c r="T12" s="39" t="str">
        <f>IF(ISERROR(ROUND(Q12/S12*100,1)),"-",ROUND(Q12/S12*100,1))</f>
        <v>-</v>
      </c>
      <c r="U12" s="42" t="str">
        <f>IF(ISERROR(Q12+T12/100),"",Q12+T12/100)</f>
        <v/>
      </c>
      <c r="V12" s="30">
        <f>IF(ISERROR(IF(W11="-",V11,V11&amp;W11)+0),0,IF(W11="-",V11,V11&amp;W11)+0)</f>
        <v>0</v>
      </c>
      <c r="W12" s="39" t="str">
        <f>"-"</f>
        <v>-</v>
      </c>
      <c r="X12" s="39">
        <f>IF(ISERROR(IF(W11="-",X11&amp;Y11,Y11&amp;Z11)+0),0,IF(W11="-",X11&amp;Y11,Y11&amp;Z11)+0)</f>
        <v>0</v>
      </c>
      <c r="Y12" s="39" t="str">
        <f>IF(ISERROR(ROUND(V12/X12*100,1)),"-",ROUND(V12/X12*100,1))</f>
        <v>-</v>
      </c>
      <c r="Z12" s="42" t="str">
        <f>IF(ISERROR(V12+Y12/100),"",V12+Y12/100)</f>
        <v/>
      </c>
      <c r="AA12" s="30">
        <f>IF(ISERROR(IF(AB11="-",AA11,AA11&amp;AB11)+0),0,IF(AB11="-",AA11,AA11&amp;AB11)+0)</f>
        <v>0</v>
      </c>
      <c r="AB12" s="39" t="str">
        <f>"-"</f>
        <v>-</v>
      </c>
      <c r="AC12" s="39">
        <f>IF(ISERROR(IF(AB11="-",AC11&amp;AD11,AD11&amp;AE11)+0),0,IF(AB11="-",AC11&amp;AD11,AD11&amp;AE11)+0)</f>
        <v>0</v>
      </c>
      <c r="AD12" s="39" t="str">
        <f>IF(ISERROR(ROUND(AA12/AC12*100,1)),"-",ROUND(AA12/AC12*100,1))</f>
        <v>-</v>
      </c>
      <c r="AE12" s="42" t="str">
        <f>IF(ISERROR(AA12+AD12/100),"",AA12+AD12/100)</f>
        <v/>
      </c>
      <c r="AF12" s="41" t="str">
        <f>"("&amp;Q12&amp;"/"&amp;S12&amp;")"</f>
        <v>(0/0)</v>
      </c>
      <c r="AG12" s="42" t="str">
        <f>"("&amp;V12&amp;"/"&amp;X12&amp;")"</f>
        <v>(0/0)</v>
      </c>
      <c r="AH12" s="42" t="str">
        <f>"("&amp;AA12&amp;"/"&amp;AC12&amp;")"</f>
        <v>(0/0)</v>
      </c>
    </row>
    <row r="13" spans="1:34" x14ac:dyDescent="0.25">
      <c r="A13" s="28" t="str">
        <f>match3b!A20</f>
        <v/>
      </c>
      <c r="B13" s="28" t="str">
        <f>match3b!B20</f>
        <v/>
      </c>
      <c r="C13" s="28" t="str">
        <f>match3b!C20</f>
        <v/>
      </c>
      <c r="D13" s="28" t="str">
        <f>match3b!D20</f>
        <v/>
      </c>
      <c r="E13" s="28">
        <f>IF(ISERROR(D13+C13),0,D13+C13)</f>
        <v>0</v>
      </c>
      <c r="F13" s="28" t="str">
        <f>match3b!E20</f>
        <v/>
      </c>
      <c r="G13" s="28" t="str">
        <f>match3b!F20</f>
        <v/>
      </c>
      <c r="H13" s="28" t="str">
        <f>match3b!G20</f>
        <v/>
      </c>
      <c r="I13" s="28" t="str">
        <f>match3b!H20</f>
        <v/>
      </c>
      <c r="J13" s="28" t="str">
        <f>match3b!I20</f>
        <v/>
      </c>
      <c r="K13" s="28" t="str">
        <f>match3b!J20</f>
        <v/>
      </c>
      <c r="L13" s="28" t="str">
        <f>match3b!K20</f>
        <v/>
      </c>
      <c r="M13" s="28" t="str">
        <f>match3b!L20</f>
        <v/>
      </c>
      <c r="N13" s="28" t="str">
        <f>match3b!M20</f>
        <v/>
      </c>
      <c r="O13" s="28" t="str">
        <f>match3b!N20</f>
        <v/>
      </c>
      <c r="P13" s="28" t="str">
        <f>A13</f>
        <v/>
      </c>
      <c r="Q13" s="29" t="str">
        <f>MID($K13,$Q$1,1)</f>
        <v/>
      </c>
      <c r="R13" s="28" t="str">
        <f>MID($K13,$R$1,1)</f>
        <v/>
      </c>
      <c r="S13" s="28" t="str">
        <f>MID($K13,$S$1,1)</f>
        <v/>
      </c>
      <c r="T13" s="28" t="str">
        <f>MID($K13,$T$1,1)</f>
        <v/>
      </c>
      <c r="U13" s="28" t="str">
        <f>MID($K13,$U$1,1)</f>
        <v/>
      </c>
      <c r="V13" s="29" t="str">
        <f>MID($L13,$V$1,1)</f>
        <v/>
      </c>
      <c r="W13" s="10" t="str">
        <f>MID($L13,$W$1,1)</f>
        <v/>
      </c>
      <c r="X13" s="10" t="str">
        <f>MID($L13,$X$1,1)</f>
        <v/>
      </c>
      <c r="Y13" s="10" t="str">
        <f>MID($L13,$Y$1,1)</f>
        <v/>
      </c>
      <c r="Z13" s="10" t="str">
        <f>MID($L13,$Z$1,1)</f>
        <v/>
      </c>
      <c r="AA13" s="29" t="str">
        <f>MID($M13,$AA$1,1)</f>
        <v/>
      </c>
      <c r="AB13" s="10" t="str">
        <f>MID($M13,$AB$1,1)</f>
        <v/>
      </c>
      <c r="AC13" s="10" t="str">
        <f>MID($M13,$AC$1,1)</f>
        <v/>
      </c>
      <c r="AD13" s="10" t="str">
        <f>MID($M13,$AD$1,1)</f>
        <v/>
      </c>
      <c r="AE13" s="10" t="str">
        <f>MID($M13,$AE$1,1)</f>
        <v/>
      </c>
    </row>
    <row r="14" spans="1:34" x14ac:dyDescent="0.25">
      <c r="B14" s="28" t="str">
        <f>IF(ISERROR(B11-B13),"",IF(B11-B13&gt;0,"A","B"))</f>
        <v/>
      </c>
      <c r="Q14" s="30">
        <f>IF(ISERROR(IF(R13="-",Q13,Q13&amp;R13)+0),0,IF(R13="-",Q13,Q13&amp;R13)+0)</f>
        <v>0</v>
      </c>
      <c r="R14" s="28" t="str">
        <f>"-"</f>
        <v>-</v>
      </c>
      <c r="S14" s="39">
        <f>IF(ISERROR(IF(R13="-",S13&amp;T13,T13&amp;U13)+0),0,IF(R13="-",S13&amp;T13,T13&amp;U13)+0)</f>
        <v>0</v>
      </c>
      <c r="T14" s="39" t="str">
        <f>IF(ISERROR(ROUND(Q14/S14*100,1)),"-",ROUND(Q14/S14*100,1))</f>
        <v>-</v>
      </c>
      <c r="U14" s="42" t="str">
        <f>IF(ISERROR(Q14+T14/100),"",Q14+T14/100)</f>
        <v/>
      </c>
      <c r="V14" s="30">
        <f>IF(ISERROR(IF(W13="-",V13,V13&amp;W13)+0),0,IF(W13="-",V13,V13&amp;W13)+0)</f>
        <v>0</v>
      </c>
      <c r="W14" s="39" t="str">
        <f>"-"</f>
        <v>-</v>
      </c>
      <c r="X14" s="39">
        <f>IF(ISERROR(IF(W13="-",X13&amp;Y13,Y13&amp;Z13)+0),0,IF(W13="-",X13&amp;Y13,Y13&amp;Z13)+0)</f>
        <v>0</v>
      </c>
      <c r="Y14" s="39" t="str">
        <f>IF(ISERROR(ROUND(V14/X14*100,1)),"-",ROUND(V14/X14*100,1))</f>
        <v>-</v>
      </c>
      <c r="Z14" s="42" t="str">
        <f>IF(ISERROR(V14+Y14/100),"",V14+Y14/100)</f>
        <v/>
      </c>
      <c r="AA14" s="30">
        <f>IF(ISERROR(IF(AB13="-",AA13,AA13&amp;AB13)+0),0,IF(AB13="-",AA13,AA13&amp;AB13)+0)</f>
        <v>0</v>
      </c>
      <c r="AB14" s="39" t="str">
        <f>"-"</f>
        <v>-</v>
      </c>
      <c r="AC14" s="39">
        <f>IF(ISERROR(IF(AB13="-",AC13&amp;AD13,AD13&amp;AE13)+0),0,IF(AB13="-",AC13&amp;AD13,AD13&amp;AE13)+0)</f>
        <v>0</v>
      </c>
      <c r="AD14" s="39" t="str">
        <f>IF(ISERROR(ROUND(AA14/AC14*100,1)),"-",ROUND(AA14/AC14*100,1))</f>
        <v>-</v>
      </c>
      <c r="AE14" s="42" t="str">
        <f>IF(ISERROR(AA14+AD14/100),"",AA14+AD14/100)</f>
        <v/>
      </c>
      <c r="AF14" s="41" t="str">
        <f>"("&amp;Q14&amp;"/"&amp;S14&amp;")"</f>
        <v>(0/0)</v>
      </c>
      <c r="AG14" s="42" t="str">
        <f>"("&amp;V14&amp;"/"&amp;X14&amp;")"</f>
        <v>(0/0)</v>
      </c>
      <c r="AH14" s="42" t="str">
        <f>"("&amp;AA14&amp;"/"&amp;AC14&amp;")"</f>
        <v>(0/0)</v>
      </c>
    </row>
    <row r="15" spans="1:34" x14ac:dyDescent="0.25">
      <c r="A15" s="28" t="str">
        <f>match4b!A6</f>
        <v/>
      </c>
      <c r="B15" s="28" t="str">
        <f>match4b!B6</f>
        <v/>
      </c>
      <c r="C15" s="28" t="str">
        <f>match4b!C6</f>
        <v/>
      </c>
      <c r="D15" s="28" t="str">
        <f>match4b!D6</f>
        <v/>
      </c>
      <c r="E15" s="28">
        <f>IF(ISERROR(D15+C15),0,D15+C15)</f>
        <v>0</v>
      </c>
      <c r="F15" s="28" t="str">
        <f>match4b!E6</f>
        <v/>
      </c>
      <c r="G15" s="28" t="str">
        <f>match4b!F6</f>
        <v/>
      </c>
      <c r="H15" s="28" t="str">
        <f>match4b!G6</f>
        <v/>
      </c>
      <c r="I15" s="28" t="str">
        <f>match4b!H6</f>
        <v/>
      </c>
      <c r="J15" s="28" t="str">
        <f>match4b!I6</f>
        <v/>
      </c>
      <c r="K15" s="28" t="str">
        <f>match4b!J6</f>
        <v/>
      </c>
      <c r="L15" s="28" t="str">
        <f>match4b!K6</f>
        <v/>
      </c>
      <c r="M15" s="28" t="str">
        <f>match4b!L6</f>
        <v/>
      </c>
      <c r="N15" s="28" t="str">
        <f>match4b!M6</f>
        <v/>
      </c>
      <c r="O15" s="28" t="str">
        <f>match4b!N6</f>
        <v/>
      </c>
      <c r="P15" s="28" t="str">
        <f>A15</f>
        <v/>
      </c>
      <c r="Q15" s="29" t="str">
        <f>MID($K15,$Q$1,1)</f>
        <v/>
      </c>
      <c r="R15" s="28" t="str">
        <f>MID($K15,$R$1,1)</f>
        <v/>
      </c>
      <c r="S15" s="28" t="str">
        <f>MID($K15,$S$1,1)</f>
        <v/>
      </c>
      <c r="T15" s="28" t="str">
        <f>MID($K15,$T$1,1)</f>
        <v/>
      </c>
      <c r="U15" s="28" t="str">
        <f>MID($K15,$U$1,1)</f>
        <v/>
      </c>
      <c r="V15" s="29" t="str">
        <f>MID($L15,$V$1,1)</f>
        <v/>
      </c>
      <c r="W15" s="10" t="str">
        <f>MID($L15,$W$1,1)</f>
        <v/>
      </c>
      <c r="X15" s="10" t="str">
        <f>MID($L15,$X$1,1)</f>
        <v/>
      </c>
      <c r="Y15" s="10" t="str">
        <f>MID($L15,$Y$1,1)</f>
        <v/>
      </c>
      <c r="Z15" s="10" t="str">
        <f>MID($L15,$Z$1,1)</f>
        <v/>
      </c>
      <c r="AA15" s="29" t="str">
        <f>MID($M15,$AA$1,1)</f>
        <v/>
      </c>
      <c r="AB15" s="10" t="str">
        <f>MID($M15,$AB$1,1)</f>
        <v/>
      </c>
      <c r="AC15" s="10" t="str">
        <f>MID($M15,$AC$1,1)</f>
        <v/>
      </c>
      <c r="AD15" s="10" t="str">
        <f>MID($M15,$AD$1,1)</f>
        <v/>
      </c>
      <c r="AE15" s="10" t="str">
        <f>MID($M15,$AE$1,1)</f>
        <v/>
      </c>
    </row>
    <row r="16" spans="1:34" x14ac:dyDescent="0.25">
      <c r="Q16" s="30">
        <f>IF(ISERROR(IF(R15="-",Q15,Q15&amp;R15)+0),0,IF(R15="-",Q15,Q15&amp;R15)+0)</f>
        <v>0</v>
      </c>
      <c r="R16" s="28" t="str">
        <f>"-"</f>
        <v>-</v>
      </c>
      <c r="S16" s="39">
        <f>IF(ISERROR(IF(R15="-",S15&amp;T15,T15&amp;U15)+0),0,IF(R15="-",S15&amp;T15,T15&amp;U15)+0)</f>
        <v>0</v>
      </c>
      <c r="T16" s="39" t="str">
        <f>IF(ISERROR(ROUND(Q16/S16*100,1)),"-",ROUND(Q16/S16*100,1))</f>
        <v>-</v>
      </c>
      <c r="U16" s="42" t="str">
        <f>IF(ISERROR(Q16+T16/100),"",Q16+T16/100)</f>
        <v/>
      </c>
      <c r="V16" s="30">
        <f>IF(ISERROR(IF(W15="-",V15,V15&amp;W15)+0),0,IF(W15="-",V15,V15&amp;W15)+0)</f>
        <v>0</v>
      </c>
      <c r="W16" s="39" t="str">
        <f>"-"</f>
        <v>-</v>
      </c>
      <c r="X16" s="39">
        <f>IF(ISERROR(IF(W15="-",X15&amp;Y15,Y15&amp;Z15)+0),0,IF(W15="-",X15&amp;Y15,Y15&amp;Z15)+0)</f>
        <v>0</v>
      </c>
      <c r="Y16" s="39" t="str">
        <f>IF(ISERROR(ROUND(V16/X16*100,1)),"-",ROUND(V16/X16*100,1))</f>
        <v>-</v>
      </c>
      <c r="Z16" s="42" t="str">
        <f>IF(ISERROR(V16+Y16/100),"",V16+Y16/100)</f>
        <v/>
      </c>
      <c r="AA16" s="30">
        <f>IF(ISERROR(IF(AB15="-",AA15,AA15&amp;AB15)+0),0,IF(AB15="-",AA15,AA15&amp;AB15)+0)</f>
        <v>0</v>
      </c>
      <c r="AB16" s="39" t="str">
        <f>"-"</f>
        <v>-</v>
      </c>
      <c r="AC16" s="39">
        <f>IF(ISERROR(IF(AB15="-",AC15&amp;AD15,AD15&amp;AE15)+0),0,IF(AB15="-",AC15&amp;AD15,AD15&amp;AE15)+0)</f>
        <v>0</v>
      </c>
      <c r="AD16" s="39" t="str">
        <f>IF(ISERROR(ROUND(AA16/AC16*100,1)),"-",ROUND(AA16/AC16*100,1))</f>
        <v>-</v>
      </c>
      <c r="AE16" s="42" t="str">
        <f>IF(ISERROR(AA16+AD16/100),"",AA16+AD16/100)</f>
        <v/>
      </c>
      <c r="AF16" s="41" t="str">
        <f>"("&amp;Q16&amp;"/"&amp;S16&amp;")"</f>
        <v>(0/0)</v>
      </c>
      <c r="AG16" s="42" t="str">
        <f>"("&amp;V16&amp;"/"&amp;X16&amp;")"</f>
        <v>(0/0)</v>
      </c>
      <c r="AH16" s="42" t="str">
        <f>"("&amp;AA16&amp;"/"&amp;AC16&amp;")"</f>
        <v>(0/0)</v>
      </c>
    </row>
    <row r="17" spans="1:34" x14ac:dyDescent="0.25">
      <c r="A17" s="28" t="str">
        <f>match4b!A20</f>
        <v/>
      </c>
      <c r="B17" s="28" t="str">
        <f>match4b!B20</f>
        <v/>
      </c>
      <c r="C17" s="28" t="str">
        <f>match4b!C20</f>
        <v/>
      </c>
      <c r="D17" s="28" t="str">
        <f>match4b!D20</f>
        <v/>
      </c>
      <c r="E17" s="28">
        <f>IF(ISERROR(D17+C17),0,D17+C17)</f>
        <v>0</v>
      </c>
      <c r="F17" s="28" t="str">
        <f>match4b!E20</f>
        <v/>
      </c>
      <c r="G17" s="28" t="str">
        <f>match4b!F20</f>
        <v/>
      </c>
      <c r="H17" s="28" t="str">
        <f>match4b!G20</f>
        <v/>
      </c>
      <c r="I17" s="28" t="str">
        <f>match4b!H20</f>
        <v/>
      </c>
      <c r="J17" s="28" t="str">
        <f>match4b!I20</f>
        <v/>
      </c>
      <c r="K17" s="28" t="str">
        <f>match4b!J20</f>
        <v/>
      </c>
      <c r="L17" s="28" t="str">
        <f>match4b!K20</f>
        <v/>
      </c>
      <c r="M17" s="28" t="str">
        <f>match4b!L20</f>
        <v/>
      </c>
      <c r="N17" s="28" t="str">
        <f>match4b!M20</f>
        <v/>
      </c>
      <c r="O17" s="28" t="str">
        <f>match4b!N20</f>
        <v/>
      </c>
      <c r="P17" s="28" t="str">
        <f>A17</f>
        <v/>
      </c>
      <c r="Q17" s="29" t="str">
        <f>MID($K17,$Q$1,1)</f>
        <v/>
      </c>
      <c r="R17" s="28" t="str">
        <f>MID($K17,$R$1,1)</f>
        <v/>
      </c>
      <c r="S17" s="28" t="str">
        <f>MID($K17,$S$1,1)</f>
        <v/>
      </c>
      <c r="T17" s="28" t="str">
        <f>MID($K17,$T$1,1)</f>
        <v/>
      </c>
      <c r="U17" s="28" t="str">
        <f>MID($K17,$U$1,1)</f>
        <v/>
      </c>
      <c r="V17" s="29" t="str">
        <f>MID($L17,$V$1,1)</f>
        <v/>
      </c>
      <c r="W17" s="10" t="str">
        <f>MID($L17,$W$1,1)</f>
        <v/>
      </c>
      <c r="X17" s="10" t="str">
        <f>MID($L17,$X$1,1)</f>
        <v/>
      </c>
      <c r="Y17" s="10" t="str">
        <f>MID($L17,$Y$1,1)</f>
        <v/>
      </c>
      <c r="Z17" s="10" t="str">
        <f>MID($L17,$Z$1,1)</f>
        <v/>
      </c>
      <c r="AA17" s="29" t="str">
        <f>MID($M17,$AA$1,1)</f>
        <v/>
      </c>
      <c r="AB17" s="10" t="str">
        <f>MID($M17,$AB$1,1)</f>
        <v/>
      </c>
      <c r="AC17" s="10" t="str">
        <f>MID($M17,$AC$1,1)</f>
        <v/>
      </c>
      <c r="AD17" s="10" t="str">
        <f>MID($M17,$AD$1,1)</f>
        <v/>
      </c>
      <c r="AE17" s="10" t="str">
        <f>MID($M17,$AE$1,1)</f>
        <v/>
      </c>
    </row>
    <row r="18" spans="1:34" x14ac:dyDescent="0.25">
      <c r="B18" s="28" t="str">
        <f>IF(ISERROR(B15-B17),"",IF(B15-B17&gt;0,"A","B"))</f>
        <v/>
      </c>
      <c r="Q18" s="30">
        <f>IF(ISERROR(IF(R17="-",Q17,Q17&amp;R17)+0),0,IF(R17="-",Q17,Q17&amp;R17)+0)</f>
        <v>0</v>
      </c>
      <c r="R18" s="28" t="str">
        <f>"-"</f>
        <v>-</v>
      </c>
      <c r="S18" s="39">
        <f>IF(ISERROR(IF(R17="-",S17&amp;T17,T17&amp;U17)+0),0,IF(R17="-",S17&amp;T17,T17&amp;U17)+0)</f>
        <v>0</v>
      </c>
      <c r="T18" s="39" t="str">
        <f>IF(ISERROR(ROUND(Q18/S18*100,1)),"-",ROUND(Q18/S18*100,1))</f>
        <v>-</v>
      </c>
      <c r="U18" s="42" t="str">
        <f>IF(ISERROR(Q18+T18/100),"",Q18+T18/100)</f>
        <v/>
      </c>
      <c r="V18" s="30">
        <f>IF(ISERROR(IF(W17="-",V17,V17&amp;W17)+0),0,IF(W17="-",V17,V17&amp;W17)+0)</f>
        <v>0</v>
      </c>
      <c r="W18" s="39" t="str">
        <f>"-"</f>
        <v>-</v>
      </c>
      <c r="X18" s="39">
        <f>IF(ISERROR(IF(W17="-",X17&amp;Y17,Y17&amp;Z17)+0),0,IF(W17="-",X17&amp;Y17,Y17&amp;Z17)+0)</f>
        <v>0</v>
      </c>
      <c r="Y18" s="39" t="str">
        <f>IF(ISERROR(ROUND(V18/X18*100,1)),"-",ROUND(V18/X18*100,1))</f>
        <v>-</v>
      </c>
      <c r="Z18" s="42" t="str">
        <f>IF(ISERROR(V18+Y18/100),"",V18+Y18/100)</f>
        <v/>
      </c>
      <c r="AA18" s="30">
        <f>IF(ISERROR(IF(AB17="-",AA17,AA17&amp;AB17)+0),0,IF(AB17="-",AA17,AA17&amp;AB17)+0)</f>
        <v>0</v>
      </c>
      <c r="AB18" s="39" t="str">
        <f>"-"</f>
        <v>-</v>
      </c>
      <c r="AC18" s="39">
        <f>IF(ISERROR(IF(AB17="-",AC17&amp;AD17,AD17&amp;AE17)+0),0,IF(AB17="-",AC17&amp;AD17,AD17&amp;AE17)+0)</f>
        <v>0</v>
      </c>
      <c r="AD18" s="39" t="str">
        <f>IF(ISERROR(ROUND(AA18/AC18*100,1)),"-",ROUND(AA18/AC18*100,1))</f>
        <v>-</v>
      </c>
      <c r="AE18" s="42" t="str">
        <f>IF(ISERROR(AA18+AD18/100),"",AA18+AD18/100)</f>
        <v/>
      </c>
      <c r="AF18" s="41" t="str">
        <f>"("&amp;Q18&amp;"/"&amp;S18&amp;")"</f>
        <v>(0/0)</v>
      </c>
      <c r="AG18" s="42" t="str">
        <f>"("&amp;V18&amp;"/"&amp;X18&amp;")"</f>
        <v>(0/0)</v>
      </c>
      <c r="AH18" s="42" t="str">
        <f>"("&amp;AA18&amp;"/"&amp;AC18&amp;")"</f>
        <v>(0/0)</v>
      </c>
    </row>
    <row r="19" spans="1:34" x14ac:dyDescent="0.25">
      <c r="A19" s="28" t="str">
        <f>match5b!A6</f>
        <v/>
      </c>
      <c r="B19" s="28" t="str">
        <f>match5b!B6</f>
        <v/>
      </c>
      <c r="C19" s="28" t="str">
        <f>match5b!C6</f>
        <v/>
      </c>
      <c r="D19" s="28" t="str">
        <f>match5b!D6</f>
        <v/>
      </c>
      <c r="E19" s="28">
        <f>IF(ISERROR(D19+C19),0,D19+C19)</f>
        <v>0</v>
      </c>
      <c r="F19" s="28" t="str">
        <f>match5b!E6</f>
        <v/>
      </c>
      <c r="G19" s="28" t="str">
        <f>match5b!F6</f>
        <v/>
      </c>
      <c r="H19" s="28" t="str">
        <f>match5b!G6</f>
        <v/>
      </c>
      <c r="I19" s="28" t="str">
        <f>match5b!H6</f>
        <v/>
      </c>
      <c r="J19" s="28" t="str">
        <f>match5b!I6</f>
        <v/>
      </c>
      <c r="K19" s="28" t="str">
        <f>match5b!J6</f>
        <v/>
      </c>
      <c r="L19" s="28" t="str">
        <f>match5b!K6</f>
        <v/>
      </c>
      <c r="M19" s="28" t="str">
        <f>match5b!L6</f>
        <v/>
      </c>
      <c r="N19" s="28" t="str">
        <f>match5b!M6</f>
        <v/>
      </c>
      <c r="O19" s="28" t="str">
        <f>match5b!N6</f>
        <v/>
      </c>
      <c r="P19" s="28" t="str">
        <f>A19</f>
        <v/>
      </c>
      <c r="Q19" s="29" t="str">
        <f>MID($K19,$Q$1,1)</f>
        <v/>
      </c>
      <c r="R19" s="28" t="str">
        <f>MID($K19,$R$1,1)</f>
        <v/>
      </c>
      <c r="S19" s="28" t="str">
        <f>MID($K19,$S$1,1)</f>
        <v/>
      </c>
      <c r="T19" s="28" t="str">
        <f>MID($K19,$T$1,1)</f>
        <v/>
      </c>
      <c r="U19" s="28" t="str">
        <f>MID($K19,$U$1,1)</f>
        <v/>
      </c>
      <c r="V19" s="29" t="str">
        <f>MID($L19,$V$1,1)</f>
        <v/>
      </c>
      <c r="W19" s="10" t="str">
        <f>MID($L19,$W$1,1)</f>
        <v/>
      </c>
      <c r="X19" s="10" t="str">
        <f>MID($L19,$X$1,1)</f>
        <v/>
      </c>
      <c r="Y19" s="10" t="str">
        <f>MID($L19,$Y$1,1)</f>
        <v/>
      </c>
      <c r="Z19" s="10" t="str">
        <f>MID($L19,$Z$1,1)</f>
        <v/>
      </c>
      <c r="AA19" s="29" t="str">
        <f>MID($M19,$AA$1,1)</f>
        <v/>
      </c>
      <c r="AB19" s="10" t="str">
        <f>MID($M19,$AB$1,1)</f>
        <v/>
      </c>
      <c r="AC19" s="10" t="str">
        <f>MID($M19,$AC$1,1)</f>
        <v/>
      </c>
      <c r="AD19" s="10" t="str">
        <f>MID($M19,$AD$1,1)</f>
        <v/>
      </c>
      <c r="AE19" s="10" t="str">
        <f>MID($M19,$AE$1,1)</f>
        <v/>
      </c>
    </row>
    <row r="20" spans="1:34" x14ac:dyDescent="0.25">
      <c r="Q20" s="30">
        <f>IF(ISERROR(IF(R19="-",Q19,Q19&amp;R19)+0),0,IF(R19="-",Q19,Q19&amp;R19)+0)</f>
        <v>0</v>
      </c>
      <c r="R20" s="28" t="str">
        <f>"-"</f>
        <v>-</v>
      </c>
      <c r="S20" s="39">
        <f>IF(ISERROR(IF(R19="-",S19&amp;T19,T19&amp;U19)+0),0,IF(R19="-",S19&amp;T19,T19&amp;U19)+0)</f>
        <v>0</v>
      </c>
      <c r="T20" s="39" t="str">
        <f>IF(ISERROR(ROUND(Q20/S20*100,1)),"-",ROUND(Q20/S20*100,1))</f>
        <v>-</v>
      </c>
      <c r="U20" s="42" t="str">
        <f>IF(ISERROR(Q20+T20/100),"",Q20+T20/100)</f>
        <v/>
      </c>
      <c r="V20" s="30">
        <f>IF(ISERROR(IF(W19="-",V19,V19&amp;W19)+0),0,IF(W19="-",V19,V19&amp;W19)+0)</f>
        <v>0</v>
      </c>
      <c r="W20" s="39" t="str">
        <f>"-"</f>
        <v>-</v>
      </c>
      <c r="X20" s="39">
        <f>IF(ISERROR(IF(W19="-",X19&amp;Y19,Y19&amp;Z19)+0),0,IF(W19="-",X19&amp;Y19,Y19&amp;Z19)+0)</f>
        <v>0</v>
      </c>
      <c r="Y20" s="39" t="str">
        <f>IF(ISERROR(ROUND(V20/X20*100,1)),"-",ROUND(V20/X20*100,1))</f>
        <v>-</v>
      </c>
      <c r="Z20" s="42" t="str">
        <f>IF(ISERROR(V20+Y20/100),"",V20+Y20/100)</f>
        <v/>
      </c>
      <c r="AA20" s="30">
        <f>IF(ISERROR(IF(AB19="-",AA19,AA19&amp;AB19)+0),0,IF(AB19="-",AA19,AA19&amp;AB19)+0)</f>
        <v>0</v>
      </c>
      <c r="AB20" s="39" t="str">
        <f>"-"</f>
        <v>-</v>
      </c>
      <c r="AC20" s="39">
        <f>IF(ISERROR(IF(AB19="-",AC19&amp;AD19,AD19&amp;AE19)+0),0,IF(AB19="-",AC19&amp;AD19,AD19&amp;AE19)+0)</f>
        <v>0</v>
      </c>
      <c r="AD20" s="39" t="str">
        <f>IF(ISERROR(ROUND(AA20/AC20*100,1)),"-",ROUND(AA20/AC20*100,1))</f>
        <v>-</v>
      </c>
      <c r="AE20" s="42" t="str">
        <f>IF(ISERROR(AA20+AD20/100),"",AA20+AD20/100)</f>
        <v/>
      </c>
      <c r="AF20" s="41" t="str">
        <f>"("&amp;Q20&amp;"/"&amp;S20&amp;")"</f>
        <v>(0/0)</v>
      </c>
      <c r="AG20" s="42" t="str">
        <f>"("&amp;V20&amp;"/"&amp;X20&amp;")"</f>
        <v>(0/0)</v>
      </c>
      <c r="AH20" s="42" t="str">
        <f>"("&amp;AA20&amp;"/"&amp;AC20&amp;")"</f>
        <v>(0/0)</v>
      </c>
    </row>
    <row r="21" spans="1:34" x14ac:dyDescent="0.25">
      <c r="A21" s="28" t="str">
        <f>match5b!A20</f>
        <v/>
      </c>
      <c r="B21" s="28" t="str">
        <f>match5b!B20</f>
        <v/>
      </c>
      <c r="C21" s="28" t="str">
        <f>match5b!C20</f>
        <v/>
      </c>
      <c r="D21" s="28" t="str">
        <f>match5b!D20</f>
        <v/>
      </c>
      <c r="E21" s="28">
        <f>IF(ISERROR(D21+C21),0,D21+C21)</f>
        <v>0</v>
      </c>
      <c r="F21" s="28" t="str">
        <f>match5b!E20</f>
        <v/>
      </c>
      <c r="G21" s="28" t="str">
        <f>match5b!F20</f>
        <v/>
      </c>
      <c r="H21" s="28" t="str">
        <f>match5b!G20</f>
        <v/>
      </c>
      <c r="I21" s="28" t="str">
        <f>match5b!H20</f>
        <v/>
      </c>
      <c r="J21" s="28" t="str">
        <f>match5b!I20</f>
        <v/>
      </c>
      <c r="K21" s="28" t="str">
        <f>match5b!J20</f>
        <v/>
      </c>
      <c r="L21" s="28" t="str">
        <f>match5b!K20</f>
        <v/>
      </c>
      <c r="M21" s="28" t="str">
        <f>match5b!L20</f>
        <v/>
      </c>
      <c r="N21" s="28" t="str">
        <f>match5b!M20</f>
        <v/>
      </c>
      <c r="O21" s="28" t="str">
        <f>match5b!N20</f>
        <v/>
      </c>
      <c r="P21" s="28" t="str">
        <f>A21</f>
        <v/>
      </c>
      <c r="Q21" s="29" t="str">
        <f>MID($K21,$Q$1,1)</f>
        <v/>
      </c>
      <c r="R21" s="28" t="str">
        <f>MID($K21,$R$1,1)</f>
        <v/>
      </c>
      <c r="S21" s="28" t="str">
        <f>MID($K21,$S$1,1)</f>
        <v/>
      </c>
      <c r="T21" s="28" t="str">
        <f>MID($K21,$T$1,1)</f>
        <v/>
      </c>
      <c r="U21" s="28" t="str">
        <f>MID($K21,$U$1,1)</f>
        <v/>
      </c>
      <c r="V21" s="29" t="str">
        <f>MID($L21,$V$1,1)</f>
        <v/>
      </c>
      <c r="W21" s="10" t="str">
        <f>MID($L21,$W$1,1)</f>
        <v/>
      </c>
      <c r="X21" s="10" t="str">
        <f>MID($L21,$X$1,1)</f>
        <v/>
      </c>
      <c r="Y21" s="10" t="str">
        <f>MID($L21,$Y$1,1)</f>
        <v/>
      </c>
      <c r="Z21" s="10" t="str">
        <f>MID($L21,$Z$1,1)</f>
        <v/>
      </c>
      <c r="AA21" s="29" t="str">
        <f>MID($M21,$AA$1,1)</f>
        <v/>
      </c>
      <c r="AB21" s="10" t="str">
        <f>MID($M21,$AB$1,1)</f>
        <v/>
      </c>
      <c r="AC21" s="10" t="str">
        <f>MID($M21,$AC$1,1)</f>
        <v/>
      </c>
      <c r="AD21" s="10" t="str">
        <f>MID($M21,$AD$1,1)</f>
        <v/>
      </c>
      <c r="AE21" s="10" t="str">
        <f>MID($M21,$AE$1,1)</f>
        <v/>
      </c>
    </row>
    <row r="22" spans="1:34" x14ac:dyDescent="0.25">
      <c r="B22" s="28" t="str">
        <f>IF(ISERROR(B19-B21),"",IF(B19-B21&gt;0,"A","B"))</f>
        <v/>
      </c>
      <c r="Q22" s="30">
        <f>IF(ISERROR(IF(R21="-",Q21,Q21&amp;R21)+0),0,IF(R21="-",Q21,Q21&amp;R21)+0)</f>
        <v>0</v>
      </c>
      <c r="R22" s="28" t="str">
        <f>"-"</f>
        <v>-</v>
      </c>
      <c r="S22" s="39">
        <f>IF(ISERROR(IF(R21="-",S21&amp;T21,T21&amp;U21)+0),0,IF(R21="-",S21&amp;T21,T21&amp;U21)+0)</f>
        <v>0</v>
      </c>
      <c r="T22" s="39" t="str">
        <f>IF(ISERROR(ROUND(Q22/S22*100,1)),"-",ROUND(Q22/S22*100,1))</f>
        <v>-</v>
      </c>
      <c r="U22" s="42" t="str">
        <f>IF(ISERROR(Q22+T22/100),"",Q22+T22/100)</f>
        <v/>
      </c>
      <c r="V22" s="30">
        <f>IF(ISERROR(IF(W21="-",V21,V21&amp;W21)+0),0,IF(W21="-",V21,V21&amp;W21)+0)</f>
        <v>0</v>
      </c>
      <c r="W22" s="39" t="str">
        <f>"-"</f>
        <v>-</v>
      </c>
      <c r="X22" s="39">
        <f>IF(ISERROR(IF(W21="-",X21&amp;Y21,Y21&amp;Z21)+0),0,IF(W21="-",X21&amp;Y21,Y21&amp;Z21)+0)</f>
        <v>0</v>
      </c>
      <c r="Y22" s="39" t="str">
        <f>IF(ISERROR(ROUND(V22/X22*100,1)),"-",ROUND(V22/X22*100,1))</f>
        <v>-</v>
      </c>
      <c r="Z22" s="42" t="str">
        <f>IF(ISERROR(V22+Y22/100),"",V22+Y22/100)</f>
        <v/>
      </c>
      <c r="AA22" s="30">
        <f>IF(ISERROR(IF(AB21="-",AA21,AA21&amp;AB21)+0),0,IF(AB21="-",AA21,AA21&amp;AB21)+0)</f>
        <v>0</v>
      </c>
      <c r="AB22" s="39" t="str">
        <f>"-"</f>
        <v>-</v>
      </c>
      <c r="AC22" s="39">
        <f>IF(ISERROR(IF(AB21="-",AC21&amp;AD21,AD21&amp;AE21)+0),0,IF(AB21="-",AC21&amp;AD21,AD21&amp;AE21)+0)</f>
        <v>0</v>
      </c>
      <c r="AD22" s="39" t="str">
        <f>IF(ISERROR(ROUND(AA22/AC22*100,1)),"-",ROUND(AA22/AC22*100,1))</f>
        <v>-</v>
      </c>
      <c r="AE22" s="42" t="str">
        <f>IF(ISERROR(AA22+AD22/100),"",AA22+AD22/100)</f>
        <v/>
      </c>
      <c r="AF22" s="41" t="str">
        <f>"("&amp;Q22&amp;"/"&amp;S22&amp;")"</f>
        <v>(0/0)</v>
      </c>
      <c r="AG22" s="42" t="str">
        <f>"("&amp;V22&amp;"/"&amp;X22&amp;")"</f>
        <v>(0/0)</v>
      </c>
      <c r="AH22" s="42" t="str">
        <f>"("&amp;AA22&amp;"/"&amp;AC22&amp;")"</f>
        <v>(0/0)</v>
      </c>
    </row>
    <row r="23" spans="1:34" x14ac:dyDescent="0.25">
      <c r="A23" s="28" t="str">
        <f>match6b!A6</f>
        <v/>
      </c>
      <c r="B23" s="28" t="str">
        <f>match6b!B6</f>
        <v/>
      </c>
      <c r="C23" s="28" t="str">
        <f>match6b!C6</f>
        <v/>
      </c>
      <c r="D23" s="28" t="str">
        <f>match6b!D6</f>
        <v/>
      </c>
      <c r="E23" s="28">
        <f>IF(ISERROR(D23+C23),0,D23+C23)</f>
        <v>0</v>
      </c>
      <c r="F23" s="28" t="str">
        <f>match6b!E6</f>
        <v/>
      </c>
      <c r="G23" s="28" t="str">
        <f>match6b!F6</f>
        <v/>
      </c>
      <c r="H23" s="28" t="str">
        <f>match6b!G6</f>
        <v/>
      </c>
      <c r="I23" s="28" t="str">
        <f>match6b!H6</f>
        <v/>
      </c>
      <c r="J23" s="28" t="str">
        <f>match6b!I6</f>
        <v/>
      </c>
      <c r="K23" s="28" t="str">
        <f>match6b!J6</f>
        <v/>
      </c>
      <c r="L23" s="28" t="str">
        <f>match6b!K6</f>
        <v/>
      </c>
      <c r="M23" s="28" t="str">
        <f>match6b!L6</f>
        <v/>
      </c>
      <c r="N23" s="28" t="str">
        <f>match6b!M6</f>
        <v/>
      </c>
      <c r="O23" s="28" t="str">
        <f>match6b!N6</f>
        <v/>
      </c>
      <c r="P23" s="28" t="str">
        <f>A23</f>
        <v/>
      </c>
      <c r="Q23" s="29" t="str">
        <f>MID($K23,$Q$1,1)</f>
        <v/>
      </c>
      <c r="R23" s="28" t="str">
        <f>MID($K23,$R$1,1)</f>
        <v/>
      </c>
      <c r="S23" s="28" t="str">
        <f>MID($K23,$S$1,1)</f>
        <v/>
      </c>
      <c r="T23" s="28" t="str">
        <f>MID($K23,$T$1,1)</f>
        <v/>
      </c>
      <c r="U23" s="28" t="str">
        <f>MID($K23,$U$1,1)</f>
        <v/>
      </c>
      <c r="V23" s="29" t="str">
        <f>MID($L23,$V$1,1)</f>
        <v/>
      </c>
      <c r="W23" s="10" t="str">
        <f>MID($L23,$W$1,1)</f>
        <v/>
      </c>
      <c r="X23" s="10" t="str">
        <f>MID($L23,$X$1,1)</f>
        <v/>
      </c>
      <c r="Y23" s="10" t="str">
        <f>MID($L23,$Y$1,1)</f>
        <v/>
      </c>
      <c r="Z23" s="10" t="str">
        <f>MID($L23,$Z$1,1)</f>
        <v/>
      </c>
      <c r="AA23" s="29" t="str">
        <f>MID($M23,$AA$1,1)</f>
        <v/>
      </c>
      <c r="AB23" s="10" t="str">
        <f>MID($M23,$AB$1,1)</f>
        <v/>
      </c>
      <c r="AC23" s="10" t="str">
        <f>MID($M23,$AC$1,1)</f>
        <v/>
      </c>
      <c r="AD23" s="10" t="str">
        <f>MID($M23,$AD$1,1)</f>
        <v/>
      </c>
      <c r="AE23" s="10" t="str">
        <f>MID($M23,$AE$1,1)</f>
        <v/>
      </c>
    </row>
    <row r="24" spans="1:34" x14ac:dyDescent="0.25">
      <c r="Q24" s="30">
        <f>IF(ISERROR(IF(R23="-",Q23,Q23&amp;R23)+0),0,IF(R23="-",Q23,Q23&amp;R23)+0)</f>
        <v>0</v>
      </c>
      <c r="R24" s="28" t="str">
        <f>"-"</f>
        <v>-</v>
      </c>
      <c r="S24" s="39">
        <f>IF(ISERROR(IF(R23="-",S23&amp;T23,T23&amp;U23)+0),0,IF(R23="-",S23&amp;T23,T23&amp;U23)+0)</f>
        <v>0</v>
      </c>
      <c r="T24" s="39" t="str">
        <f>IF(ISERROR(ROUND(Q24/S24*100,1)),"-",ROUND(Q24/S24*100,1))</f>
        <v>-</v>
      </c>
      <c r="U24" s="42" t="str">
        <f>IF(ISERROR(Q24+T24/100),"",Q24+T24/100)</f>
        <v/>
      </c>
      <c r="V24" s="30">
        <f>IF(ISERROR(IF(W23="-",V23,V23&amp;W23)+0),0,IF(W23="-",V23,V23&amp;W23)+0)</f>
        <v>0</v>
      </c>
      <c r="W24" s="39" t="str">
        <f>"-"</f>
        <v>-</v>
      </c>
      <c r="X24" s="39">
        <f>IF(ISERROR(IF(W23="-",X23&amp;Y23,Y23&amp;Z23)+0),0,IF(W23="-",X23&amp;Y23,Y23&amp;Z23)+0)</f>
        <v>0</v>
      </c>
      <c r="Y24" s="39" t="str">
        <f>IF(ISERROR(ROUND(V24/X24*100,1)),"-",ROUND(V24/X24*100,1))</f>
        <v>-</v>
      </c>
      <c r="Z24" s="42" t="str">
        <f>IF(ISERROR(V24+Y24/100),"",V24+Y24/100)</f>
        <v/>
      </c>
      <c r="AA24" s="30">
        <f>IF(ISERROR(IF(AB23="-",AA23,AA23&amp;AB23)+0),0,IF(AB23="-",AA23,AA23&amp;AB23)+0)</f>
        <v>0</v>
      </c>
      <c r="AB24" s="39" t="str">
        <f>"-"</f>
        <v>-</v>
      </c>
      <c r="AC24" s="39">
        <f>IF(ISERROR(IF(AB23="-",AC23&amp;AD23,AD23&amp;AE23)+0),0,IF(AB23="-",AC23&amp;AD23,AD23&amp;AE23)+0)</f>
        <v>0</v>
      </c>
      <c r="AD24" s="39" t="str">
        <f>IF(ISERROR(ROUND(AA24/AC24*100,1)),"-",ROUND(AA24/AC24*100,1))</f>
        <v>-</v>
      </c>
      <c r="AE24" s="42" t="str">
        <f>IF(ISERROR(AA24+AD24/100),"",AA24+AD24/100)</f>
        <v/>
      </c>
      <c r="AF24" s="41" t="str">
        <f>"("&amp;Q24&amp;"/"&amp;S24&amp;")"</f>
        <v>(0/0)</v>
      </c>
      <c r="AG24" s="42" t="str">
        <f>"("&amp;V24&amp;"/"&amp;X24&amp;")"</f>
        <v>(0/0)</v>
      </c>
      <c r="AH24" s="42" t="str">
        <f>"("&amp;AA24&amp;"/"&amp;AC24&amp;")"</f>
        <v>(0/0)</v>
      </c>
    </row>
    <row r="25" spans="1:34" x14ac:dyDescent="0.25">
      <c r="A25" s="28" t="str">
        <f>match6b!A20</f>
        <v/>
      </c>
      <c r="B25" s="28" t="str">
        <f>match6b!B20</f>
        <v/>
      </c>
      <c r="C25" s="28" t="str">
        <f>match6b!C20</f>
        <v/>
      </c>
      <c r="D25" s="28" t="str">
        <f>match6b!D20</f>
        <v/>
      </c>
      <c r="E25" s="28">
        <f>IF(ISERROR(D25+C25),0,D25+C25)</f>
        <v>0</v>
      </c>
      <c r="F25" s="28" t="str">
        <f>match6b!E20</f>
        <v/>
      </c>
      <c r="G25" s="28" t="str">
        <f>match6b!F20</f>
        <v/>
      </c>
      <c r="H25" s="28" t="str">
        <f>match6b!G20</f>
        <v/>
      </c>
      <c r="I25" s="28" t="str">
        <f>match6b!H20</f>
        <v/>
      </c>
      <c r="J25" s="28" t="str">
        <f>match6b!I20</f>
        <v/>
      </c>
      <c r="K25" s="28" t="str">
        <f>match6b!J20</f>
        <v/>
      </c>
      <c r="L25" s="28" t="str">
        <f>match6b!K20</f>
        <v/>
      </c>
      <c r="M25" s="28" t="str">
        <f>match6b!L20</f>
        <v/>
      </c>
      <c r="N25" s="28" t="str">
        <f>match6b!M20</f>
        <v/>
      </c>
      <c r="O25" s="28" t="str">
        <f>match6b!N20</f>
        <v/>
      </c>
      <c r="P25" s="28" t="str">
        <f>A25</f>
        <v/>
      </c>
      <c r="Q25" s="29" t="str">
        <f>MID($K25,$Q$1,1)</f>
        <v/>
      </c>
      <c r="R25" s="28" t="str">
        <f>MID($K25,$R$1,1)</f>
        <v/>
      </c>
      <c r="S25" s="28" t="str">
        <f>MID($K25,$S$1,1)</f>
        <v/>
      </c>
      <c r="T25" s="28" t="str">
        <f>MID($K25,$T$1,1)</f>
        <v/>
      </c>
      <c r="U25" s="28" t="str">
        <f>MID($K25,$U$1,1)</f>
        <v/>
      </c>
      <c r="V25" s="29" t="str">
        <f>MID($L25,$V$1,1)</f>
        <v/>
      </c>
      <c r="W25" s="10" t="str">
        <f>MID($L25,$W$1,1)</f>
        <v/>
      </c>
      <c r="X25" s="10" t="str">
        <f>MID($L25,$X$1,1)</f>
        <v/>
      </c>
      <c r="Y25" s="10" t="str">
        <f>MID($L25,$Y$1,1)</f>
        <v/>
      </c>
      <c r="Z25" s="10" t="str">
        <f>MID($L25,$Z$1,1)</f>
        <v/>
      </c>
      <c r="AA25" s="29" t="str">
        <f>MID($M25,$AA$1,1)</f>
        <v/>
      </c>
      <c r="AB25" s="10" t="str">
        <f>MID($M25,$AB$1,1)</f>
        <v/>
      </c>
      <c r="AC25" s="10" t="str">
        <f>MID($M25,$AC$1,1)</f>
        <v/>
      </c>
      <c r="AD25" s="10" t="str">
        <f>MID($M25,$AD$1,1)</f>
        <v/>
      </c>
      <c r="AE25" s="10" t="str">
        <f>MID($M25,$AE$1,1)</f>
        <v/>
      </c>
    </row>
    <row r="26" spans="1:34" x14ac:dyDescent="0.25">
      <c r="B26" s="28" t="str">
        <f>IF(ISERROR(B23-B25),"",IF(B23-B25&gt;0,"A","B"))</f>
        <v/>
      </c>
      <c r="Q26" s="30">
        <f>IF(ISERROR(IF(R25="-",Q25,Q25&amp;R25)+0),0,IF(R25="-",Q25,Q25&amp;R25)+0)</f>
        <v>0</v>
      </c>
      <c r="R26" s="28" t="str">
        <f>"-"</f>
        <v>-</v>
      </c>
      <c r="S26" s="39">
        <f>IF(ISERROR(IF(R25="-",S25&amp;T25,T25&amp;U25)+0),0,IF(R25="-",S25&amp;T25,T25&amp;U25)+0)</f>
        <v>0</v>
      </c>
      <c r="T26" s="39" t="str">
        <f>IF(ISERROR(ROUND(Q26/S26*100,1)),"-",ROUND(Q26/S26*100,1))</f>
        <v>-</v>
      </c>
      <c r="U26" s="42" t="str">
        <f>IF(ISERROR(Q26+T26/100),"",Q26+T26/100)</f>
        <v/>
      </c>
      <c r="V26" s="30">
        <f>IF(ISERROR(IF(W25="-",V25,V25&amp;W25)+0),0,IF(W25="-",V25,V25&amp;W25)+0)</f>
        <v>0</v>
      </c>
      <c r="W26" s="39" t="str">
        <f>"-"</f>
        <v>-</v>
      </c>
      <c r="X26" s="39">
        <f>IF(ISERROR(IF(W25="-",X25&amp;Y25,Y25&amp;Z25)+0),0,IF(W25="-",X25&amp;Y25,Y25&amp;Z25)+0)</f>
        <v>0</v>
      </c>
      <c r="Y26" s="39" t="str">
        <f>IF(ISERROR(ROUND(V26/X26*100,1)),"-",ROUND(V26/X26*100,1))</f>
        <v>-</v>
      </c>
      <c r="Z26" s="42" t="str">
        <f>IF(ISERROR(V26+Y26/100),"",V26+Y26/100)</f>
        <v/>
      </c>
      <c r="AA26" s="30">
        <f>IF(ISERROR(IF(AB25="-",AA25,AA25&amp;AB25)+0),0,IF(AB25="-",AA25,AA25&amp;AB25)+0)</f>
        <v>0</v>
      </c>
      <c r="AB26" s="39" t="str">
        <f>"-"</f>
        <v>-</v>
      </c>
      <c r="AC26" s="39">
        <f>IF(ISERROR(IF(AB25="-",AC25&amp;AD25,AD25&amp;AE25)+0),0,IF(AB25="-",AC25&amp;AD25,AD25&amp;AE25)+0)</f>
        <v>0</v>
      </c>
      <c r="AD26" s="39" t="str">
        <f>IF(ISERROR(ROUND(AA26/AC26*100,1)),"-",ROUND(AA26/AC26*100,1))</f>
        <v>-</v>
      </c>
      <c r="AE26" s="42" t="str">
        <f>IF(ISERROR(AA26+AD26/100),"",AA26+AD26/100)</f>
        <v/>
      </c>
      <c r="AF26" s="41" t="str">
        <f>"("&amp;Q26&amp;"/"&amp;S26&amp;")"</f>
        <v>(0/0)</v>
      </c>
      <c r="AG26" s="42" t="str">
        <f>"("&amp;V26&amp;"/"&amp;X26&amp;")"</f>
        <v>(0/0)</v>
      </c>
      <c r="AH26" s="42" t="str">
        <f>"("&amp;AA26&amp;"/"&amp;AC26&amp;")"</f>
        <v>(0/0)</v>
      </c>
    </row>
    <row r="27" spans="1:34" x14ac:dyDescent="0.25">
      <c r="A27" s="28" t="str">
        <f>match7b!A6</f>
        <v/>
      </c>
      <c r="B27" s="28" t="str">
        <f>match7b!B6</f>
        <v/>
      </c>
      <c r="C27" s="28" t="str">
        <f>match7b!C6</f>
        <v/>
      </c>
      <c r="D27" s="28" t="str">
        <f>match7b!D6</f>
        <v/>
      </c>
      <c r="E27" s="28">
        <f>IF(ISERROR(D27+C27),0,D27+C27)</f>
        <v>0</v>
      </c>
      <c r="F27" s="28" t="str">
        <f>match7b!E6</f>
        <v/>
      </c>
      <c r="G27" s="28" t="str">
        <f>match7b!F6</f>
        <v/>
      </c>
      <c r="H27" s="28" t="str">
        <f>match7b!G6</f>
        <v/>
      </c>
      <c r="I27" s="28" t="str">
        <f>match7b!H6</f>
        <v/>
      </c>
      <c r="J27" s="28" t="str">
        <f>match7b!I6</f>
        <v/>
      </c>
      <c r="K27" s="28" t="str">
        <f>match7b!J6</f>
        <v/>
      </c>
      <c r="L27" s="28" t="str">
        <f>match7b!K6</f>
        <v/>
      </c>
      <c r="M27" s="28" t="str">
        <f>match7b!L6</f>
        <v/>
      </c>
      <c r="N27" s="28" t="str">
        <f>match7b!M6</f>
        <v/>
      </c>
      <c r="O27" s="28" t="str">
        <f>match7b!N6</f>
        <v/>
      </c>
      <c r="P27" s="28" t="str">
        <f>A27</f>
        <v/>
      </c>
      <c r="Q27" s="29" t="str">
        <f>MID($K27,$Q$1,1)</f>
        <v/>
      </c>
      <c r="R27" s="28" t="str">
        <f>MID($K27,$R$1,1)</f>
        <v/>
      </c>
      <c r="S27" s="28" t="str">
        <f>MID($K27,$S$1,1)</f>
        <v/>
      </c>
      <c r="T27" s="28" t="str">
        <f>MID($K27,$T$1,1)</f>
        <v/>
      </c>
      <c r="U27" s="28" t="str">
        <f>MID($K27,$U$1,1)</f>
        <v/>
      </c>
      <c r="V27" s="29" t="str">
        <f>MID($L27,$V$1,1)</f>
        <v/>
      </c>
      <c r="W27" s="10" t="str">
        <f>MID($L27,$W$1,1)</f>
        <v/>
      </c>
      <c r="X27" s="10" t="str">
        <f>MID($L27,$X$1,1)</f>
        <v/>
      </c>
      <c r="Y27" s="10" t="str">
        <f>MID($L27,$Y$1,1)</f>
        <v/>
      </c>
      <c r="Z27" s="10" t="str">
        <f>MID($L27,$Z$1,1)</f>
        <v/>
      </c>
      <c r="AA27" s="29" t="str">
        <f>MID($M27,$AA$1,1)</f>
        <v/>
      </c>
      <c r="AB27" s="10" t="str">
        <f>MID($M27,$AB$1,1)</f>
        <v/>
      </c>
      <c r="AC27" s="10" t="str">
        <f>MID($M27,$AC$1,1)</f>
        <v/>
      </c>
      <c r="AD27" s="10" t="str">
        <f>MID($M27,$AD$1,1)</f>
        <v/>
      </c>
      <c r="AE27" s="10" t="str">
        <f>MID($M27,$AE$1,1)</f>
        <v/>
      </c>
    </row>
    <row r="28" spans="1:34" x14ac:dyDescent="0.25">
      <c r="Q28" s="30">
        <f>IF(ISERROR(IF(R27="-",Q27,Q27&amp;R27)+0),0,IF(R27="-",Q27,Q27&amp;R27)+0)</f>
        <v>0</v>
      </c>
      <c r="R28" s="28" t="str">
        <f>"-"</f>
        <v>-</v>
      </c>
      <c r="S28" s="39">
        <f>IF(ISERROR(IF(R27="-",S27&amp;T27,T27&amp;U27)+0),0,IF(R27="-",S27&amp;T27,T27&amp;U27)+0)</f>
        <v>0</v>
      </c>
      <c r="T28" s="39" t="str">
        <f>IF(ISERROR(ROUND(Q28/S28*100,1)),"-",ROUND(Q28/S28*100,1))</f>
        <v>-</v>
      </c>
      <c r="U28" s="42" t="str">
        <f>IF(ISERROR(Q28+T28/100),"",Q28+T28/100)</f>
        <v/>
      </c>
      <c r="V28" s="30">
        <f>IF(ISERROR(IF(W27="-",V27,V27&amp;W27)+0),0,IF(W27="-",V27,V27&amp;W27)+0)</f>
        <v>0</v>
      </c>
      <c r="W28" s="39" t="str">
        <f>"-"</f>
        <v>-</v>
      </c>
      <c r="X28" s="39">
        <f>IF(ISERROR(IF(W27="-",X27&amp;Y27,Y27&amp;Z27)+0),0,IF(W27="-",X27&amp;Y27,Y27&amp;Z27)+0)</f>
        <v>0</v>
      </c>
      <c r="Y28" s="39" t="str">
        <f>IF(ISERROR(ROUND(V28/X28*100,1)),"-",ROUND(V28/X28*100,1))</f>
        <v>-</v>
      </c>
      <c r="Z28" s="42" t="str">
        <f>IF(ISERROR(V28+Y28/100),"",V28+Y28/100)</f>
        <v/>
      </c>
      <c r="AA28" s="30">
        <f>IF(ISERROR(IF(AB27="-",AA27,AA27&amp;AB27)+0),0,IF(AB27="-",AA27,AA27&amp;AB27)+0)</f>
        <v>0</v>
      </c>
      <c r="AB28" s="39" t="str">
        <f>"-"</f>
        <v>-</v>
      </c>
      <c r="AC28" s="39">
        <f>IF(ISERROR(IF(AB27="-",AC27&amp;AD27,AD27&amp;AE27)+0),0,IF(AB27="-",AC27&amp;AD27,AD27&amp;AE27)+0)</f>
        <v>0</v>
      </c>
      <c r="AD28" s="39" t="str">
        <f>IF(ISERROR(ROUND(AA28/AC28*100,1)),"-",ROUND(AA28/AC28*100,1))</f>
        <v>-</v>
      </c>
      <c r="AE28" s="42" t="str">
        <f>IF(ISERROR(AA28+AD28/100),"",AA28+AD28/100)</f>
        <v/>
      </c>
      <c r="AF28" s="41" t="str">
        <f>"("&amp;Q28&amp;"/"&amp;S28&amp;")"</f>
        <v>(0/0)</v>
      </c>
      <c r="AG28" s="42" t="str">
        <f>"("&amp;V28&amp;"/"&amp;X28&amp;")"</f>
        <v>(0/0)</v>
      </c>
      <c r="AH28" s="42" t="str">
        <f>"("&amp;AA28&amp;"/"&amp;AC28&amp;")"</f>
        <v>(0/0)</v>
      </c>
    </row>
    <row r="29" spans="1:34" x14ac:dyDescent="0.25">
      <c r="A29" s="28" t="str">
        <f>match7b!A20</f>
        <v/>
      </c>
      <c r="B29" s="28" t="str">
        <f>match7b!B20</f>
        <v/>
      </c>
      <c r="C29" s="28" t="str">
        <f>match7b!C20</f>
        <v/>
      </c>
      <c r="D29" s="28" t="str">
        <f>match7b!D20</f>
        <v/>
      </c>
      <c r="E29" s="28">
        <f>IF(ISERROR(D29+C29),0,D29+C29)</f>
        <v>0</v>
      </c>
      <c r="F29" s="28" t="str">
        <f>match7b!E20</f>
        <v/>
      </c>
      <c r="G29" s="28" t="str">
        <f>match7b!F20</f>
        <v/>
      </c>
      <c r="H29" s="28" t="str">
        <f>match7b!G20</f>
        <v/>
      </c>
      <c r="I29" s="28" t="str">
        <f>match7b!H20</f>
        <v/>
      </c>
      <c r="J29" s="28" t="str">
        <f>match7b!I20</f>
        <v/>
      </c>
      <c r="K29" s="28" t="str">
        <f>match7b!J20</f>
        <v/>
      </c>
      <c r="L29" s="28" t="str">
        <f>match7b!K20</f>
        <v/>
      </c>
      <c r="M29" s="28" t="str">
        <f>match7b!L20</f>
        <v/>
      </c>
      <c r="N29" s="28" t="str">
        <f>match7b!M20</f>
        <v/>
      </c>
      <c r="O29" s="28" t="str">
        <f>match7b!N20</f>
        <v/>
      </c>
      <c r="P29" s="28" t="str">
        <f>A29</f>
        <v/>
      </c>
      <c r="Q29" s="29" t="str">
        <f>MID($K29,$Q$1,1)</f>
        <v/>
      </c>
      <c r="R29" s="28" t="str">
        <f>MID($K29,$R$1,1)</f>
        <v/>
      </c>
      <c r="S29" s="28" t="str">
        <f>MID($K29,$S$1,1)</f>
        <v/>
      </c>
      <c r="T29" s="28" t="str">
        <f>MID($K29,$T$1,1)</f>
        <v/>
      </c>
      <c r="U29" s="28" t="str">
        <f>MID($K29,$U$1,1)</f>
        <v/>
      </c>
      <c r="V29" s="29" t="str">
        <f>MID($L29,$V$1,1)</f>
        <v/>
      </c>
      <c r="W29" s="10" t="str">
        <f>MID($L29,$W$1,1)</f>
        <v/>
      </c>
      <c r="X29" s="10" t="str">
        <f>MID($L29,$X$1,1)</f>
        <v/>
      </c>
      <c r="Y29" s="10" t="str">
        <f>MID($L29,$Y$1,1)</f>
        <v/>
      </c>
      <c r="Z29" s="10" t="str">
        <f>MID($L29,$Z$1,1)</f>
        <v/>
      </c>
      <c r="AA29" s="29" t="str">
        <f>MID($M29,$AA$1,1)</f>
        <v/>
      </c>
      <c r="AB29" s="10" t="str">
        <f>MID($M29,$AB$1,1)</f>
        <v/>
      </c>
      <c r="AC29" s="10" t="str">
        <f>MID($M29,$AC$1,1)</f>
        <v/>
      </c>
      <c r="AD29" s="10" t="str">
        <f>MID($M29,$AD$1,1)</f>
        <v/>
      </c>
      <c r="AE29" s="10" t="str">
        <f>MID($M29,$AE$1,1)</f>
        <v/>
      </c>
    </row>
    <row r="30" spans="1:34" x14ac:dyDescent="0.25">
      <c r="B30" s="28" t="str">
        <f>IF(ISERROR(B27-B29),"",IF(B27-B29&gt;0,"A","B"))</f>
        <v/>
      </c>
      <c r="Q30" s="30">
        <f>IF(ISERROR(IF(R29="-",Q29,Q29&amp;R29)+0),0,IF(R29="-",Q29,Q29&amp;R29)+0)</f>
        <v>0</v>
      </c>
      <c r="R30" s="28" t="str">
        <f>"-"</f>
        <v>-</v>
      </c>
      <c r="S30" s="39">
        <f>IF(ISERROR(IF(R29="-",S29&amp;T29,T29&amp;U29)+0),0,IF(R29="-",S29&amp;T29,T29&amp;U29)+0)</f>
        <v>0</v>
      </c>
      <c r="T30" s="39" t="str">
        <f>IF(ISERROR(ROUND(Q30/S30*100,1)),"-",ROUND(Q30/S30*100,1))</f>
        <v>-</v>
      </c>
      <c r="U30" s="42" t="str">
        <f>IF(ISERROR(Q30+T30/100),"",Q30+T30/100)</f>
        <v/>
      </c>
      <c r="V30" s="30">
        <f>IF(ISERROR(IF(W29="-",V29,V29&amp;W29)+0),0,IF(W29="-",V29,V29&amp;W29)+0)</f>
        <v>0</v>
      </c>
      <c r="W30" s="39" t="str">
        <f>"-"</f>
        <v>-</v>
      </c>
      <c r="X30" s="39">
        <f>IF(ISERROR(IF(W29="-",X29&amp;Y29,Y29&amp;Z29)+0),0,IF(W29="-",X29&amp;Y29,Y29&amp;Z29)+0)</f>
        <v>0</v>
      </c>
      <c r="Y30" s="39" t="str">
        <f>IF(ISERROR(ROUND(V30/X30*100,1)),"-",ROUND(V30/X30*100,1))</f>
        <v>-</v>
      </c>
      <c r="Z30" s="42" t="str">
        <f>IF(ISERROR(V30+Y30/100),"",V30+Y30/100)</f>
        <v/>
      </c>
      <c r="AA30" s="30">
        <f>IF(ISERROR(IF(AB29="-",AA29,AA29&amp;AB29)+0),0,IF(AB29="-",AA29,AA29&amp;AB29)+0)</f>
        <v>0</v>
      </c>
      <c r="AB30" s="39" t="str">
        <f>"-"</f>
        <v>-</v>
      </c>
      <c r="AC30" s="39">
        <f>IF(ISERROR(IF(AB29="-",AC29&amp;AD29,AD29&amp;AE29)+0),0,IF(AB29="-",AC29&amp;AD29,AD29&amp;AE29)+0)</f>
        <v>0</v>
      </c>
      <c r="AD30" s="39" t="str">
        <f>IF(ISERROR(ROUND(AA30/AC30*100,1)),"-",ROUND(AA30/AC30*100,1))</f>
        <v>-</v>
      </c>
      <c r="AE30" s="42" t="str">
        <f>IF(ISERROR(AA30+AD30/100),"",AA30+AD30/100)</f>
        <v/>
      </c>
      <c r="AF30" s="41" t="str">
        <f>"("&amp;Q30&amp;"/"&amp;S30&amp;")"</f>
        <v>(0/0)</v>
      </c>
      <c r="AG30" s="42" t="str">
        <f>"("&amp;V30&amp;"/"&amp;X30&amp;")"</f>
        <v>(0/0)</v>
      </c>
      <c r="AH30" s="42" t="str">
        <f>"("&amp;AA30&amp;"/"&amp;AC30&amp;")"</f>
        <v>(0/0)</v>
      </c>
    </row>
    <row r="31" spans="1:34" x14ac:dyDescent="0.25">
      <c r="A31" s="28" t="str">
        <f>match8b!A6</f>
        <v/>
      </c>
      <c r="B31" s="28" t="str">
        <f>match8b!B6</f>
        <v/>
      </c>
      <c r="C31" s="28" t="str">
        <f>match8b!C6</f>
        <v/>
      </c>
      <c r="D31" s="28" t="str">
        <f>match8b!D6</f>
        <v/>
      </c>
      <c r="E31" s="28">
        <f>IF(ISERROR(D31+C31),0,D31+C31)</f>
        <v>0</v>
      </c>
      <c r="F31" s="28" t="str">
        <f>match8b!E6</f>
        <v/>
      </c>
      <c r="G31" s="28" t="str">
        <f>match8b!F6</f>
        <v/>
      </c>
      <c r="H31" s="28" t="str">
        <f>match8b!G6</f>
        <v/>
      </c>
      <c r="I31" s="28" t="str">
        <f>match8b!H6</f>
        <v/>
      </c>
      <c r="J31" s="28" t="str">
        <f>match8b!I6</f>
        <v/>
      </c>
      <c r="K31" s="28" t="str">
        <f>match8b!J6</f>
        <v/>
      </c>
      <c r="L31" s="28" t="str">
        <f>match8b!K6</f>
        <v/>
      </c>
      <c r="M31" s="28" t="str">
        <f>match8b!L6</f>
        <v/>
      </c>
      <c r="N31" s="28" t="str">
        <f>match8b!M6</f>
        <v/>
      </c>
      <c r="O31" s="28" t="str">
        <f>match8b!N6</f>
        <v/>
      </c>
      <c r="P31" s="28" t="str">
        <f>A31</f>
        <v/>
      </c>
      <c r="Q31" s="29" t="str">
        <f>MID($K31,$Q$1,1)</f>
        <v/>
      </c>
      <c r="R31" s="28" t="str">
        <f>MID($K31,$R$1,1)</f>
        <v/>
      </c>
      <c r="S31" s="28" t="str">
        <f>MID($K31,$S$1,1)</f>
        <v/>
      </c>
      <c r="T31" s="28" t="str">
        <f>MID($K31,$T$1,1)</f>
        <v/>
      </c>
      <c r="U31" s="28" t="str">
        <f>MID($K31,$U$1,1)</f>
        <v/>
      </c>
      <c r="V31" s="29" t="str">
        <f>MID($L31,$V$1,1)</f>
        <v/>
      </c>
      <c r="W31" s="10" t="str">
        <f>MID($L31,$W$1,1)</f>
        <v/>
      </c>
      <c r="X31" s="10" t="str">
        <f>MID($L31,$X$1,1)</f>
        <v/>
      </c>
      <c r="Y31" s="10" t="str">
        <f>MID($L31,$Y$1,1)</f>
        <v/>
      </c>
      <c r="Z31" s="10" t="str">
        <f>MID($L31,$Z$1,1)</f>
        <v/>
      </c>
      <c r="AA31" s="29" t="str">
        <f>MID($M31,$AA$1,1)</f>
        <v/>
      </c>
      <c r="AB31" s="10" t="str">
        <f>MID($M31,$AB$1,1)</f>
        <v/>
      </c>
      <c r="AC31" s="10" t="str">
        <f>MID($M31,$AC$1,1)</f>
        <v/>
      </c>
      <c r="AD31" s="10" t="str">
        <f>MID($M31,$AD$1,1)</f>
        <v/>
      </c>
      <c r="AE31" s="10" t="str">
        <f>MID($M31,$AE$1,1)</f>
        <v/>
      </c>
    </row>
    <row r="32" spans="1:34" x14ac:dyDescent="0.25">
      <c r="Q32" s="30">
        <f>IF(ISERROR(IF(R31="-",Q31,Q31&amp;R31)+0),0,IF(R31="-",Q31,Q31&amp;R31)+0)</f>
        <v>0</v>
      </c>
      <c r="R32" s="28" t="str">
        <f>"-"</f>
        <v>-</v>
      </c>
      <c r="S32" s="39">
        <f>IF(ISERROR(IF(R31="-",S31&amp;T31,T31&amp;U31)+0),0,IF(R31="-",S31&amp;T31,T31&amp;U31)+0)</f>
        <v>0</v>
      </c>
      <c r="T32" s="39" t="str">
        <f>IF(ISERROR(ROUND(Q32/S32*100,1)),"-",ROUND(Q32/S32*100,1))</f>
        <v>-</v>
      </c>
      <c r="U32" s="42" t="str">
        <f>IF(ISERROR(Q32+T32/100),"",Q32+T32/100)</f>
        <v/>
      </c>
      <c r="V32" s="30">
        <f>IF(ISERROR(IF(W31="-",V31,V31&amp;W31)+0),0,IF(W31="-",V31,V31&amp;W31)+0)</f>
        <v>0</v>
      </c>
      <c r="W32" s="39" t="str">
        <f>"-"</f>
        <v>-</v>
      </c>
      <c r="X32" s="39">
        <f>IF(ISERROR(IF(W31="-",X31&amp;Y31,Y31&amp;Z31)+0),0,IF(W31="-",X31&amp;Y31,Y31&amp;Z31)+0)</f>
        <v>0</v>
      </c>
      <c r="Y32" s="39" t="str">
        <f>IF(ISERROR(ROUND(V32/X32*100,1)),"-",ROUND(V32/X32*100,1))</f>
        <v>-</v>
      </c>
      <c r="Z32" s="42" t="str">
        <f>IF(ISERROR(V32+Y32/100),"",V32+Y32/100)</f>
        <v/>
      </c>
      <c r="AA32" s="30">
        <f>IF(ISERROR(IF(AB31="-",AA31,AA31&amp;AB31)+0),0,IF(AB31="-",AA31,AA31&amp;AB31)+0)</f>
        <v>0</v>
      </c>
      <c r="AB32" s="39" t="str">
        <f>"-"</f>
        <v>-</v>
      </c>
      <c r="AC32" s="39">
        <f>IF(ISERROR(IF(AB31="-",AC31&amp;AD31,AD31&amp;AE31)+0),0,IF(AB31="-",AC31&amp;AD31,AD31&amp;AE31)+0)</f>
        <v>0</v>
      </c>
      <c r="AD32" s="39" t="str">
        <f>IF(ISERROR(ROUND(AA32/AC32*100,1)),"-",ROUND(AA32/AC32*100,1))</f>
        <v>-</v>
      </c>
      <c r="AE32" s="42" t="str">
        <f>IF(ISERROR(AA32+AD32/100),"",AA32+AD32/100)</f>
        <v/>
      </c>
      <c r="AF32" s="41" t="str">
        <f>"("&amp;Q32&amp;"/"&amp;S32&amp;")"</f>
        <v>(0/0)</v>
      </c>
      <c r="AG32" s="42" t="str">
        <f>"("&amp;V32&amp;"/"&amp;X32&amp;")"</f>
        <v>(0/0)</v>
      </c>
      <c r="AH32" s="42" t="str">
        <f>"("&amp;AA32&amp;"/"&amp;AC32&amp;")"</f>
        <v>(0/0)</v>
      </c>
    </row>
    <row r="33" spans="1:34" x14ac:dyDescent="0.25">
      <c r="A33" s="28" t="str">
        <f>match8b!A20</f>
        <v/>
      </c>
      <c r="B33" s="28" t="str">
        <f>match8b!B20</f>
        <v/>
      </c>
      <c r="C33" s="28" t="str">
        <f>match8b!C20</f>
        <v/>
      </c>
      <c r="D33" s="28" t="str">
        <f>match8b!D20</f>
        <v/>
      </c>
      <c r="E33" s="28">
        <f>IF(ISERROR(D33+C33),0,D33+C33)</f>
        <v>0</v>
      </c>
      <c r="F33" s="28" t="str">
        <f>match8b!E20</f>
        <v/>
      </c>
      <c r="G33" s="28" t="str">
        <f>match8b!F20</f>
        <v/>
      </c>
      <c r="H33" s="28" t="str">
        <f>match8b!G20</f>
        <v/>
      </c>
      <c r="I33" s="28" t="str">
        <f>match8b!H20</f>
        <v/>
      </c>
      <c r="J33" s="28" t="str">
        <f>match8b!I20</f>
        <v/>
      </c>
      <c r="K33" s="28" t="str">
        <f>match8b!J20</f>
        <v/>
      </c>
      <c r="L33" s="28" t="str">
        <f>match8b!K20</f>
        <v/>
      </c>
      <c r="M33" s="28" t="str">
        <f>match8b!L20</f>
        <v/>
      </c>
      <c r="N33" s="28" t="str">
        <f>match8b!M20</f>
        <v/>
      </c>
      <c r="O33" s="28" t="str">
        <f>match8b!N20</f>
        <v/>
      </c>
      <c r="P33" s="28" t="str">
        <f>A33</f>
        <v/>
      </c>
      <c r="Q33" s="29" t="str">
        <f>MID($K33,$Q$1,1)</f>
        <v/>
      </c>
      <c r="R33" s="28" t="str">
        <f>MID($K33,$R$1,1)</f>
        <v/>
      </c>
      <c r="S33" s="28" t="str">
        <f>MID($K33,$S$1,1)</f>
        <v/>
      </c>
      <c r="T33" s="28" t="str">
        <f>MID($K33,$T$1,1)</f>
        <v/>
      </c>
      <c r="U33" s="28" t="str">
        <f>MID($K33,$U$1,1)</f>
        <v/>
      </c>
      <c r="V33" s="29" t="str">
        <f>MID($L33,$V$1,1)</f>
        <v/>
      </c>
      <c r="W33" s="10" t="str">
        <f>MID($L33,$W$1,1)</f>
        <v/>
      </c>
      <c r="X33" s="10" t="str">
        <f>MID($L33,$X$1,1)</f>
        <v/>
      </c>
      <c r="Y33" s="10" t="str">
        <f>MID($L33,$Y$1,1)</f>
        <v/>
      </c>
      <c r="Z33" s="10" t="str">
        <f>MID($L33,$Z$1,1)</f>
        <v/>
      </c>
      <c r="AA33" s="29" t="str">
        <f>MID($M33,$AA$1,1)</f>
        <v/>
      </c>
      <c r="AB33" s="10" t="str">
        <f>MID($M33,$AB$1,1)</f>
        <v/>
      </c>
      <c r="AC33" s="10" t="str">
        <f>MID($M33,$AC$1,1)</f>
        <v/>
      </c>
      <c r="AD33" s="10" t="str">
        <f>MID($M33,$AD$1,1)</f>
        <v/>
      </c>
      <c r="AE33" s="10" t="str">
        <f>MID($M33,$AE$1,1)</f>
        <v/>
      </c>
    </row>
    <row r="34" spans="1:34" x14ac:dyDescent="0.25">
      <c r="B34" s="28" t="str">
        <f>IF(ISERROR(B31-B33),"",IF(B31-B33&gt;0,"A","B"))</f>
        <v/>
      </c>
      <c r="Q34" s="30">
        <f>IF(ISERROR(IF(R33="-",Q33,Q33&amp;R33)+0),0,IF(R33="-",Q33,Q33&amp;R33)+0)</f>
        <v>0</v>
      </c>
      <c r="R34" s="28" t="str">
        <f>"-"</f>
        <v>-</v>
      </c>
      <c r="S34" s="39">
        <f>IF(ISERROR(IF(R33="-",S33&amp;T33,T33&amp;U33)+0),0,IF(R33="-",S33&amp;T33,T33&amp;U33)+0)</f>
        <v>0</v>
      </c>
      <c r="T34" s="39" t="str">
        <f>IF(ISERROR(ROUND(Q34/S34*100,1)),"-",ROUND(Q34/S34*100,1))</f>
        <v>-</v>
      </c>
      <c r="U34" s="42" t="str">
        <f>IF(ISERROR(Q34+T34/100),"",Q34+T34/100)</f>
        <v/>
      </c>
      <c r="V34" s="30">
        <f>IF(ISERROR(IF(W33="-",V33,V33&amp;W33)+0),0,IF(W33="-",V33,V33&amp;W33)+0)</f>
        <v>0</v>
      </c>
      <c r="W34" s="39" t="str">
        <f>"-"</f>
        <v>-</v>
      </c>
      <c r="X34" s="39">
        <f>IF(ISERROR(IF(W33="-",X33&amp;Y33,Y33&amp;Z33)+0),0,IF(W33="-",X33&amp;Y33,Y33&amp;Z33)+0)</f>
        <v>0</v>
      </c>
      <c r="Y34" s="39" t="str">
        <f>IF(ISERROR(ROUND(V34/X34*100,1)),"-",ROUND(V34/X34*100,1))</f>
        <v>-</v>
      </c>
      <c r="Z34" s="42" t="str">
        <f>IF(ISERROR(V34+Y34/100),"",V34+Y34/100)</f>
        <v/>
      </c>
      <c r="AA34" s="30">
        <f>IF(ISERROR(IF(AB33="-",AA33,AA33&amp;AB33)+0),0,IF(AB33="-",AA33,AA33&amp;AB33)+0)</f>
        <v>0</v>
      </c>
      <c r="AB34" s="39" t="str">
        <f>"-"</f>
        <v>-</v>
      </c>
      <c r="AC34" s="39">
        <f>IF(ISERROR(IF(AB33="-",AC33&amp;AD33,AD33&amp;AE33)+0),0,IF(AB33="-",AC33&amp;AD33,AD33&amp;AE33)+0)</f>
        <v>0</v>
      </c>
      <c r="AD34" s="39" t="str">
        <f>IF(ISERROR(ROUND(AA34/AC34*100,1)),"-",ROUND(AA34/AC34*100,1))</f>
        <v>-</v>
      </c>
      <c r="AE34" s="42" t="str">
        <f>IF(ISERROR(AA34+AD34/100),"",AA34+AD34/100)</f>
        <v/>
      </c>
      <c r="AF34" s="41" t="str">
        <f>"("&amp;Q34&amp;"/"&amp;S34&amp;")"</f>
        <v>(0/0)</v>
      </c>
      <c r="AG34" s="42" t="str">
        <f>"("&amp;V34&amp;"/"&amp;X34&amp;")"</f>
        <v>(0/0)</v>
      </c>
      <c r="AH34" s="42" t="str">
        <f>"("&amp;AA34&amp;"/"&amp;AC34&amp;")"</f>
        <v>(0/0)</v>
      </c>
    </row>
    <row r="35" spans="1:34" x14ac:dyDescent="0.25">
      <c r="B35" s="31" t="s">
        <v>6</v>
      </c>
      <c r="C35" s="32" t="s">
        <v>67</v>
      </c>
      <c r="D35" s="32" t="s">
        <v>66</v>
      </c>
      <c r="E35" s="32" t="s">
        <v>20</v>
      </c>
      <c r="F35" s="32" t="s">
        <v>9</v>
      </c>
      <c r="G35" s="32" t="s">
        <v>10</v>
      </c>
      <c r="H35" s="32" t="s">
        <v>11</v>
      </c>
      <c r="I35" s="32" t="s">
        <v>12</v>
      </c>
      <c r="J35" s="32" t="s">
        <v>13</v>
      </c>
      <c r="K35" s="32" t="s">
        <v>68</v>
      </c>
      <c r="L35" s="32" t="s">
        <v>23</v>
      </c>
      <c r="M35" s="32" t="s">
        <v>24</v>
      </c>
      <c r="N35" s="32"/>
      <c r="O35" s="33" t="s">
        <v>18</v>
      </c>
    </row>
    <row r="36" spans="1:34" x14ac:dyDescent="0.25">
      <c r="A36" s="28" t="s">
        <v>43</v>
      </c>
      <c r="B36" s="29">
        <f>MAX(B3,B5,B7,B9,B11,B13,B15,B17,B19,B21,B23,B25,B27,B29,B31,B33)</f>
        <v>0</v>
      </c>
      <c r="C36" s="10">
        <f t="shared" ref="C36:J36" si="0">MAX(C3,C5,C7,C9,C11,C13,C15,C17,C19,C21,C23,C25,C27,C29,C31,C33)</f>
        <v>0</v>
      </c>
      <c r="D36" s="10">
        <f t="shared" si="0"/>
        <v>0</v>
      </c>
      <c r="E36" s="10">
        <f t="shared" si="0"/>
        <v>0</v>
      </c>
      <c r="F36" s="10">
        <f t="shared" si="0"/>
        <v>0</v>
      </c>
      <c r="G36" s="10">
        <f t="shared" si="0"/>
        <v>0</v>
      </c>
      <c r="H36" s="10">
        <f t="shared" si="0"/>
        <v>0</v>
      </c>
      <c r="I36" s="10">
        <f t="shared" si="0"/>
        <v>0</v>
      </c>
      <c r="J36" s="10">
        <f t="shared" si="0"/>
        <v>0</v>
      </c>
      <c r="K36" s="43">
        <f>U36</f>
        <v>0</v>
      </c>
      <c r="L36" s="43">
        <f>Z36</f>
        <v>0</v>
      </c>
      <c r="M36" s="43">
        <f>AE36</f>
        <v>0</v>
      </c>
      <c r="N36" s="10"/>
      <c r="O36" s="34">
        <f>MAX(O3,O5,O7,O9,O11,O13,O15,O17,O19,O21,O23,O25,O27,O29,O31,O33)</f>
        <v>0</v>
      </c>
      <c r="U36" s="28">
        <f>MAX(U4,U6,U8,U10,U12,U14,U16,U18,U20,U22,U24,U26,U28,U30,U32,U34)</f>
        <v>0</v>
      </c>
      <c r="Z36" s="42">
        <f>MAX(Z4,Z6,Z8,Z10,Z12,Z14,Z16,Z18,Z20,Z22,Z24,Z26,Z28,Z30,Z32,Z34)</f>
        <v>0</v>
      </c>
      <c r="AE36" s="42">
        <f>MAX(AE4,AE6,AE8,AE10,AE12,AE14,AE16,AE18,AE20,AE22,AE24,AE26,AE28,AE30,AE32,AE34)</f>
        <v>0</v>
      </c>
    </row>
    <row r="37" spans="1:34" x14ac:dyDescent="0.25">
      <c r="B37" s="29"/>
      <c r="C37" s="10"/>
      <c r="D37" s="10"/>
      <c r="E37" s="10"/>
      <c r="F37" s="10"/>
      <c r="G37" s="10"/>
      <c r="H37" s="10"/>
      <c r="I37" s="10"/>
      <c r="J37" s="10"/>
      <c r="K37" s="10" t="e">
        <f>U37</f>
        <v>#N/A</v>
      </c>
      <c r="L37" s="10" t="e">
        <f>Z37</f>
        <v>#N/A</v>
      </c>
      <c r="M37" s="10" t="e">
        <f>AE37</f>
        <v>#N/A</v>
      </c>
      <c r="N37" s="10"/>
      <c r="O37" s="34"/>
      <c r="U37" s="28" t="e">
        <f>VLOOKUP(U36,U3:AH33,12,FALSE)</f>
        <v>#N/A</v>
      </c>
      <c r="Z37" s="28" t="e">
        <f>VLOOKUP(Z36,Z4:AH34,8,FALSE)</f>
        <v>#N/A</v>
      </c>
      <c r="AE37" s="28" t="e">
        <f>VLOOKUP(AE36,AE4:AH34,4,FALSE)</f>
        <v>#N/A</v>
      </c>
    </row>
    <row r="38" spans="1:34" x14ac:dyDescent="0.25">
      <c r="B38" s="29" t="str">
        <f t="shared" ref="B38:J38" si="1">IF(B3=B$36,IF(AND(B39="",B40="",B41="",B42="",B43="",B44="",B45="",B46="",B47="",B48="",B49="",B50="",B51="",B52="",B53=""),$A$3,$A$3&amp;"et "),"")</f>
        <v/>
      </c>
      <c r="C38" s="10" t="str">
        <f t="shared" si="1"/>
        <v/>
      </c>
      <c r="D38" s="10" t="str">
        <f t="shared" si="1"/>
        <v/>
      </c>
      <c r="E38" s="10" t="str">
        <f t="shared" si="1"/>
        <v/>
      </c>
      <c r="F38" s="10" t="str">
        <f t="shared" si="1"/>
        <v/>
      </c>
      <c r="G38" s="10" t="str">
        <f t="shared" si="1"/>
        <v/>
      </c>
      <c r="H38" s="10" t="str">
        <f t="shared" si="1"/>
        <v/>
      </c>
      <c r="I38" s="10" t="str">
        <f t="shared" si="1"/>
        <v/>
      </c>
      <c r="J38" s="10" t="str">
        <f t="shared" si="1"/>
        <v/>
      </c>
      <c r="K38" s="10" t="str">
        <f>IF(U4=K$36,IF(AND(K39="",K40="",K41="",K42="",K43="",K44="",K45="",K46="",K47="",K48="",K49="",K50="",K51="",K52="",K53=""),$A$3,$A$3&amp;"et "),"")</f>
        <v/>
      </c>
      <c r="L38" s="10" t="str">
        <f>IF(Z4=L$36,IF(AND(L39="",L40="",L41="",L42="",L43="",L44="",L45="",L46="",L47="",L48="",L49="",L50="",L51="",L52="",L53=""),$A$3,$A$3&amp;"et "),"")</f>
        <v/>
      </c>
      <c r="M38" s="10" t="str">
        <f>IF(AE4=M$36,IF(AND(M39="",M40="",M41="",M42="",M43="",M44="",M45="",M46="",M47="",M48="",M49="",M50="",M51="",M52="",M53=""),$A$3,$A$3&amp;"et "),"")</f>
        <v/>
      </c>
      <c r="N38" s="10"/>
      <c r="O38" s="34" t="str">
        <f>IF(O3=O$36,IF(AND(O39="",O40="",O41="",O42="",O43="",O44="",O45="",O46="",O47="",O48="",O49="",O50="",O51="",O52="",O53=""),$A$3,$A$3&amp;"et "),"")</f>
        <v/>
      </c>
    </row>
    <row r="39" spans="1:34" x14ac:dyDescent="0.25">
      <c r="B39" s="29" t="str">
        <f t="shared" ref="B39:J39" si="2">IF(B5=B$36,IF(AND(B40="",B41="",B42="",B43="",B44="",B45="",B46="",B47="",B48="",B49="",B50="",B51="",B52="",B53=""),$A$5,$A$5&amp;"et "),"")</f>
        <v/>
      </c>
      <c r="C39" s="10" t="str">
        <f t="shared" si="2"/>
        <v/>
      </c>
      <c r="D39" s="10" t="str">
        <f t="shared" si="2"/>
        <v/>
      </c>
      <c r="E39" s="10" t="str">
        <f t="shared" si="2"/>
        <v/>
      </c>
      <c r="F39" s="10" t="str">
        <f t="shared" si="2"/>
        <v/>
      </c>
      <c r="G39" s="10" t="str">
        <f t="shared" si="2"/>
        <v/>
      </c>
      <c r="H39" s="10" t="str">
        <f t="shared" si="2"/>
        <v/>
      </c>
      <c r="I39" s="10" t="str">
        <f t="shared" si="2"/>
        <v/>
      </c>
      <c r="J39" s="10" t="str">
        <f t="shared" si="2"/>
        <v/>
      </c>
      <c r="K39" s="10" t="str">
        <f>IF(U6=K$36,IF(AND(K40="",K41="",K42="",K43="",K44="",K45="",K46="",K47="",K48="",K49="",K50="",K51="",K52="",K53=""),$A$5,$A$5&amp;"et "),"")</f>
        <v/>
      </c>
      <c r="L39" s="10" t="str">
        <f>IF(Z6=L$36,IF(AND(L40="",L41="",L42="",L43="",L44="",L45="",L46="",L47="",L48="",L49="",L50="",L51="",L52="",L53=""),$A$5,$A$5&amp;"et "),"")</f>
        <v/>
      </c>
      <c r="M39" s="10" t="str">
        <f>IF(AE6=M$36,IF(AND(M40="",M41="",M42="",M43="",M44="",M45="",M46="",M47="",M48="",M49="",M50="",M51="",M52="",M53=""),$A$5,$A$5&amp;"et "),"")</f>
        <v/>
      </c>
      <c r="N39" s="10"/>
      <c r="O39" s="34" t="str">
        <f>IF(O5=O$36,IF(AND(O40="",O41="",O42="",O43="",O44="",O45="",O46="",O47="",O48="",O49="",O50="",O51="",O52="",O53=""),$A$5,$A$5&amp;"et "),"")</f>
        <v/>
      </c>
    </row>
    <row r="40" spans="1:34" x14ac:dyDescent="0.25">
      <c r="B40" s="29" t="str">
        <f t="shared" ref="B40:J40" si="3">IF(B7=B$36,IF(AND(B41="",B42="",B43="",B44="",B45="",B46="",B47="",B48="",B49="",B50="",B51="",B52="",B53=""),$A$7,$A$7&amp;"et "),"")</f>
        <v/>
      </c>
      <c r="C40" s="10" t="str">
        <f t="shared" si="3"/>
        <v/>
      </c>
      <c r="D40" s="10" t="str">
        <f t="shared" si="3"/>
        <v/>
      </c>
      <c r="E40" s="10" t="str">
        <f t="shared" si="3"/>
        <v/>
      </c>
      <c r="F40" s="10" t="str">
        <f t="shared" si="3"/>
        <v/>
      </c>
      <c r="G40" s="10" t="str">
        <f t="shared" si="3"/>
        <v/>
      </c>
      <c r="H40" s="10" t="str">
        <f t="shared" si="3"/>
        <v/>
      </c>
      <c r="I40" s="10" t="str">
        <f t="shared" si="3"/>
        <v/>
      </c>
      <c r="J40" s="10" t="str">
        <f t="shared" si="3"/>
        <v/>
      </c>
      <c r="K40" s="10" t="str">
        <f>IF(U8=K$36,IF(AND(K41="",K42="",K43="",K44="",K45="",K46="",K47="",K48="",K49="",K50="",K51="",K52="",K53=""),$A$7,$A$7&amp;"et "),"")</f>
        <v/>
      </c>
      <c r="L40" s="10" t="str">
        <f>IF(Z8=L$36,IF(AND(L41="",L42="",L43="",L44="",L45="",L46="",L47="",L48="",L49="",L50="",L51="",L52="",L53=""),$A$7,$A$7&amp;"et "),"")</f>
        <v/>
      </c>
      <c r="M40" s="10" t="str">
        <f>IF(AE8=M$36,IF(AND(M41="",M42="",M43="",M44="",M45="",M46="",M47="",M48="",M49="",M50="",M51="",M52="",M53=""),$A$7,$A$7&amp;"et "),"")</f>
        <v/>
      </c>
      <c r="N40" s="10"/>
      <c r="O40" s="34" t="str">
        <f>IF(O7=O$36,IF(AND(O41="",O42="",O43="",O44="",O45="",O46="",O47="",O48="",O49="",O50="",O51="",O52="",O53=""),$A$7,$A$7&amp;"et "),"")</f>
        <v/>
      </c>
    </row>
    <row r="41" spans="1:34" x14ac:dyDescent="0.25">
      <c r="B41" s="29" t="str">
        <f t="shared" ref="B41:J41" si="4">IF(B9=B$36,IF(AND(B42="",B43="",B44="",B45="",B46="",B47="",B48="",B49="",B50="",B51="",B52="",B53=""),$A$9,$A$9&amp;"et "),"")</f>
        <v/>
      </c>
      <c r="C41" s="10" t="str">
        <f t="shared" si="4"/>
        <v/>
      </c>
      <c r="D41" s="10" t="str">
        <f t="shared" si="4"/>
        <v/>
      </c>
      <c r="E41" s="10" t="str">
        <f t="shared" si="4"/>
        <v/>
      </c>
      <c r="F41" s="10" t="str">
        <f t="shared" si="4"/>
        <v/>
      </c>
      <c r="G41" s="10" t="str">
        <f t="shared" si="4"/>
        <v/>
      </c>
      <c r="H41" s="10" t="str">
        <f t="shared" si="4"/>
        <v/>
      </c>
      <c r="I41" s="10" t="str">
        <f t="shared" si="4"/>
        <v/>
      </c>
      <c r="J41" s="10" t="str">
        <f t="shared" si="4"/>
        <v/>
      </c>
      <c r="K41" s="10" t="str">
        <f>IF(U10=K$36,IF(AND(K42="",K43="",K44="",K45="",K46="",K47="",K48="",K49="",K50="",K51="",K52="",K53=""),$A$9,$A$9&amp;"et "),"")</f>
        <v/>
      </c>
      <c r="L41" s="10" t="str">
        <f>IF(Z10=L$36,IF(AND(L42="",L43="",L44="",L45="",L46="",L47="",L48="",L49="",L50="",L51="",L52="",L53=""),$A$9,$A$9&amp;"et "),"")</f>
        <v/>
      </c>
      <c r="M41" s="10" t="str">
        <f>IF(AE10=M$36,IF(AND(M42="",M43="",M44="",M45="",M46="",M47="",M48="",M49="",M50="",M51="",M52="",M53=""),$A$9,$A$9&amp;"et "),"")</f>
        <v/>
      </c>
      <c r="N41" s="10"/>
      <c r="O41" s="34" t="str">
        <f>IF(O9=O$36,IF(AND(O42="",O43="",O44="",O45="",O46="",O47="",O48="",O49="",O50="",O51="",O52="",O53=""),$A$9,$A$9&amp;"et "),"")</f>
        <v/>
      </c>
    </row>
    <row r="42" spans="1:34" x14ac:dyDescent="0.25">
      <c r="B42" s="29" t="str">
        <f t="shared" ref="B42:J42" si="5">IF(B11=B$36,IF(AND(B43="",B44="",B45="",B46="",B47="",B48="",B49="",B50="",B51="",B52="",B53=""),$A$11,$A$11&amp;"et "),"")</f>
        <v/>
      </c>
      <c r="C42" s="10" t="str">
        <f t="shared" si="5"/>
        <v/>
      </c>
      <c r="D42" s="10" t="str">
        <f t="shared" si="5"/>
        <v/>
      </c>
      <c r="E42" s="10" t="str">
        <f t="shared" si="5"/>
        <v/>
      </c>
      <c r="F42" s="10" t="str">
        <f t="shared" si="5"/>
        <v/>
      </c>
      <c r="G42" s="10" t="str">
        <f t="shared" si="5"/>
        <v/>
      </c>
      <c r="H42" s="10" t="str">
        <f t="shared" si="5"/>
        <v/>
      </c>
      <c r="I42" s="10" t="str">
        <f t="shared" si="5"/>
        <v/>
      </c>
      <c r="J42" s="10" t="str">
        <f t="shared" si="5"/>
        <v/>
      </c>
      <c r="K42" s="10" t="str">
        <f>IF(U12=K$36,IF(AND(K43="",K44="",K45="",K46="",K47="",K48="",K49="",K50="",K51="",K52="",K53=""),$A$11,$A$11&amp;"et "),"")</f>
        <v/>
      </c>
      <c r="L42" s="10" t="str">
        <f>IF(Z12=L$36,IF(AND(L43="",L44="",L45="",L46="",L47="",L48="",L49="",L50="",L51="",L52="",L53=""),$A$11,$A$11&amp;"et "),"")</f>
        <v/>
      </c>
      <c r="M42" s="10" t="str">
        <f>IF(AE12=M$36,IF(AND(M43="",M44="",M45="",M46="",M47="",M48="",M49="",M50="",M51="",M52="",M53=""),$A$11,$A$11&amp;"et "),"")</f>
        <v/>
      </c>
      <c r="N42" s="10"/>
      <c r="O42" s="34" t="str">
        <f>IF(O11=O$36,IF(AND(O43="",O44="",O45="",O46="",O47="",O48="",O49="",O50="",O51="",O52="",O53=""),$A$11,$A$11&amp;"et "),"")</f>
        <v/>
      </c>
    </row>
    <row r="43" spans="1:34" x14ac:dyDescent="0.25">
      <c r="B43" s="29" t="str">
        <f t="shared" ref="B43:J43" si="6">IF(B13=B$36,IF(AND(B44="",B45="",B46="",B47="",B48="",B49="",B50="",B51="",B52="",B53=""),$A$13,$A$13&amp;"et "),"")</f>
        <v/>
      </c>
      <c r="C43" s="10" t="str">
        <f t="shared" si="6"/>
        <v/>
      </c>
      <c r="D43" s="10" t="str">
        <f t="shared" si="6"/>
        <v/>
      </c>
      <c r="E43" s="10" t="str">
        <f t="shared" si="6"/>
        <v/>
      </c>
      <c r="F43" s="10" t="str">
        <f t="shared" si="6"/>
        <v/>
      </c>
      <c r="G43" s="10" t="str">
        <f t="shared" si="6"/>
        <v/>
      </c>
      <c r="H43" s="10" t="str">
        <f t="shared" si="6"/>
        <v/>
      </c>
      <c r="I43" s="10" t="str">
        <f t="shared" si="6"/>
        <v/>
      </c>
      <c r="J43" s="10" t="str">
        <f t="shared" si="6"/>
        <v/>
      </c>
      <c r="K43" s="10" t="str">
        <f>IF(U14=K$36,IF(AND(K44="",K45="",K46="",K47="",K48="",K49="",K50="",K51="",K52="",K53=""),$A$13,$A$13&amp;"et "),"")</f>
        <v/>
      </c>
      <c r="L43" s="10" t="str">
        <f>IF(Z14=L$36,IF(AND(L44="",L45="",L46="",L47="",L48="",L49="",L50="",L51="",L52="",L53=""),$A$13,$A$13&amp;"et "),"")</f>
        <v/>
      </c>
      <c r="M43" s="10" t="str">
        <f>IF(AE14=M$36,IF(AND(M44="",M45="",M46="",M47="",M48="",M49="",M50="",M51="",M52="",M53=""),$A$13,$A$13&amp;"et "),"")</f>
        <v/>
      </c>
      <c r="N43" s="10"/>
      <c r="O43" s="34" t="str">
        <f>IF(O13=O$36,IF(AND(O44="",O45="",O46="",O47="",O48="",O49="",O50="",O51="",O52="",O53=""),$A$13,$A$13&amp;"et "),"")</f>
        <v/>
      </c>
    </row>
    <row r="44" spans="1:34" x14ac:dyDescent="0.25">
      <c r="B44" s="29" t="str">
        <f t="shared" ref="B44:J44" si="7">IF(B15=B$36,IF(AND(B45="",B46="",B47="",B48="",B49="",B50="",B51="",B52="",B53=""),$A$15,$A$15&amp;"et "),"")</f>
        <v/>
      </c>
      <c r="C44" s="10" t="str">
        <f t="shared" si="7"/>
        <v/>
      </c>
      <c r="D44" s="10" t="str">
        <f t="shared" si="7"/>
        <v/>
      </c>
      <c r="E44" s="10" t="str">
        <f t="shared" si="7"/>
        <v/>
      </c>
      <c r="F44" s="10" t="str">
        <f t="shared" si="7"/>
        <v/>
      </c>
      <c r="G44" s="10" t="str">
        <f t="shared" si="7"/>
        <v/>
      </c>
      <c r="H44" s="10" t="str">
        <f t="shared" si="7"/>
        <v/>
      </c>
      <c r="I44" s="10" t="str">
        <f t="shared" si="7"/>
        <v/>
      </c>
      <c r="J44" s="10" t="str">
        <f t="shared" si="7"/>
        <v/>
      </c>
      <c r="K44" s="10" t="str">
        <f>IF(U16=K$36,IF(AND(K45="",K46="",K47="",K48="",K49="",K50="",K51="",K52="",K53=""),$A$15,$A$15&amp;"et "),"")</f>
        <v/>
      </c>
      <c r="L44" s="10" t="str">
        <f>IF(Z16=L$36,IF(AND(L45="",L46="",L47="",L48="",L49="",L50="",L51="",L52="",L53=""),$A$15,$A$15&amp;"et "),"")</f>
        <v/>
      </c>
      <c r="M44" s="10" t="str">
        <f>IF(AE16=M$36,IF(AND(M45="",M46="",M47="",M48="",M49="",M50="",M51="",M52="",M53=""),$A$15,$A$15&amp;"et "),"")</f>
        <v/>
      </c>
      <c r="N44" s="10"/>
      <c r="O44" s="34" t="str">
        <f>IF(O15=O$36,IF(AND(O45="",O46="",O47="",O48="",O49="",O50="",O51="",O52="",O53=""),$A$15,$A$15&amp;"et "),"")</f>
        <v/>
      </c>
    </row>
    <row r="45" spans="1:34" x14ac:dyDescent="0.25">
      <c r="B45" s="29" t="str">
        <f t="shared" ref="B45:J45" si="8">IF(B17=B$36,IF(AND(B46="",B47="",B48="",B49="",B50="",B51="",B52="",B53=""),$A$17,$A$17&amp;"et "),"")</f>
        <v/>
      </c>
      <c r="C45" s="10" t="str">
        <f t="shared" si="8"/>
        <v/>
      </c>
      <c r="D45" s="10" t="str">
        <f t="shared" si="8"/>
        <v/>
      </c>
      <c r="E45" s="10" t="str">
        <f t="shared" si="8"/>
        <v/>
      </c>
      <c r="F45" s="10" t="str">
        <f t="shared" si="8"/>
        <v/>
      </c>
      <c r="G45" s="10" t="str">
        <f t="shared" si="8"/>
        <v/>
      </c>
      <c r="H45" s="10" t="str">
        <f t="shared" si="8"/>
        <v/>
      </c>
      <c r="I45" s="10" t="str">
        <f t="shared" si="8"/>
        <v/>
      </c>
      <c r="J45" s="10" t="str">
        <f t="shared" si="8"/>
        <v/>
      </c>
      <c r="K45" s="10" t="str">
        <f>IF(U18=K$36,IF(AND(K46="",K47="",K48="",K49="",K50="",K51="",K52="",K53=""),$A$17,$A$17&amp;"et "),"")</f>
        <v/>
      </c>
      <c r="L45" s="10" t="str">
        <f>IF(Z18=L$36,IF(AND(L46="",L47="",L48="",L49="",L50="",L51="",L52="",L53=""),$A$17,$A$17&amp;"et "),"")</f>
        <v/>
      </c>
      <c r="M45" s="10" t="str">
        <f>IF(AE18=M$36,IF(AND(M46="",M47="",M48="",M49="",M50="",M51="",M52="",M53=""),$A$17,$A$17&amp;"et "),"")</f>
        <v/>
      </c>
      <c r="N45" s="10"/>
      <c r="O45" s="34" t="str">
        <f>IF(O17=O$36,IF(AND(O46="",O47="",O48="",O49="",O50="",O51="",O52="",O53=""),$A$17,$A$17&amp;"et "),"")</f>
        <v/>
      </c>
    </row>
    <row r="46" spans="1:34" x14ac:dyDescent="0.25">
      <c r="B46" s="29" t="str">
        <f t="shared" ref="B46:J46" si="9">IF(B19=B$36,IF(AND(B47="",B48="",B49="",B50="",B51="",B52="",B53=""),$A$19,$A$19&amp;"et "),"")</f>
        <v/>
      </c>
      <c r="C46" s="10" t="str">
        <f t="shared" si="9"/>
        <v/>
      </c>
      <c r="D46" s="10" t="str">
        <f t="shared" si="9"/>
        <v/>
      </c>
      <c r="E46" s="10" t="str">
        <f t="shared" si="9"/>
        <v/>
      </c>
      <c r="F46" s="10" t="str">
        <f t="shared" si="9"/>
        <v/>
      </c>
      <c r="G46" s="10" t="str">
        <f t="shared" si="9"/>
        <v/>
      </c>
      <c r="H46" s="10" t="str">
        <f t="shared" si="9"/>
        <v/>
      </c>
      <c r="I46" s="10" t="str">
        <f t="shared" si="9"/>
        <v/>
      </c>
      <c r="J46" s="10" t="str">
        <f t="shared" si="9"/>
        <v/>
      </c>
      <c r="K46" s="10" t="str">
        <f>IF(U20=K$36,IF(AND(K47="",K48="",K49="",K50="",K51="",K52="",K53=""),$A$19,$A$19&amp;"et "),"")</f>
        <v/>
      </c>
      <c r="L46" s="10" t="str">
        <f>IF(Z20=L$36,IF(AND(L47="",L48="",L49="",L50="",L51="",L52="",L53=""),$A$19,$A$19&amp;"et "),"")</f>
        <v/>
      </c>
      <c r="M46" s="10" t="str">
        <f>IF(AE20=M$36,IF(AND(M47="",M48="",M49="",M50="",M51="",M52="",M53=""),$A$19,$A$19&amp;"et "),"")</f>
        <v/>
      </c>
      <c r="N46" s="10"/>
      <c r="O46" s="34" t="str">
        <f>IF(O19=O$36,IF(AND(O47="",O48="",O49="",O50="",O51="",O52="",O53=""),$A$19,$A$19&amp;"et "),"")</f>
        <v/>
      </c>
    </row>
    <row r="47" spans="1:34" x14ac:dyDescent="0.25">
      <c r="B47" s="29" t="str">
        <f t="shared" ref="B47:J47" si="10">IF(B21=B$36,IF(AND(B48="",B49="",B50="",B51="",B52="",B53=""),$A$21,$A$21&amp;"et "),"")</f>
        <v/>
      </c>
      <c r="C47" s="10" t="str">
        <f t="shared" si="10"/>
        <v/>
      </c>
      <c r="D47" s="10" t="str">
        <f t="shared" si="10"/>
        <v/>
      </c>
      <c r="E47" s="10" t="str">
        <f t="shared" si="10"/>
        <v/>
      </c>
      <c r="F47" s="10" t="str">
        <f t="shared" si="10"/>
        <v/>
      </c>
      <c r="G47" s="10" t="str">
        <f t="shared" si="10"/>
        <v/>
      </c>
      <c r="H47" s="10" t="str">
        <f t="shared" si="10"/>
        <v/>
      </c>
      <c r="I47" s="10" t="str">
        <f t="shared" si="10"/>
        <v/>
      </c>
      <c r="J47" s="10" t="str">
        <f t="shared" si="10"/>
        <v/>
      </c>
      <c r="K47" s="10" t="str">
        <f>IF(U22=K$36,IF(AND(K48="",K49="",K50="",K51="",K52="",K53=""),$A$21,$A$21&amp;"et "),"")</f>
        <v/>
      </c>
      <c r="L47" s="10" t="str">
        <f>IF(Z22=L$36,IF(AND(L48="",L49="",L50="",L51="",L52="",L53=""),$A$21,$A$21&amp;"et "),"")</f>
        <v/>
      </c>
      <c r="M47" s="10" t="str">
        <f>IF(AE22=M$36,IF(AND(M48="",M49="",M50="",M51="",M52="",M53=""),$A$21,$A$21&amp;"et "),"")</f>
        <v/>
      </c>
      <c r="N47" s="10"/>
      <c r="O47" s="34" t="str">
        <f>IF(O21=O$36,IF(AND(O48="",O49="",O50="",O51="",O52="",O53=""),$A$21,$A$21&amp;"et "),"")</f>
        <v/>
      </c>
    </row>
    <row r="48" spans="1:34" x14ac:dyDescent="0.25">
      <c r="B48" s="29" t="str">
        <f t="shared" ref="B48:J48" si="11">IF(B23=B$36,IF(AND(B49="",B50="",B51="",B52="",B53=""),$A$23,$A$23&amp;"et "),"")</f>
        <v/>
      </c>
      <c r="C48" s="10" t="str">
        <f t="shared" si="11"/>
        <v/>
      </c>
      <c r="D48" s="10" t="str">
        <f t="shared" si="11"/>
        <v/>
      </c>
      <c r="E48" s="10" t="str">
        <f t="shared" si="11"/>
        <v/>
      </c>
      <c r="F48" s="10" t="str">
        <f t="shared" si="11"/>
        <v/>
      </c>
      <c r="G48" s="10" t="str">
        <f t="shared" si="11"/>
        <v/>
      </c>
      <c r="H48" s="10" t="str">
        <f t="shared" si="11"/>
        <v/>
      </c>
      <c r="I48" s="10" t="str">
        <f t="shared" si="11"/>
        <v/>
      </c>
      <c r="J48" s="10" t="str">
        <f t="shared" si="11"/>
        <v/>
      </c>
      <c r="K48" s="10" t="str">
        <f>IF(U24=K$36,IF(AND(K49="",K50="",K51="",K52="",K53=""),$A$23,$A$23&amp;"et "),"")</f>
        <v/>
      </c>
      <c r="L48" s="10" t="str">
        <f>IF(Z24=L$36,IF(AND(L49="",L50="",L51="",L52="",L53=""),$A$23,$A$23&amp;"et "),"")</f>
        <v/>
      </c>
      <c r="M48" s="10" t="str">
        <f>IF(AE24=M$36,IF(AND(M49="",M50="",M51="",M52="",M53=""),$A$23,$A$23&amp;"et "),"")</f>
        <v/>
      </c>
      <c r="N48" s="10"/>
      <c r="O48" s="34" t="str">
        <f>IF(O23=O$36,IF(AND(O49="",O50="",O51="",O52="",O53=""),$A$23,$A$23&amp;"et "),"")</f>
        <v/>
      </c>
    </row>
    <row r="49" spans="1:15" x14ac:dyDescent="0.25">
      <c r="B49" s="29" t="str">
        <f t="shared" ref="B49:J49" si="12">IF(B25=B$36,IF(AND(B50="",B51="",B52="",B53=""),$A$25,$A$25&amp;"et "),"")</f>
        <v/>
      </c>
      <c r="C49" s="10" t="str">
        <f t="shared" si="12"/>
        <v/>
      </c>
      <c r="D49" s="10" t="str">
        <f t="shared" si="12"/>
        <v/>
      </c>
      <c r="E49" s="10" t="str">
        <f t="shared" si="12"/>
        <v/>
      </c>
      <c r="F49" s="10" t="str">
        <f t="shared" si="12"/>
        <v/>
      </c>
      <c r="G49" s="10" t="str">
        <f t="shared" si="12"/>
        <v/>
      </c>
      <c r="H49" s="10" t="str">
        <f t="shared" si="12"/>
        <v/>
      </c>
      <c r="I49" s="10" t="str">
        <f t="shared" si="12"/>
        <v/>
      </c>
      <c r="J49" s="10" t="str">
        <f t="shared" si="12"/>
        <v/>
      </c>
      <c r="K49" s="10" t="str">
        <f>IF(U26=K$36,IF(AND(K50="",K51="",K52="",K53=""),$A$25,$A$25&amp;"et "),"")</f>
        <v/>
      </c>
      <c r="L49" s="10" t="str">
        <f>IF(Z26=L$36,IF(AND(L50="",L51="",L52="",L53=""),$A$25,$A$25&amp;"et "),"")</f>
        <v/>
      </c>
      <c r="M49" s="10" t="str">
        <f>IF(AE26=M$36,IF(AND(M50="",M51="",M52="",M53=""),$A$25,$A$25&amp;"et "),"")</f>
        <v/>
      </c>
      <c r="N49" s="10"/>
      <c r="O49" s="34" t="str">
        <f>IF(O25=O$36,IF(AND(O50="",O51="",O52="",O53=""),$A$25,$A$25&amp;"et "),"")</f>
        <v/>
      </c>
    </row>
    <row r="50" spans="1:15" x14ac:dyDescent="0.25">
      <c r="B50" s="29" t="str">
        <f t="shared" ref="B50:J50" si="13">IF(B27=B$36,IF(AND(B51="",B52="",B53=""),$A$27,$A$27&amp;"et "),"")</f>
        <v/>
      </c>
      <c r="C50" s="10" t="str">
        <f t="shared" si="13"/>
        <v/>
      </c>
      <c r="D50" s="10" t="str">
        <f t="shared" si="13"/>
        <v/>
      </c>
      <c r="E50" s="10" t="str">
        <f t="shared" si="13"/>
        <v/>
      </c>
      <c r="F50" s="10" t="str">
        <f t="shared" si="13"/>
        <v/>
      </c>
      <c r="G50" s="10" t="str">
        <f t="shared" si="13"/>
        <v/>
      </c>
      <c r="H50" s="10" t="str">
        <f t="shared" si="13"/>
        <v/>
      </c>
      <c r="I50" s="10" t="str">
        <f t="shared" si="13"/>
        <v/>
      </c>
      <c r="J50" s="10" t="str">
        <f t="shared" si="13"/>
        <v/>
      </c>
      <c r="K50" s="10" t="str">
        <f>IF(U28=K$36,IF(AND(K51="",K52="",K53=""),$A$27,$A$27&amp;"et "),"")</f>
        <v/>
      </c>
      <c r="L50" s="10" t="str">
        <f>IF(Z28=L$36,IF(AND(L51="",L52="",L53=""),$A$27,$A$27&amp;"et "),"")</f>
        <v/>
      </c>
      <c r="M50" s="10" t="str">
        <f>IF(AE28=M$36,IF(AND(M51="",M52="",M53=""),$A$27,$A$27&amp;"et "),"")</f>
        <v/>
      </c>
      <c r="N50" s="10"/>
      <c r="O50" s="34" t="str">
        <f>IF(O27=O$36,IF(AND(O51="",O52="",O53=""),$A$27,$A$27&amp;"et "),"")</f>
        <v/>
      </c>
    </row>
    <row r="51" spans="1:15" x14ac:dyDescent="0.25">
      <c r="B51" s="29" t="str">
        <f t="shared" ref="B51:J51" si="14">IF(B29=B$36,IF(AND(B52="",B53=""),$A$29,$A$29&amp;"et "),"")</f>
        <v/>
      </c>
      <c r="C51" s="10" t="str">
        <f t="shared" si="14"/>
        <v/>
      </c>
      <c r="D51" s="10" t="str">
        <f t="shared" si="14"/>
        <v/>
      </c>
      <c r="E51" s="10" t="str">
        <f t="shared" si="14"/>
        <v/>
      </c>
      <c r="F51" s="10" t="str">
        <f t="shared" si="14"/>
        <v/>
      </c>
      <c r="G51" s="10" t="str">
        <f t="shared" si="14"/>
        <v/>
      </c>
      <c r="H51" s="10" t="str">
        <f t="shared" si="14"/>
        <v/>
      </c>
      <c r="I51" s="10" t="str">
        <f t="shared" si="14"/>
        <v/>
      </c>
      <c r="J51" s="10" t="str">
        <f t="shared" si="14"/>
        <v/>
      </c>
      <c r="K51" s="10" t="str">
        <f>IF(U30=K$36,IF(AND(K52="",K53=""),$A$29,$A$29&amp;"et "),"")</f>
        <v/>
      </c>
      <c r="L51" s="10" t="str">
        <f>IF(Z30=L$36,IF(AND(L52="",L53=""),$A$29,$A$29&amp;"et "),"")</f>
        <v/>
      </c>
      <c r="M51" s="10" t="str">
        <f>IF(AE30=M$36,IF(AND(M52="",M53=""),$A$29,$A$29&amp;"et "),"")</f>
        <v/>
      </c>
      <c r="N51" s="10"/>
      <c r="O51" s="34" t="str">
        <f>IF(O29=O$36,IF(AND(O52="",O53=""),$A$29,$A$29&amp;"et "),"")</f>
        <v/>
      </c>
    </row>
    <row r="52" spans="1:15" x14ac:dyDescent="0.25">
      <c r="B52" s="29" t="str">
        <f t="shared" ref="B52:J52" si="15">IF(B31=B$36,IF(AND(B53=""),$A$31,$A$31&amp;"et "),"")</f>
        <v/>
      </c>
      <c r="C52" s="10" t="str">
        <f t="shared" si="15"/>
        <v/>
      </c>
      <c r="D52" s="10" t="str">
        <f t="shared" si="15"/>
        <v/>
      </c>
      <c r="E52" s="10" t="str">
        <f t="shared" si="15"/>
        <v/>
      </c>
      <c r="F52" s="10" t="str">
        <f t="shared" si="15"/>
        <v/>
      </c>
      <c r="G52" s="10" t="str">
        <f t="shared" si="15"/>
        <v/>
      </c>
      <c r="H52" s="10" t="str">
        <f t="shared" si="15"/>
        <v/>
      </c>
      <c r="I52" s="10" t="str">
        <f t="shared" si="15"/>
        <v/>
      </c>
      <c r="J52" s="10" t="str">
        <f t="shared" si="15"/>
        <v/>
      </c>
      <c r="K52" s="10" t="str">
        <f>IF(U32=K$36,IF(AND(K53=""),$A$31,$A$31&amp;"et "),"")</f>
        <v/>
      </c>
      <c r="L52" s="10" t="str">
        <f>IF(Z32=L$36,IF(AND(L53=""),$A$31,$A$31&amp;"et "),"")</f>
        <v/>
      </c>
      <c r="M52" s="10" t="str">
        <f>IF(AE32=M$36,IF(AND(M53=""),$A$31,$A$31&amp;"et "),"")</f>
        <v/>
      </c>
      <c r="N52" s="10"/>
      <c r="O52" s="34" t="str">
        <f>IF(O31=O$36,IF(AND(O53=""),$A$31,$A$31&amp;"et "),"")</f>
        <v/>
      </c>
    </row>
    <row r="53" spans="1:15" x14ac:dyDescent="0.25">
      <c r="B53" s="29" t="str">
        <f t="shared" ref="B53:J53" si="16">IF(B33=B$36,$A$33,"")</f>
        <v/>
      </c>
      <c r="C53" s="10" t="str">
        <f t="shared" si="16"/>
        <v/>
      </c>
      <c r="D53" s="10" t="str">
        <f t="shared" si="16"/>
        <v/>
      </c>
      <c r="E53" s="10" t="str">
        <f t="shared" si="16"/>
        <v/>
      </c>
      <c r="F53" s="10" t="str">
        <f t="shared" si="16"/>
        <v/>
      </c>
      <c r="G53" s="10" t="str">
        <f t="shared" si="16"/>
        <v/>
      </c>
      <c r="H53" s="10" t="str">
        <f t="shared" si="16"/>
        <v/>
      </c>
      <c r="I53" s="10" t="str">
        <f t="shared" si="16"/>
        <v/>
      </c>
      <c r="J53" s="10" t="str">
        <f t="shared" si="16"/>
        <v/>
      </c>
      <c r="K53" s="10" t="str">
        <f>IF(U34=K$36,$A$33,"")</f>
        <v/>
      </c>
      <c r="L53" s="10" t="str">
        <f>IF(Z34=L$36,$A$33,"")</f>
        <v/>
      </c>
      <c r="M53" s="10" t="str">
        <f>IF(AE34=M$36,$A$33,"")</f>
        <v/>
      </c>
      <c r="N53" s="10"/>
      <c r="O53" s="34" t="str">
        <f>IF(O33=O$36,$A$33,"")</f>
        <v/>
      </c>
    </row>
    <row r="54" spans="1:15" x14ac:dyDescent="0.25">
      <c r="B54" s="29">
        <f>16-COUNTIF(B38:B53,"")</f>
        <v>0</v>
      </c>
      <c r="C54" s="10">
        <f>16-COUNTIF(C38:C53,"")</f>
        <v>0</v>
      </c>
      <c r="D54" s="10">
        <f>16-COUNTIF(D38:D53,"")</f>
        <v>0</v>
      </c>
      <c r="E54" s="10">
        <f t="shared" ref="E54:O54" si="17">16-COUNTIF(E38:E53,"")</f>
        <v>0</v>
      </c>
      <c r="F54" s="10">
        <f t="shared" si="17"/>
        <v>0</v>
      </c>
      <c r="G54" s="10">
        <f t="shared" si="17"/>
        <v>0</v>
      </c>
      <c r="H54" s="10">
        <f t="shared" si="17"/>
        <v>0</v>
      </c>
      <c r="I54" s="10">
        <f t="shared" si="17"/>
        <v>0</v>
      </c>
      <c r="J54" s="10">
        <f t="shared" si="17"/>
        <v>0</v>
      </c>
      <c r="K54" s="10">
        <f t="shared" si="17"/>
        <v>0</v>
      </c>
      <c r="L54" s="10">
        <f t="shared" si="17"/>
        <v>0</v>
      </c>
      <c r="M54" s="10">
        <f t="shared" si="17"/>
        <v>0</v>
      </c>
      <c r="N54" s="10"/>
      <c r="O54" s="34">
        <f t="shared" si="17"/>
        <v>0</v>
      </c>
    </row>
    <row r="55" spans="1:15" x14ac:dyDescent="0.25">
      <c r="B55" s="35" t="str">
        <f>IF(B54&gt;3,B54&amp;" équipes",B38&amp;B39&amp;B40&amp;B41&amp;B42&amp;B43&amp;B44&amp;B45&amp;B46&amp;B47&amp;B48&amp;B49&amp;B50&amp;B51&amp;B52&amp;B53)</f>
        <v/>
      </c>
      <c r="C55" s="36" t="str">
        <f t="shared" ref="C55:M55" si="18">IF(C54&gt;3,C54&amp;" équipes",C38&amp;C39&amp;C40&amp;C41&amp;C42&amp;C43&amp;C44&amp;C45&amp;C46&amp;C47&amp;C48&amp;C49&amp;C50&amp;C51&amp;C52&amp;C53)</f>
        <v/>
      </c>
      <c r="D55" s="36" t="str">
        <f t="shared" si="18"/>
        <v/>
      </c>
      <c r="E55" s="36" t="str">
        <f t="shared" si="18"/>
        <v/>
      </c>
      <c r="F55" s="36" t="str">
        <f t="shared" si="18"/>
        <v/>
      </c>
      <c r="G55" s="36" t="str">
        <f t="shared" si="18"/>
        <v/>
      </c>
      <c r="H55" s="36" t="str">
        <f t="shared" si="18"/>
        <v/>
      </c>
      <c r="I55" s="36" t="str">
        <f t="shared" si="18"/>
        <v/>
      </c>
      <c r="J55" s="36" t="str">
        <f t="shared" si="18"/>
        <v/>
      </c>
      <c r="K55" s="36" t="str">
        <f t="shared" si="18"/>
        <v/>
      </c>
      <c r="L55" s="36" t="str">
        <f t="shared" si="18"/>
        <v/>
      </c>
      <c r="M55" s="36" t="str">
        <f t="shared" si="18"/>
        <v/>
      </c>
      <c r="N55" s="36"/>
      <c r="O55" s="37" t="str">
        <f>IF(O54&gt;3,O54&amp;" équipes",O38&amp;O39&amp;O40&amp;O41&amp;O42&amp;O43&amp;O44&amp;O45&amp;O46&amp;O47&amp;O48&amp;O49&amp;O50&amp;O51&amp;O52&amp;O53)</f>
        <v/>
      </c>
    </row>
    <row r="56" spans="1:15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x14ac:dyDescent="0.25">
      <c r="A58" s="28" t="s">
        <v>42</v>
      </c>
      <c r="B58" s="31">
        <f>MIN(B3,B5,B7,B9,B11,B13,B15,B17,B19,B21,B23,B25,B27,B29,B31,B33)</f>
        <v>0</v>
      </c>
      <c r="C58" s="32"/>
      <c r="D58" s="32"/>
      <c r="E58" s="32"/>
      <c r="F58" s="33">
        <f>MIN(F3,F5,F7,F9,F11,F13,F15,F17,F19,F21,F23,F25,F27,F29,F31,F33)</f>
        <v>0</v>
      </c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5">
      <c r="B59" s="29"/>
      <c r="C59" s="10"/>
      <c r="D59" s="10"/>
      <c r="E59" s="10"/>
      <c r="F59" s="34"/>
      <c r="G59" s="10"/>
      <c r="H59" s="10"/>
      <c r="I59" s="10"/>
      <c r="J59" s="10"/>
      <c r="K59" s="10"/>
      <c r="L59" s="10"/>
      <c r="M59" s="10"/>
      <c r="N59" s="10"/>
      <c r="O59" s="10"/>
    </row>
    <row r="60" spans="1:15" x14ac:dyDescent="0.25">
      <c r="B60" s="29" t="str">
        <f>IF(B3=B$58,IF(AND(B61="",B62="",B63="",B64="",B65="",B66="",B67="",B68="",B69="",B70="",B71="",B72="",B73="",B74="",B75=""),$A$5,$A$5&amp;"et "),"")</f>
        <v/>
      </c>
      <c r="C60" s="10"/>
      <c r="D60" s="10"/>
      <c r="E60" s="10"/>
      <c r="F60" s="34" t="str">
        <f>IF(F3=F$58,IF(AND(F61="",F62="",F63="",F64="",F65="",F66="",F67="",F68="",F69="",F70="",F71="",F72="",F73="",F74="",F75=""),$A$3,$A$3&amp;"et "),"")</f>
        <v/>
      </c>
      <c r="G60" s="10"/>
      <c r="H60" s="10"/>
      <c r="I60" s="10"/>
      <c r="J60" s="10"/>
      <c r="K60" s="10"/>
      <c r="L60" s="10"/>
      <c r="M60" s="10"/>
      <c r="N60" s="10"/>
      <c r="O60" s="10"/>
    </row>
    <row r="61" spans="1:15" x14ac:dyDescent="0.25">
      <c r="B61" s="29" t="str">
        <f>IF(B5=B$58,IF(AND(B62="",B63="",B64="",B65="",B66="",B67="",B68="",B69="",B70="",B71="",B72="",B73="",B74="",B75=""),$A$3,$A$3&amp;"et "),"")</f>
        <v/>
      </c>
      <c r="C61" s="10"/>
      <c r="D61" s="10"/>
      <c r="E61" s="10"/>
      <c r="F61" s="34" t="str">
        <f>IF(F5=F$58,IF(AND(F62="",F63="",F64="",F65="",F66="",F67="",F68="",F69="",F70="",F71="",F72="",F73="",F74="",F75=""),$A$5,$A$5&amp;"et "),"")</f>
        <v/>
      </c>
      <c r="G61" s="10"/>
      <c r="H61" s="10"/>
      <c r="I61" s="10"/>
      <c r="J61" s="10"/>
      <c r="K61" s="10"/>
      <c r="L61" s="10"/>
      <c r="M61" s="10"/>
      <c r="N61" s="10"/>
      <c r="O61" s="10"/>
    </row>
    <row r="62" spans="1:15" x14ac:dyDescent="0.25">
      <c r="B62" s="29" t="str">
        <f>IF(B7=B$58,IF(AND(B63="",B64="",B65="",B66="",B67="",B68="",B69="",B70="",B71="",B72="",B73="",B74="",B75=""),$A$9,$A$9&amp;"et "),"")</f>
        <v/>
      </c>
      <c r="C62" s="10"/>
      <c r="D62" s="10"/>
      <c r="E62" s="10"/>
      <c r="F62" s="34" t="str">
        <f>IF(F7=F$58,IF(AND(F63="",F64="",F65="",F66="",F67="",F68="",F69="",F70="",F71="",F72="",F73="",F74="",F75=""),$A$7,$A$7&amp;"et "),"")</f>
        <v/>
      </c>
      <c r="G62" s="10"/>
      <c r="H62" s="10"/>
      <c r="I62" s="10"/>
      <c r="J62" s="10"/>
      <c r="K62" s="10"/>
      <c r="L62" s="10"/>
      <c r="M62" s="10"/>
      <c r="N62" s="10"/>
      <c r="O62" s="10"/>
    </row>
    <row r="63" spans="1:15" x14ac:dyDescent="0.25">
      <c r="B63" s="29" t="str">
        <f>IF(B9=B$58,IF(AND(B64="",B65="",B66="",B67="",B68="",B69="",B70="",B71="",B72="",B73="",B74="",B75=""),$A$7,$A$7&amp;"et "),"")</f>
        <v/>
      </c>
      <c r="C63" s="10"/>
      <c r="D63" s="10"/>
      <c r="E63" s="10"/>
      <c r="F63" s="34" t="str">
        <f>IF(F9=F$58,IF(AND(F64="",F65="",F66="",F67="",F68="",F69="",F70="",F71="",F72="",F73="",F74="",F75=""),$A$9,$A$9&amp;"et "),"")</f>
        <v/>
      </c>
      <c r="G63" s="10"/>
      <c r="H63" s="10"/>
      <c r="I63" s="10"/>
      <c r="J63" s="10"/>
      <c r="K63" s="10"/>
      <c r="L63" s="10"/>
      <c r="M63" s="10"/>
      <c r="N63" s="10"/>
      <c r="O63" s="10"/>
    </row>
    <row r="64" spans="1:15" x14ac:dyDescent="0.25">
      <c r="B64" s="29" t="str">
        <f>IF(B11=B$58,IF(AND(B65="",B66="",B67="",B68="",B69="",B70="",B71="",B72="",B73="",B74="",B75=""),$A$13,$A$13&amp;"et "),"")</f>
        <v/>
      </c>
      <c r="C64" s="10"/>
      <c r="D64" s="10"/>
      <c r="E64" s="10"/>
      <c r="F64" s="34" t="str">
        <f>IF(F11=F$58,IF(AND(F65="",F66="",F67="",F68="",F69="",F70="",F71="",F72="",F73="",F74="",F75=""),$A$11,$A$11&amp;"et "),"")</f>
        <v/>
      </c>
      <c r="G64" s="10"/>
      <c r="H64" s="10"/>
      <c r="I64" s="10"/>
      <c r="J64" s="10"/>
      <c r="K64" s="10"/>
      <c r="L64" s="10"/>
      <c r="M64" s="10"/>
      <c r="N64" s="10"/>
      <c r="O64" s="10"/>
    </row>
    <row r="65" spans="2:15" x14ac:dyDescent="0.25">
      <c r="B65" s="29" t="str">
        <f>IF(B13=B$58,IF(AND(B66="",B67="",B68="",B69="",B70="",B71="",B72="",B73="",B74="",B75=""),$A$11,$A$11&amp;"et "),"")</f>
        <v/>
      </c>
      <c r="C65" s="10"/>
      <c r="D65" s="10"/>
      <c r="E65" s="10"/>
      <c r="F65" s="34" t="str">
        <f>IF(F13=F$58,IF(AND(F66="",F67="",F68="",F69="",F70="",F71="",F72="",F73="",F74="",F75=""),$A$13,$A$13&amp;"et "),"")</f>
        <v/>
      </c>
      <c r="G65" s="10"/>
      <c r="H65" s="10"/>
      <c r="I65" s="10"/>
      <c r="J65" s="10"/>
      <c r="K65" s="10"/>
      <c r="L65" s="10"/>
      <c r="M65" s="10"/>
      <c r="N65" s="10"/>
      <c r="O65" s="10"/>
    </row>
    <row r="66" spans="2:15" x14ac:dyDescent="0.25">
      <c r="B66" s="29" t="str">
        <f>IF(B15=B$58,IF(AND(B67="",B68="",B69="",B70="",B71="",B72="",B73="",B74="",B75=""),$A$17,$A$17&amp;"et "),"")</f>
        <v/>
      </c>
      <c r="C66" s="10"/>
      <c r="D66" s="10"/>
      <c r="E66" s="10"/>
      <c r="F66" s="34" t="str">
        <f>IF(F15=F$58,IF(AND(F67="",F68="",F69="",F70="",F71="",F72="",F73="",F74="",F75=""),$A$15,$A$15&amp;"et "),"")</f>
        <v/>
      </c>
      <c r="G66" s="10"/>
      <c r="H66" s="10"/>
      <c r="I66" s="10"/>
      <c r="J66" s="10"/>
      <c r="K66" s="10"/>
      <c r="L66" s="10"/>
      <c r="M66" s="10"/>
      <c r="N66" s="10"/>
      <c r="O66" s="10"/>
    </row>
    <row r="67" spans="2:15" x14ac:dyDescent="0.25">
      <c r="B67" s="29" t="str">
        <f>IF(B17=B$58,IF(AND(B68="",B69="",B70="",B71="",B72="",B73="",B74="",B75=""),$A$15,$A$15&amp;"et "),"")</f>
        <v/>
      </c>
      <c r="C67" s="10"/>
      <c r="D67" s="10"/>
      <c r="E67" s="10"/>
      <c r="F67" s="34" t="str">
        <f>IF(F17=F$58,IF(AND(F68="",F69="",F70="",F71="",F72="",F73="",F74="",F75=""),$A$17,$A$17&amp;"et "),"")</f>
        <v/>
      </c>
      <c r="G67" s="10"/>
      <c r="H67" s="10"/>
      <c r="I67" s="10"/>
      <c r="J67" s="10"/>
      <c r="K67" s="10"/>
      <c r="L67" s="10"/>
      <c r="M67" s="10"/>
      <c r="N67" s="10"/>
      <c r="O67" s="10"/>
    </row>
    <row r="68" spans="2:15" x14ac:dyDescent="0.25">
      <c r="B68" s="29" t="str">
        <f>IF(B19=B$58,IF(AND(B69="",B70="",B71="",B72="",B73="",B74="",B75=""),$A$21,$A$21&amp;"et "),"")</f>
        <v/>
      </c>
      <c r="C68" s="10"/>
      <c r="D68" s="10"/>
      <c r="E68" s="10"/>
      <c r="F68" s="34" t="str">
        <f>IF(F19=F$58,IF(AND(F69="",F70="",F71="",F72="",F73="",F74="",F75=""),$A$19,$A$19&amp;"et "),"")</f>
        <v/>
      </c>
      <c r="G68" s="10"/>
      <c r="H68" s="10"/>
      <c r="I68" s="10"/>
      <c r="J68" s="10"/>
      <c r="K68" s="10"/>
      <c r="L68" s="10"/>
      <c r="M68" s="10"/>
      <c r="N68" s="10"/>
      <c r="O68" s="10"/>
    </row>
    <row r="69" spans="2:15" x14ac:dyDescent="0.25">
      <c r="B69" s="29" t="str">
        <f>IF(B21=B$58,IF(AND(B70="",B71="",B72="",B73="",B74="",B75=""),$A$19,$A$19&amp;"et "),"")</f>
        <v/>
      </c>
      <c r="C69" s="10"/>
      <c r="D69" s="10"/>
      <c r="E69" s="10"/>
      <c r="F69" s="34" t="str">
        <f>IF(F21=F$58,IF(AND(F70="",F71="",F72="",F73="",F74="",F75=""),$A$21,$A$21&amp;"et "),"")</f>
        <v/>
      </c>
      <c r="G69" s="10"/>
      <c r="H69" s="10"/>
      <c r="I69" s="10"/>
      <c r="J69" s="10"/>
      <c r="K69" s="10"/>
      <c r="L69" s="10"/>
      <c r="M69" s="10"/>
      <c r="N69" s="10"/>
      <c r="O69" s="10"/>
    </row>
    <row r="70" spans="2:15" x14ac:dyDescent="0.25">
      <c r="B70" s="29" t="str">
        <f>IF(B23=B$58,IF(AND(B71="",B72="",B73="",B74="",B75=""),$A$25,$A$25&amp;"et "),"")</f>
        <v/>
      </c>
      <c r="C70" s="10"/>
      <c r="D70" s="10"/>
      <c r="E70" s="10"/>
      <c r="F70" s="34" t="str">
        <f>IF(F23=F$58,IF(AND(F71="",F72="",F73="",F74="",F75=""),$A$23,$A$23&amp;"et "),"")</f>
        <v/>
      </c>
      <c r="G70" s="10"/>
      <c r="H70" s="10"/>
      <c r="I70" s="10"/>
      <c r="J70" s="10"/>
      <c r="K70" s="10"/>
      <c r="L70" s="10"/>
      <c r="M70" s="10"/>
      <c r="N70" s="10"/>
      <c r="O70" s="10"/>
    </row>
    <row r="71" spans="2:15" x14ac:dyDescent="0.25">
      <c r="B71" s="29" t="str">
        <f>IF(B25=B$58,IF(AND(B72="",B73="",B74="",B75=""),$A$23,$A$23&amp;"et "),"")</f>
        <v/>
      </c>
      <c r="C71" s="10"/>
      <c r="D71" s="10"/>
      <c r="E71" s="10"/>
      <c r="F71" s="34" t="str">
        <f>IF(F25=F$58,IF(AND(F72="",F73="",F74="",F75=""),$A$25,$A$25&amp;"et "),"")</f>
        <v/>
      </c>
      <c r="G71" s="10"/>
      <c r="H71" s="10"/>
      <c r="I71" s="10"/>
      <c r="J71" s="10"/>
      <c r="K71" s="10"/>
      <c r="L71" s="10"/>
      <c r="M71" s="10"/>
      <c r="N71" s="10"/>
      <c r="O71" s="10"/>
    </row>
    <row r="72" spans="2:15" x14ac:dyDescent="0.25">
      <c r="B72" s="29" t="str">
        <f>IF(B27=B$58,IF(AND(B73="",B74="",B75=""),$A$29,$A$29&amp;"et "),"")</f>
        <v/>
      </c>
      <c r="C72" s="10"/>
      <c r="D72" s="10"/>
      <c r="E72" s="10"/>
      <c r="F72" s="34" t="str">
        <f>IF(F27=F$58,IF(AND(F73="",F74="",F75=""),$A$27,$A$27&amp;"et "),"")</f>
        <v/>
      </c>
      <c r="G72" s="10"/>
      <c r="H72" s="10"/>
      <c r="I72" s="10"/>
      <c r="J72" s="10"/>
      <c r="K72" s="10"/>
      <c r="L72" s="10"/>
      <c r="M72" s="10"/>
      <c r="N72" s="10"/>
      <c r="O72" s="10"/>
    </row>
    <row r="73" spans="2:15" x14ac:dyDescent="0.25">
      <c r="B73" s="29" t="str">
        <f>IF(B29=B$58,IF(AND(B74="",B75=""),$A$27,$A$27&amp;"et "),"")</f>
        <v/>
      </c>
      <c r="C73" s="10"/>
      <c r="D73" s="10"/>
      <c r="E73" s="10"/>
      <c r="F73" s="34" t="str">
        <f>IF(F29=F$58,IF(AND(F74="",F75=""),$A$29,$A$29&amp;"et "),"")</f>
        <v/>
      </c>
      <c r="G73" s="10"/>
      <c r="H73" s="10"/>
      <c r="I73" s="10"/>
      <c r="J73" s="10"/>
      <c r="K73" s="10"/>
      <c r="L73" s="10"/>
      <c r="M73" s="10"/>
      <c r="N73" s="10"/>
      <c r="O73" s="10"/>
    </row>
    <row r="74" spans="2:15" x14ac:dyDescent="0.25">
      <c r="B74" s="29" t="str">
        <f>IF(B31=B$58,IF(AND(B75=""),$A$33,$A$33&amp;"et "),"")</f>
        <v/>
      </c>
      <c r="C74" s="10"/>
      <c r="D74" s="10"/>
      <c r="E74" s="10"/>
      <c r="F74" s="34" t="str">
        <f>IF(F31=F$58,IF(AND(F75=""),$A$31,$A$31&amp;"et "),"")</f>
        <v/>
      </c>
      <c r="G74" s="10"/>
      <c r="H74" s="10"/>
      <c r="I74" s="10"/>
      <c r="J74" s="10"/>
      <c r="K74" s="10"/>
      <c r="L74" s="10"/>
      <c r="M74" s="10"/>
      <c r="N74" s="10"/>
      <c r="O74" s="10"/>
    </row>
    <row r="75" spans="2:15" x14ac:dyDescent="0.25">
      <c r="B75" s="29" t="str">
        <f>IF(B33=B$58,$A$31,"")</f>
        <v/>
      </c>
      <c r="C75" s="10"/>
      <c r="D75" s="10"/>
      <c r="E75" s="10"/>
      <c r="F75" s="34" t="str">
        <f>IF(F33=F$58,$A$33,"")</f>
        <v/>
      </c>
      <c r="G75" s="10"/>
      <c r="H75" s="10"/>
      <c r="I75" s="10"/>
      <c r="J75" s="10"/>
      <c r="K75" s="10"/>
      <c r="L75" s="10"/>
      <c r="M75" s="10"/>
      <c r="N75" s="10"/>
      <c r="O75" s="10"/>
    </row>
    <row r="76" spans="2:15" x14ac:dyDescent="0.25">
      <c r="B76" s="29">
        <f>16-COUNTIF(B60:B75,"")</f>
        <v>0</v>
      </c>
      <c r="C76" s="10"/>
      <c r="D76" s="10"/>
      <c r="E76" s="10"/>
      <c r="F76" s="34">
        <f>16-COUNTIF(F60:F75,"")</f>
        <v>0</v>
      </c>
      <c r="G76" s="10"/>
      <c r="H76" s="10"/>
      <c r="I76" s="10"/>
      <c r="J76" s="10"/>
      <c r="K76" s="10"/>
      <c r="L76" s="10"/>
      <c r="M76" s="10"/>
      <c r="N76" s="10"/>
      <c r="O76" s="10"/>
    </row>
    <row r="77" spans="2:15" x14ac:dyDescent="0.25">
      <c r="B77" s="35" t="str">
        <f>IF(B76&gt;3,B76&amp;" équipes",B60&amp;B61&amp;B62&amp;B63&amp;B64&amp;B65&amp;B66&amp;B67&amp;B68&amp;B69&amp;B70&amp;B71&amp;B72&amp;B73&amp;B74&amp;B75)</f>
        <v/>
      </c>
      <c r="C77" s="36"/>
      <c r="D77" s="36"/>
      <c r="E77" s="36"/>
      <c r="F77" s="37" t="str">
        <f>IF(F76&gt;3,F76&amp;" équipes",F60&amp;F61&amp;F62&amp;F63&amp;F64&amp;F65&amp;F66&amp;F67&amp;F68&amp;F69&amp;F70&amp;F71&amp;F72&amp;F73&amp;F74&amp;F75)</f>
        <v/>
      </c>
      <c r="G77" s="10"/>
      <c r="H77" s="10"/>
      <c r="I77" s="10"/>
      <c r="J77" s="10"/>
      <c r="K77" s="10"/>
      <c r="L77" s="10"/>
      <c r="M77" s="10"/>
      <c r="N77" s="10"/>
      <c r="O77" s="10"/>
    </row>
    <row r="78" spans="2:15" x14ac:dyDescent="0.25">
      <c r="E78" s="39">
        <f>8-COUNTIF(E80:E87,"")</f>
        <v>0</v>
      </c>
      <c r="F78" s="39">
        <f>8-COUNTIF(F80:F87,"")</f>
        <v>0</v>
      </c>
    </row>
    <row r="79" spans="2:15" x14ac:dyDescent="0.25">
      <c r="B79" s="28" t="s">
        <v>77</v>
      </c>
      <c r="D79" s="28" t="s">
        <v>28</v>
      </c>
      <c r="E79" s="39" t="s">
        <v>83</v>
      </c>
      <c r="F79" s="39" t="s">
        <v>84</v>
      </c>
    </row>
    <row r="80" spans="2:15" x14ac:dyDescent="0.25">
      <c r="B80" s="28">
        <f>COUNTIF(B3:B34,"A")</f>
        <v>0</v>
      </c>
      <c r="C80" s="28" t="s">
        <v>78</v>
      </c>
      <c r="D80" s="28" t="e">
        <f>ROUND(SUM(E80,E81,E82,E83,E84,E85,E86,E87)/E78,2)</f>
        <v>#DIV/0!</v>
      </c>
      <c r="E80" s="40" t="str">
        <f>IF(ISERROR(B3+0),"",B3+0)</f>
        <v/>
      </c>
      <c r="F80" s="28" t="str">
        <f>IF(ISERROR(B5+0),"",B5+0)</f>
        <v/>
      </c>
    </row>
    <row r="81" spans="2:6" x14ac:dyDescent="0.25">
      <c r="B81" s="28">
        <f>COUNTIF(B3:B34,"B")</f>
        <v>0</v>
      </c>
      <c r="C81" s="28" t="s">
        <v>79</v>
      </c>
      <c r="D81" s="28" t="e">
        <f>ROUND(SUM(F80,F81,F82,F83,F84,F85,F86,F87)/F78,2)</f>
        <v>#DIV/0!</v>
      </c>
      <c r="E81" s="40" t="str">
        <f>IF(ISERROR(B7+0),"",B7+0)</f>
        <v/>
      </c>
      <c r="F81" s="39" t="str">
        <f>IF(ISERROR(B9+0),"",B9+0)</f>
        <v/>
      </c>
    </row>
    <row r="82" spans="2:6" x14ac:dyDescent="0.25">
      <c r="D82" s="40"/>
      <c r="E82" s="40" t="str">
        <f>IF(ISERROR(B11+0),"",B11+0)</f>
        <v/>
      </c>
      <c r="F82" s="39" t="str">
        <f>IF(ISERROR(B13+0),"",B13+0)</f>
        <v/>
      </c>
    </row>
    <row r="83" spans="2:6" x14ac:dyDescent="0.25">
      <c r="E83" s="40" t="str">
        <f>IF(ISERROR(B15+0),"",B15+0)</f>
        <v/>
      </c>
      <c r="F83" s="39" t="str">
        <f>IF(ISERROR(B17+0),"",B17+0)</f>
        <v/>
      </c>
    </row>
    <row r="84" spans="2:6" x14ac:dyDescent="0.25">
      <c r="E84" s="40" t="str">
        <f>IF(ISERROR(B19+0),"",B19+0)</f>
        <v/>
      </c>
      <c r="F84" s="39" t="str">
        <f>IF(ISERROR(B21+0),"",B21+0)</f>
        <v/>
      </c>
    </row>
    <row r="85" spans="2:6" x14ac:dyDescent="0.25">
      <c r="E85" s="40" t="str">
        <f>IF(ISERROR(B23+0),"",B23+0)</f>
        <v/>
      </c>
      <c r="F85" s="39" t="str">
        <f>IF(ISERROR(B25+0),"",B25+0)</f>
        <v/>
      </c>
    </row>
    <row r="86" spans="2:6" x14ac:dyDescent="0.25">
      <c r="E86" s="40" t="str">
        <f>IF(ISERROR(B27+0),"",B27+0)</f>
        <v/>
      </c>
      <c r="F86" s="39" t="str">
        <f>IF(ISERROR(B29+0),"",B29+0)</f>
        <v/>
      </c>
    </row>
    <row r="87" spans="2:6" x14ac:dyDescent="0.25">
      <c r="E87" s="40" t="str">
        <f>IF(ISERROR(B31+0),"",B31+0)</f>
        <v/>
      </c>
      <c r="F87" s="39" t="str">
        <f>IF(ISERROR(B33+0),"",B33+0)</f>
        <v/>
      </c>
    </row>
    <row r="96" spans="2:6" x14ac:dyDescent="0.25">
      <c r="B96" s="28" t="str">
        <f>IF(B39=B$58,A37,"")</f>
        <v/>
      </c>
    </row>
    <row r="100" spans="1:12" x14ac:dyDescent="0.25">
      <c r="A100" s="28" t="s">
        <v>27</v>
      </c>
      <c r="B100" s="28" t="s">
        <v>28</v>
      </c>
      <c r="C100" s="28" t="s">
        <v>30</v>
      </c>
      <c r="D100" s="28" t="s">
        <v>23</v>
      </c>
      <c r="E100" s="28" t="s">
        <v>24</v>
      </c>
      <c r="F100" s="28" t="s">
        <v>22</v>
      </c>
      <c r="G100" s="28" t="s">
        <v>29</v>
      </c>
      <c r="H100" s="28" t="s">
        <v>31</v>
      </c>
      <c r="I100" s="28" t="s">
        <v>32</v>
      </c>
      <c r="J100" s="28" t="s">
        <v>33</v>
      </c>
      <c r="K100" s="28" t="s">
        <v>34</v>
      </c>
      <c r="L100" s="28" t="s">
        <v>35</v>
      </c>
    </row>
    <row r="101" spans="1:12" x14ac:dyDescent="0.25">
      <c r="B101" s="28">
        <f>SUM(B3,B5,B7,B9,B11,B13,B15,B17,B19,B21,B23,B25,B27,B29,B31,B33)</f>
        <v>0</v>
      </c>
      <c r="C101" s="28">
        <f>SUM(D101,E101)</f>
        <v>0</v>
      </c>
      <c r="D101" s="28">
        <f>V4+V6+V8+V10+V12+V14+V16+V18+V20+V22+V24+V26+V28+V30+V32+V34</f>
        <v>0</v>
      </c>
      <c r="E101" s="28">
        <f>AA4+AA6+AA8+AA10+AA12+AA14+AA16+AA18+AA20+AA22+AA24+AA26+AA28+AA30+AA32+AA34</f>
        <v>0</v>
      </c>
      <c r="F101" s="23">
        <f>Q4+Q6+Q8+Q10+Q12+Q14+Q16+Q18+Q20+Q22+Q24+Q26+Q28+Q30+Q32+Q34</f>
        <v>0</v>
      </c>
      <c r="G101" s="28">
        <f>SUM(E3,E5,E7,E9,E11,E13,E15,E17,E19,E21,E23,E25,E27,E29,E31,E33)</f>
        <v>0</v>
      </c>
      <c r="H101" s="28">
        <f>SUM(G3,G5,G7,G9,G11,G13,G15,G17,G19,G21,G23,G25,G27,G29,G31,G33)</f>
        <v>0</v>
      </c>
      <c r="I101" s="28">
        <f>SUM(I3,I5,I7,I9,I11,I13,I15,I17,I19,I21,I23,I25,I27,I29,I31,I33)</f>
        <v>0</v>
      </c>
      <c r="J101" s="28">
        <f>SUM(H3,H5,H7,H9,H11,H13,H15,H17,H19,H21,H23,H25,H27,H29,H31,H33)</f>
        <v>0</v>
      </c>
      <c r="K101" s="28">
        <f>SUM(F3,F5,F7,F9,F11,F13,F15,F17,F19,F21,F23,F25,F27,F29,F31,F33)</f>
        <v>0</v>
      </c>
      <c r="L101" s="28">
        <f>SUM(J3,J5,J7,J9,J11,J13,J15,J17,J19,J21,J23,J25,J27,J29,J31,J33)</f>
        <v>0</v>
      </c>
    </row>
    <row r="102" spans="1:12" x14ac:dyDescent="0.25">
      <c r="C102" s="28">
        <f>SUM(D102,E102)</f>
        <v>0</v>
      </c>
      <c r="D102" s="28">
        <f>X4+X6+X8+X10+X12+X14+X16+X18+X20+X22+X24+X26+X28+X30+X32+X34</f>
        <v>0</v>
      </c>
      <c r="E102" s="28">
        <f>AC4+AC6+AC8+AC10+AC12+AC14+AC16+AC18+AC20+AC22+AC24+AC26+AC28+AC30+AC32+AC34</f>
        <v>0</v>
      </c>
      <c r="F102" s="28">
        <f>S4+S6+S8+S10+S12+S14+S16+S18+S20+S22+S24+S26+S28+S30+S32+S34</f>
        <v>0</v>
      </c>
    </row>
    <row r="103" spans="1:12" x14ac:dyDescent="0.25">
      <c r="C103" s="28" t="str">
        <f>IF(ISERROR(ROUND(C101/C102*100,1)),"",ROUND(C101/C102*100,1))</f>
        <v/>
      </c>
      <c r="D103" s="28" t="str">
        <f>IF(ISERROR(ROUND(D101/D102*100,1)),"",ROUND(D101/D102*100,1))</f>
        <v/>
      </c>
      <c r="E103" s="28" t="str">
        <f>IF(ISERROR(ROUND(E101/E102*100,1)),"",ROUND(E101/E102*100,1))</f>
        <v/>
      </c>
      <c r="F103" s="28" t="str">
        <f>IF(ISERROR(ROUND(F101/F102*100,1)),"",ROUND(F101/F102*100,1))</f>
        <v/>
      </c>
    </row>
  </sheetData>
  <mergeCells count="3">
    <mergeCell ref="Q2:U2"/>
    <mergeCell ref="V2:Z2"/>
    <mergeCell ref="AA2:AE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99"/>
  <sheetViews>
    <sheetView workbookViewId="0">
      <pane ySplit="1" topLeftCell="A2" activePane="bottomLeft" state="frozen"/>
      <selection pane="bottomLeft" activeCell="L72" sqref="L72"/>
    </sheetView>
  </sheetViews>
  <sheetFormatPr baseColWidth="10" defaultRowHeight="13.2" x14ac:dyDescent="0.25"/>
  <cols>
    <col min="1" max="1" width="13.6640625" customWidth="1"/>
    <col min="3" max="3" width="6.109375" bestFit="1" customWidth="1"/>
    <col min="4" max="4" width="9.44140625" bestFit="1" customWidth="1"/>
    <col min="5" max="5" width="9.88671875" bestFit="1" customWidth="1"/>
    <col min="6" max="6" width="9.88671875" customWidth="1"/>
    <col min="7" max="7" width="5.88671875" bestFit="1" customWidth="1"/>
    <col min="8" max="9" width="5.5546875" bestFit="1" customWidth="1"/>
    <col min="10" max="10" width="5.33203125" bestFit="1" customWidth="1"/>
    <col min="11" max="11" width="7" bestFit="1" customWidth="1"/>
    <col min="12" max="12" width="5.44140625" bestFit="1" customWidth="1"/>
    <col min="13" max="14" width="6.5546875" bestFit="1" customWidth="1"/>
    <col min="15" max="15" width="5.6640625" bestFit="1" customWidth="1"/>
    <col min="16" max="16" width="6.109375" bestFit="1" customWidth="1"/>
    <col min="17" max="49" width="6.109375" customWidth="1"/>
    <col min="51" max="52" width="6.109375" style="18" customWidth="1"/>
    <col min="53" max="53" width="8" style="18" customWidth="1"/>
    <col min="54" max="60" width="6.109375" style="18" customWidth="1"/>
    <col min="61" max="62" width="38.5546875" style="18" customWidth="1"/>
    <col min="63" max="63" width="6.109375" style="18" customWidth="1"/>
    <col min="64" max="64" width="12" bestFit="1" customWidth="1"/>
    <col min="65" max="65" width="13.6640625" customWidth="1"/>
    <col min="66" max="66" width="14.5546875" bestFit="1" customWidth="1"/>
    <col min="67" max="67" width="15.6640625" customWidth="1"/>
    <col min="68" max="80" width="14.5546875" customWidth="1"/>
  </cols>
  <sheetData>
    <row r="1" spans="1:84" x14ac:dyDescent="0.25">
      <c r="A1" t="s">
        <v>44</v>
      </c>
      <c r="B1" t="s">
        <v>5</v>
      </c>
      <c r="C1" t="s">
        <v>6</v>
      </c>
      <c r="D1" t="s">
        <v>7</v>
      </c>
      <c r="E1" t="s">
        <v>8</v>
      </c>
      <c r="F1" t="s">
        <v>20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s="48" t="s">
        <v>22</v>
      </c>
      <c r="R1" s="48"/>
      <c r="S1" s="48"/>
      <c r="T1" s="48"/>
      <c r="U1" s="48"/>
      <c r="V1" s="27"/>
      <c r="W1" s="27" t="s">
        <v>45</v>
      </c>
      <c r="X1" s="27" t="s">
        <v>46</v>
      </c>
      <c r="Y1" s="27" t="s">
        <v>47</v>
      </c>
      <c r="Z1" s="27"/>
      <c r="AA1" s="48" t="s">
        <v>23</v>
      </c>
      <c r="AB1" s="48"/>
      <c r="AC1" s="48"/>
      <c r="AD1" s="48"/>
      <c r="AE1" s="48"/>
      <c r="AF1" s="27"/>
      <c r="AG1" s="27" t="s">
        <v>49</v>
      </c>
      <c r="AH1" s="27" t="s">
        <v>48</v>
      </c>
      <c r="AI1" s="27" t="s">
        <v>47</v>
      </c>
      <c r="AJ1" s="27"/>
      <c r="AK1" s="48" t="s">
        <v>24</v>
      </c>
      <c r="AL1" s="48"/>
      <c r="AM1" s="48"/>
      <c r="AN1" s="48"/>
      <c r="AO1" s="48"/>
      <c r="AP1" s="27"/>
      <c r="AQ1" s="27" t="s">
        <v>50</v>
      </c>
      <c r="AR1" s="27" t="s">
        <v>51</v>
      </c>
      <c r="AS1" s="27" t="s">
        <v>47</v>
      </c>
      <c r="AT1" s="27"/>
      <c r="AU1" s="27" t="s">
        <v>71</v>
      </c>
      <c r="AV1" s="27" t="s">
        <v>72</v>
      </c>
      <c r="AW1" s="27" t="s">
        <v>47</v>
      </c>
      <c r="AY1" s="17" t="s">
        <v>54</v>
      </c>
      <c r="AZ1" s="17" t="s">
        <v>26</v>
      </c>
      <c r="BA1" s="17" t="s">
        <v>24</v>
      </c>
      <c r="BB1" s="17" t="s">
        <v>22</v>
      </c>
      <c r="BC1" s="17" t="s">
        <v>29</v>
      </c>
      <c r="BD1" s="17" t="s">
        <v>53</v>
      </c>
      <c r="BE1" s="17" t="s">
        <v>52</v>
      </c>
      <c r="BF1" s="17" t="s">
        <v>33</v>
      </c>
      <c r="BG1" s="17" t="s">
        <v>32</v>
      </c>
      <c r="BH1" s="17" t="s">
        <v>55</v>
      </c>
      <c r="BI1" s="17" t="s">
        <v>59</v>
      </c>
      <c r="BJ1" s="17"/>
      <c r="BK1" s="17"/>
      <c r="BN1" t="s">
        <v>37</v>
      </c>
      <c r="BP1" t="s">
        <v>60</v>
      </c>
      <c r="BQ1" t="s">
        <v>69</v>
      </c>
      <c r="BR1" t="s">
        <v>70</v>
      </c>
      <c r="BS1" t="s">
        <v>61</v>
      </c>
      <c r="BT1" t="s">
        <v>63</v>
      </c>
      <c r="BU1" t="s">
        <v>62</v>
      </c>
      <c r="BV1" t="s">
        <v>64</v>
      </c>
      <c r="BW1" t="s">
        <v>65</v>
      </c>
      <c r="BX1" t="s">
        <v>73</v>
      </c>
      <c r="BY1" t="s">
        <v>76</v>
      </c>
      <c r="BZ1" t="s">
        <v>74</v>
      </c>
      <c r="CA1" t="s">
        <v>75</v>
      </c>
      <c r="CB1" t="s">
        <v>80</v>
      </c>
      <c r="CC1" s="27" t="s">
        <v>58</v>
      </c>
      <c r="CD1" s="27" t="s">
        <v>57</v>
      </c>
      <c r="CE1" s="27" t="s">
        <v>56</v>
      </c>
      <c r="CF1" s="27" t="s">
        <v>22</v>
      </c>
    </row>
    <row r="2" spans="1:84" x14ac:dyDescent="0.25">
      <c r="A2" s="14" t="str">
        <f t="shared" ref="A2:A33" si="0">IF(B2="","",P2+BL2+C2/1000+F2/1000000)</f>
        <v/>
      </c>
      <c r="B2" t="str">
        <f>match1b!A7</f>
        <v/>
      </c>
      <c r="C2" t="str">
        <f>match1b!B7</f>
        <v/>
      </c>
      <c r="D2" t="str">
        <f>match1b!C7</f>
        <v/>
      </c>
      <c r="E2" t="str">
        <f>match1b!D7</f>
        <v/>
      </c>
      <c r="F2" t="str">
        <f>IF(B2="","",E2+D2)</f>
        <v/>
      </c>
      <c r="G2" t="str">
        <f>match1b!E7</f>
        <v/>
      </c>
      <c r="H2" t="str">
        <f>match1b!F7</f>
        <v/>
      </c>
      <c r="I2" t="str">
        <f>match1b!G7</f>
        <v/>
      </c>
      <c r="J2" t="str">
        <f>match1b!H7</f>
        <v/>
      </c>
      <c r="K2" t="str">
        <f>match1b!I7</f>
        <v/>
      </c>
      <c r="L2" t="str">
        <f>match1b!J7</f>
        <v/>
      </c>
      <c r="M2" t="str">
        <f>match1b!K7</f>
        <v/>
      </c>
      <c r="N2" t="str">
        <f>match1b!L7</f>
        <v/>
      </c>
      <c r="O2" t="str">
        <f>match1b!M7</f>
        <v/>
      </c>
      <c r="P2" t="str">
        <f>match1b!N7</f>
        <v/>
      </c>
      <c r="Q2" t="str">
        <f>MID($L2,1,1)</f>
        <v/>
      </c>
      <c r="R2" t="str">
        <f>MID($L2,2,1)</f>
        <v/>
      </c>
      <c r="S2" t="str">
        <f>MID($L2,3,1)</f>
        <v/>
      </c>
      <c r="T2" t="str">
        <f>MID($L2,4,1)</f>
        <v/>
      </c>
      <c r="U2" t="str">
        <f>MID($L2,5,1)</f>
        <v/>
      </c>
      <c r="V2" t="str">
        <f t="shared" ref="V2:V33" si="1">IF(ISERROR(W2+Y2/100),"",W2+Y2/100)</f>
        <v/>
      </c>
      <c r="W2" t="str">
        <f>IF(ISERROR(IF(R2="-",Q2,IF(S2="-",Q2&amp;R2,""))+0),"",IF(R2="-",Q2,IF(S2="-",Q2&amp;R2,""))+0)</f>
        <v/>
      </c>
      <c r="X2" t="str">
        <f>IF(ISERROR(IF(R2="-",S2&amp;T2,IF(S2="-",T2&amp;U2,""))+0),"",IF(R2="-",S2&amp;T2,IF(S2="-",T2&amp;U2,""))+0)</f>
        <v/>
      </c>
      <c r="Y2" t="str">
        <f>IF(X2="","",IF(X2=0,0,ROUND(W2/X2*100,1)))</f>
        <v/>
      </c>
      <c r="Z2" t="str">
        <f>"("&amp;W2&amp;"/"&amp;X2&amp;")"</f>
        <v>(/)</v>
      </c>
      <c r="AA2" t="str">
        <f>MID($M2,1,1)</f>
        <v/>
      </c>
      <c r="AB2" t="str">
        <f>MID($M2,2,1)</f>
        <v/>
      </c>
      <c r="AC2" t="str">
        <f>MID($M2,3,1)</f>
        <v/>
      </c>
      <c r="AD2" t="str">
        <f>MID($M2,4,1)</f>
        <v/>
      </c>
      <c r="AE2" t="str">
        <f>MID($M2,5,1)</f>
        <v/>
      </c>
      <c r="AF2" t="str">
        <f>IF(ISERROR(AG2+AI2/100),"",AG2+AI2/100)</f>
        <v/>
      </c>
      <c r="AG2" t="str">
        <f>IF(ISERROR(IF(AB2="-",AA2,IF(AC2="-",AA2&amp;AB2,""))+0),"",IF(AB2="-",AA2,IF(AC2="-",AA2&amp;AB2,""))+0)</f>
        <v/>
      </c>
      <c r="AH2" t="str">
        <f>IF(ISERROR(IF(AB2="-",AC2&amp;AD2,IF(AC2="-",AD2&amp;AE2,""))+0),"",IF(AB2="-",AC2&amp;AD2,IF(AC2="-",AD2&amp;AE2,""))+0)</f>
        <v/>
      </c>
      <c r="AI2" t="str">
        <f>IF(AH2="","",IF(AH2=0,0,ROUND(AG2/AH2*100,1)))</f>
        <v/>
      </c>
      <c r="AJ2" t="str">
        <f>"("&amp;AG2&amp;"/"&amp;AH2&amp;")"</f>
        <v>(/)</v>
      </c>
      <c r="AK2" t="str">
        <f>MID($N2,1,1)</f>
        <v/>
      </c>
      <c r="AL2" t="str">
        <f>MID($N2,2,1)</f>
        <v/>
      </c>
      <c r="AM2" t="str">
        <f>MID($N2,3,1)</f>
        <v/>
      </c>
      <c r="AN2" t="str">
        <f>MID($N2,4,1)</f>
        <v/>
      </c>
      <c r="AO2" t="str">
        <f>MID($N2,5,1)</f>
        <v/>
      </c>
      <c r="AP2" t="str">
        <f>IF(ISERROR(AQ2+AS2/100),"",AQ2+AS2/100)</f>
        <v/>
      </c>
      <c r="AQ2" t="str">
        <f>IF(ISERROR(IF(AL2="-",AK2,IF(AM2="-",AK2&amp;AL2,""))+0),"",IF(AL2="-",AK2,IF(AM2="-",AK2&amp;AL2,""))+0)</f>
        <v/>
      </c>
      <c r="AR2" t="str">
        <f t="shared" ref="AR2:AR33" si="2">IF(ISERROR(IF(AL2="-",AM2&amp;AN2,IF(AM2="-",AN2&amp;AO2,""))+0),"",IF(AL2="-",AM2&amp;AN2,IF(AM2="-",AN2&amp;AO2,""))+0)</f>
        <v/>
      </c>
      <c r="AS2" t="str">
        <f>IF(AR2="","",IF(AR2=0,0,ROUND(AQ2/AR2*100,1)))</f>
        <v/>
      </c>
      <c r="AT2" t="str">
        <f>"("&amp;AQ2&amp;"/"&amp;AR2&amp;")"</f>
        <v>(/)</v>
      </c>
      <c r="AU2" t="str">
        <f t="shared" ref="AU2:AU33" si="3">IF(ISERROR(AG2+AQ2),"",AG2+AQ2)</f>
        <v/>
      </c>
      <c r="AV2" t="str">
        <f t="shared" ref="AV2:AV33" si="4">IF(ISERROR(AH2+AR2),"",AH2+AR2)</f>
        <v/>
      </c>
      <c r="AW2" t="str">
        <f>IF(AV2="","",IF(AV2=0,0,ROUND(AU2/AV2*100,1)))</f>
        <v/>
      </c>
      <c r="AY2" s="18" t="str">
        <f>IF(B2="","",IF(C2&lt;=1,C2&amp;"pt ",C2&amp;"pts "))</f>
        <v/>
      </c>
      <c r="AZ2" s="18" t="str">
        <f t="shared" ref="AZ2:AZ33" si="5">IF(B2="","","("&amp;AG2+AK2&amp;"/"&amp;AH2+AR2&amp;") ")</f>
        <v/>
      </c>
      <c r="BA2" s="18" t="str">
        <f t="shared" ref="BA2:BA33" si="6">IF(B2="","",IF(AQ2&gt;=$CD$2,"(3pts:"&amp;AQ2&amp;"/"&amp;AR2&amp;") ",""))</f>
        <v/>
      </c>
      <c r="BB2" s="18" t="str">
        <f>IF(B2="","",IF(W2&gt;=$CF$2,"(LF:"&amp;W2&amp;"/"&amp;X2&amp;") ",""))</f>
        <v/>
      </c>
      <c r="BC2" s="18" t="str">
        <f>IF(B2="","",IF(F2&gt;=1,F2&amp;"reb ",""))</f>
        <v/>
      </c>
      <c r="BD2" s="18" t="str">
        <f>IF(B2="","",IF(D2&gt;=$CE$2,"(off:"&amp;D2&amp;") ",""))</f>
        <v/>
      </c>
      <c r="BE2" s="18" t="str">
        <f>IF(B2="","",IF(H2&gt;=1,H2&amp;"pd ",""))</f>
        <v/>
      </c>
      <c r="BF2" s="18" t="str">
        <f>IF(B2="","",IF(I2&gt;=1,I2&amp;"co ",""))</f>
        <v/>
      </c>
      <c r="BG2" s="18" t="str">
        <f>IF(B2="","",IF(J2&gt;=1,J2&amp;"int ",""))</f>
        <v/>
      </c>
      <c r="BH2" s="18" t="str">
        <f>IF(B2="","",P2&amp;"éval ")</f>
        <v/>
      </c>
      <c r="BI2" s="18" t="str">
        <f t="shared" ref="BI2:BI33" si="7">B2&amp;BK2&amp;AY2&amp;AZ2&amp;BA2&amp;BB2&amp;BC2&amp;BD2&amp;BE2&amp;BF2&amp;BG2&amp;BH2</f>
        <v/>
      </c>
      <c r="BJ2" s="18" t="str">
        <f t="shared" ref="BJ2:BJ33" si="8">B2&amp;AY2&amp;AZ2&amp;BA2&amp;BB2&amp;BC2&amp;BD2&amp;BE2&amp;BF2&amp;BG2&amp;BH2</f>
        <v/>
      </c>
      <c r="BK2" s="18" t="str">
        <f>IF(B2="","","("&amp;match1b!$P$6&amp;") ")</f>
        <v/>
      </c>
      <c r="BL2">
        <v>1.0000000000000001E-9</v>
      </c>
      <c r="BM2" s="14" t="str">
        <f>B2</f>
        <v/>
      </c>
      <c r="BN2" t="str">
        <f>IF(A2=MAX($A$2:$A$13),B2,"")</f>
        <v/>
      </c>
      <c r="BO2" t="str">
        <f>IF(BN2="","",BJ2)</f>
        <v/>
      </c>
      <c r="BP2" t="str">
        <f>IF(C2=C$197,$B2&amp;$BK2,"")</f>
        <v/>
      </c>
      <c r="BQ2" t="str">
        <f>IF(D2=D$197,$B2&amp;$BK2,"")</f>
        <v/>
      </c>
      <c r="BR2" t="str">
        <f t="shared" ref="BR2:BW2" si="9">IF(E2=E$197,$B2&amp;$BK2,"")</f>
        <v/>
      </c>
      <c r="BS2" t="str">
        <f t="shared" si="9"/>
        <v/>
      </c>
      <c r="BT2" t="str">
        <f t="shared" si="9"/>
        <v/>
      </c>
      <c r="BU2" t="str">
        <f t="shared" si="9"/>
        <v/>
      </c>
      <c r="BV2" t="str">
        <f t="shared" si="9"/>
        <v/>
      </c>
      <c r="BW2" t="str">
        <f t="shared" si="9"/>
        <v/>
      </c>
      <c r="BX2" t="str">
        <f t="shared" ref="BX2:BX33" si="10">IF(K2=5,BM2&amp;BK2,"")</f>
        <v/>
      </c>
      <c r="BY2" t="str">
        <f t="shared" ref="BY2:BY33" si="11">IF(V2=$V$197,B2&amp;BK2,"")</f>
        <v/>
      </c>
      <c r="BZ2" t="str">
        <f>IF(AF2=$AF$197,B2&amp;BK2,"")</f>
        <v/>
      </c>
      <c r="CA2" t="str">
        <f>IF(AP2=$AP$197,B2&amp;BK2,"")</f>
        <v/>
      </c>
      <c r="CB2" t="str">
        <f>IF(P2=P$197,$B2&amp;$BK2,"")</f>
        <v/>
      </c>
      <c r="CC2" s="27"/>
      <c r="CD2" s="27">
        <f>'A recopier'!F2</f>
        <v>4</v>
      </c>
      <c r="CE2" s="27">
        <f>'A recopier'!G2</f>
        <v>5</v>
      </c>
      <c r="CF2" s="27">
        <f>'A recopier'!H2</f>
        <v>5</v>
      </c>
    </row>
    <row r="3" spans="1:84" x14ac:dyDescent="0.25">
      <c r="A3" s="14" t="str">
        <f t="shared" si="0"/>
        <v/>
      </c>
      <c r="B3" t="str">
        <f>match1b!A8</f>
        <v/>
      </c>
      <c r="C3" t="str">
        <f>match1b!B8</f>
        <v/>
      </c>
      <c r="D3" t="str">
        <f>match1b!C8</f>
        <v/>
      </c>
      <c r="E3" t="str">
        <f>match1b!D8</f>
        <v/>
      </c>
      <c r="F3" t="str">
        <f t="shared" ref="F3:F66" si="12">IF(B3="","",E3+D3)</f>
        <v/>
      </c>
      <c r="G3" t="str">
        <f>match1b!E8</f>
        <v/>
      </c>
      <c r="H3" t="str">
        <f>match1b!F8</f>
        <v/>
      </c>
      <c r="I3" t="str">
        <f>match1b!G8</f>
        <v/>
      </c>
      <c r="J3" t="str">
        <f>match1b!H8</f>
        <v/>
      </c>
      <c r="K3" t="str">
        <f>match1b!I8</f>
        <v/>
      </c>
      <c r="L3" t="str">
        <f>match1b!J8</f>
        <v/>
      </c>
      <c r="M3" t="str">
        <f>match1b!K8</f>
        <v/>
      </c>
      <c r="N3" t="str">
        <f>match1b!L8</f>
        <v/>
      </c>
      <c r="O3" t="str">
        <f>match1b!M8</f>
        <v/>
      </c>
      <c r="P3" t="str">
        <f>match1b!N8</f>
        <v/>
      </c>
      <c r="Q3" t="str">
        <f t="shared" ref="Q3:Q66" si="13">MID($L3,1,1)</f>
        <v/>
      </c>
      <c r="R3" t="str">
        <f t="shared" ref="R3:R66" si="14">MID($L3,2,1)</f>
        <v/>
      </c>
      <c r="S3" t="str">
        <f t="shared" ref="S3:S66" si="15">MID($L3,3,1)</f>
        <v/>
      </c>
      <c r="T3" t="str">
        <f t="shared" ref="T3:T66" si="16">MID($L3,4,1)</f>
        <v/>
      </c>
      <c r="U3" t="str">
        <f t="shared" ref="U3:U66" si="17">MID($L3,5,1)</f>
        <v/>
      </c>
      <c r="V3" t="str">
        <f t="shared" si="1"/>
        <v/>
      </c>
      <c r="W3" t="str">
        <f t="shared" ref="W3:W66" si="18">IF(ISERROR(IF(R3="-",Q3,IF(S3="-",Q3&amp;R3,""))+0),"",IF(R3="-",Q3,IF(S3="-",Q3&amp;R3,""))+0)</f>
        <v/>
      </c>
      <c r="X3" t="str">
        <f t="shared" ref="X3:X66" si="19">IF(ISERROR(IF(R3="-",S3&amp;T3,IF(S3="-",T3&amp;U3,""))+0),"",IF(R3="-",S3&amp;T3,IF(S3="-",T3&amp;U3,""))+0)</f>
        <v/>
      </c>
      <c r="Y3" t="str">
        <f t="shared" ref="Y3:Y66" si="20">IF(X3="","",IF(X3=0,0,ROUND(W3/X3*100,1)))</f>
        <v/>
      </c>
      <c r="Z3" t="str">
        <f t="shared" ref="Z3:Z66" si="21">"("&amp;W3&amp;"/"&amp;X3&amp;")"</f>
        <v>(/)</v>
      </c>
      <c r="AA3" t="str">
        <f t="shared" ref="AA3:AA66" si="22">MID($M3,1,1)</f>
        <v/>
      </c>
      <c r="AB3" t="str">
        <f t="shared" ref="AB3:AB66" si="23">MID($M3,2,1)</f>
        <v/>
      </c>
      <c r="AC3" t="str">
        <f t="shared" ref="AC3:AC66" si="24">MID($M3,3,1)</f>
        <v/>
      </c>
      <c r="AD3" t="str">
        <f t="shared" ref="AD3:AD66" si="25">MID($M3,4,1)</f>
        <v/>
      </c>
      <c r="AE3" t="str">
        <f t="shared" ref="AE3:AE66" si="26">MID($M3,5,1)</f>
        <v/>
      </c>
      <c r="AF3" t="str">
        <f t="shared" ref="AF3:AF66" si="27">IF(ISERROR(AG3+AI3/100),"",AG3+AI3/100)</f>
        <v/>
      </c>
      <c r="AG3" t="str">
        <f t="shared" ref="AG3:AG66" si="28">IF(ISERROR(IF(AB3="-",AA3,IF(AC3="-",AA3&amp;AB3,""))+0),"",IF(AB3="-",AA3,IF(AC3="-",AA3&amp;AB3,""))+0)</f>
        <v/>
      </c>
      <c r="AH3" t="str">
        <f t="shared" ref="AH3:AH66" si="29">IF(ISERROR(IF(AB3="-",AC3&amp;AD3,IF(AC3="-",AD3&amp;AE3,""))+0),"",IF(AB3="-",AC3&amp;AD3,IF(AC3="-",AD3&amp;AE3,""))+0)</f>
        <v/>
      </c>
      <c r="AI3" t="str">
        <f t="shared" ref="AI3:AI66" si="30">IF(AH3="","",IF(AH3=0,0,ROUND(AG3/AH3*100,1)))</f>
        <v/>
      </c>
      <c r="AJ3" t="str">
        <f t="shared" ref="AJ3:AJ66" si="31">"("&amp;AG3&amp;"/"&amp;AH3&amp;")"</f>
        <v>(/)</v>
      </c>
      <c r="AK3" t="str">
        <f t="shared" ref="AK3:AK66" si="32">MID($N3,1,1)</f>
        <v/>
      </c>
      <c r="AL3" t="str">
        <f t="shared" ref="AL3:AL66" si="33">MID($N3,2,1)</f>
        <v/>
      </c>
      <c r="AM3" t="str">
        <f t="shared" ref="AM3:AM66" si="34">MID($N3,3,1)</f>
        <v/>
      </c>
      <c r="AN3" t="str">
        <f t="shared" ref="AN3:AN66" si="35">MID($N3,4,1)</f>
        <v/>
      </c>
      <c r="AO3" t="str">
        <f t="shared" ref="AO3:AO66" si="36">MID($N3,5,1)</f>
        <v/>
      </c>
      <c r="AP3" t="str">
        <f t="shared" ref="AP3:AP66" si="37">IF(ISERROR(AQ3+AS3/100),"",AQ3+AS3/100)</f>
        <v/>
      </c>
      <c r="AQ3" t="str">
        <f t="shared" ref="AQ3:AQ66" si="38">IF(ISERROR(IF(AL3="-",AK3,IF(AM3="-",AK3&amp;AL3,""))+0),"",IF(AL3="-",AK3,IF(AM3="-",AK3&amp;AL3,""))+0)</f>
        <v/>
      </c>
      <c r="AR3" t="str">
        <f t="shared" si="2"/>
        <v/>
      </c>
      <c r="AS3" t="str">
        <f t="shared" ref="AS3:AS66" si="39">IF(AR3="","",IF(AR3=0,0,ROUND(AQ3/AR3*100,1)))</f>
        <v/>
      </c>
      <c r="AT3" t="str">
        <f t="shared" ref="AT3:AT66" si="40">"("&amp;AQ3&amp;"/"&amp;AR3&amp;")"</f>
        <v>(/)</v>
      </c>
      <c r="AU3" t="str">
        <f t="shared" si="3"/>
        <v/>
      </c>
      <c r="AV3" t="str">
        <f t="shared" si="4"/>
        <v/>
      </c>
      <c r="AW3" t="str">
        <f t="shared" ref="AW3:AW66" si="41">IF(AV3="","",IF(AV3=0,0,ROUND(AU3/AV3*100,1)))</f>
        <v/>
      </c>
      <c r="AY3" s="18" t="str">
        <f t="shared" ref="AY3:AY66" si="42">IF(B3="","",IF(C3&lt;=1,C3&amp;"pt ",C3&amp;"pts "))</f>
        <v/>
      </c>
      <c r="AZ3" s="18" t="str">
        <f t="shared" si="5"/>
        <v/>
      </c>
      <c r="BA3" s="18" t="str">
        <f t="shared" si="6"/>
        <v/>
      </c>
      <c r="BB3" s="18" t="str">
        <f t="shared" ref="BB3:BB66" si="43">IF(B3="","",IF(W3&gt;=$CF$2,"(LF:"&amp;W3&amp;"/"&amp;X3&amp;") ",""))</f>
        <v/>
      </c>
      <c r="BC3" s="18" t="str">
        <f t="shared" ref="BC3:BC66" si="44">IF(B3="","",IF(F3&gt;=1,F3&amp;"reb ",""))</f>
        <v/>
      </c>
      <c r="BD3" s="18" t="str">
        <f t="shared" ref="BD3:BD66" si="45">IF(B3="","",IF(D3&gt;=$CE$2,"(off:"&amp;D3&amp;") ",""))</f>
        <v/>
      </c>
      <c r="BE3" s="18" t="str">
        <f t="shared" ref="BE3:BE66" si="46">IF(B3="","",IF(H3&gt;=1,H3&amp;"pd ",""))</f>
        <v/>
      </c>
      <c r="BF3" s="18" t="str">
        <f t="shared" ref="BF3:BF66" si="47">IF(B3="","",IF(I3&gt;=1,I3&amp;"co ",""))</f>
        <v/>
      </c>
      <c r="BG3" s="18" t="str">
        <f t="shared" ref="BG3:BG66" si="48">IF(B3="","",IF(J3&gt;=1,J3&amp;"int ",""))</f>
        <v/>
      </c>
      <c r="BH3" s="18" t="str">
        <f t="shared" ref="BH3:BH66" si="49">IF(B3="","",P3&amp;"éval ")</f>
        <v/>
      </c>
      <c r="BI3" s="18" t="str">
        <f t="shared" si="7"/>
        <v/>
      </c>
      <c r="BJ3" s="18" t="str">
        <f t="shared" si="8"/>
        <v/>
      </c>
      <c r="BK3" s="18" t="str">
        <f>IF(B3="","","("&amp;match1b!$P$6&amp;") ")</f>
        <v/>
      </c>
      <c r="BL3">
        <v>2.0000000000000001E-9</v>
      </c>
      <c r="BM3" s="14" t="str">
        <f t="shared" ref="BM3:BM66" si="50">B3</f>
        <v/>
      </c>
      <c r="BN3" t="str">
        <f t="shared" ref="BN3:BN13" si="51">IF(A3=MAX($A$2:$A$13),B3,"")</f>
        <v/>
      </c>
      <c r="BO3" t="str">
        <f t="shared" ref="BO3:BO66" si="52">IF(BN3="","",BJ3)</f>
        <v/>
      </c>
      <c r="BP3" t="str">
        <f t="shared" ref="BP3:BP34" si="53">IF(C3=$C$197,B3&amp;BK3,"")</f>
        <v/>
      </c>
      <c r="BQ3" t="str">
        <f t="shared" ref="BQ3:BQ34" si="54">IF(D3=D$197,$B3&amp;$BK3,"")</f>
        <v/>
      </c>
      <c r="BR3" t="str">
        <f t="shared" ref="BR3:BR34" si="55">IF(E3=E$197,$B3&amp;$BK3,"")</f>
        <v/>
      </c>
      <c r="BS3" t="str">
        <f t="shared" ref="BS3:BS33" si="56">IF(F3=$F$197,B3&amp;BK3,"")</f>
        <v/>
      </c>
      <c r="BT3" t="str">
        <f t="shared" ref="BT3:BT33" si="57">IF(G3=$G$197,B3&amp;BK3,"")</f>
        <v/>
      </c>
      <c r="BU3" t="str">
        <f t="shared" ref="BU3:BU33" si="58">IF(H3=$H$197,B3&amp;BK3,"")</f>
        <v/>
      </c>
      <c r="BV3" t="str">
        <f t="shared" ref="BV3:BV33" si="59">IF(I3=$I$197,B3&amp;BK3,"")</f>
        <v/>
      </c>
      <c r="BW3" t="str">
        <f t="shared" ref="BW3:BW33" si="60">IF(J3=$J$197,B3&amp;BK3,"")</f>
        <v/>
      </c>
      <c r="BX3" t="str">
        <f t="shared" si="10"/>
        <v/>
      </c>
      <c r="BY3" t="str">
        <f t="shared" si="11"/>
        <v/>
      </c>
      <c r="BZ3" t="str">
        <f t="shared" ref="BZ3:BZ66" si="61">IF(AF3=$AF$197,B3&amp;BK3,"")</f>
        <v/>
      </c>
      <c r="CA3" t="str">
        <f t="shared" ref="CA3:CA66" si="62">IF(AP3=$AP$197,B3&amp;BK3,"")</f>
        <v/>
      </c>
      <c r="CB3" t="str">
        <f t="shared" ref="CB3:CB66" si="63">IF(P3=P$197,$B3&amp;$BK3,"")</f>
        <v/>
      </c>
    </row>
    <row r="4" spans="1:84" x14ac:dyDescent="0.25">
      <c r="A4" s="14" t="str">
        <f t="shared" si="0"/>
        <v/>
      </c>
      <c r="B4" t="str">
        <f>match1b!A9</f>
        <v/>
      </c>
      <c r="C4" t="str">
        <f>match1b!B9</f>
        <v/>
      </c>
      <c r="D4" t="str">
        <f>match1b!C9</f>
        <v/>
      </c>
      <c r="E4" t="str">
        <f>match1b!D9</f>
        <v/>
      </c>
      <c r="F4" t="str">
        <f t="shared" si="12"/>
        <v/>
      </c>
      <c r="G4" t="str">
        <f>match1b!E9</f>
        <v/>
      </c>
      <c r="H4" t="str">
        <f>match1b!F9</f>
        <v/>
      </c>
      <c r="I4" t="str">
        <f>match1b!G9</f>
        <v/>
      </c>
      <c r="J4" t="str">
        <f>match1b!H9</f>
        <v/>
      </c>
      <c r="K4" t="str">
        <f>match1b!I9</f>
        <v/>
      </c>
      <c r="L4" t="str">
        <f>match1b!J9</f>
        <v/>
      </c>
      <c r="M4" t="str">
        <f>match1b!K9</f>
        <v/>
      </c>
      <c r="N4" t="str">
        <f>match1b!L9</f>
        <v/>
      </c>
      <c r="O4" t="str">
        <f>match1b!M9</f>
        <v/>
      </c>
      <c r="P4" t="str">
        <f>match1b!N9</f>
        <v/>
      </c>
      <c r="Q4" t="str">
        <f t="shared" si="13"/>
        <v/>
      </c>
      <c r="R4" t="str">
        <f t="shared" si="14"/>
        <v/>
      </c>
      <c r="S4" t="str">
        <f t="shared" si="15"/>
        <v/>
      </c>
      <c r="T4" t="str">
        <f t="shared" si="16"/>
        <v/>
      </c>
      <c r="U4" t="str">
        <f t="shared" si="17"/>
        <v/>
      </c>
      <c r="V4" t="str">
        <f t="shared" si="1"/>
        <v/>
      </c>
      <c r="W4" t="str">
        <f t="shared" si="18"/>
        <v/>
      </c>
      <c r="X4" t="str">
        <f t="shared" si="19"/>
        <v/>
      </c>
      <c r="Y4" t="str">
        <f t="shared" si="20"/>
        <v/>
      </c>
      <c r="Z4" t="str">
        <f t="shared" si="21"/>
        <v>(/)</v>
      </c>
      <c r="AA4" t="str">
        <f t="shared" si="22"/>
        <v/>
      </c>
      <c r="AB4" t="str">
        <f t="shared" si="23"/>
        <v/>
      </c>
      <c r="AC4" t="str">
        <f t="shared" si="24"/>
        <v/>
      </c>
      <c r="AD4" t="str">
        <f t="shared" si="25"/>
        <v/>
      </c>
      <c r="AE4" t="str">
        <f t="shared" si="26"/>
        <v/>
      </c>
      <c r="AF4" t="str">
        <f t="shared" si="27"/>
        <v/>
      </c>
      <c r="AG4" t="str">
        <f t="shared" si="28"/>
        <v/>
      </c>
      <c r="AH4" t="str">
        <f t="shared" si="29"/>
        <v/>
      </c>
      <c r="AI4" t="str">
        <f t="shared" si="30"/>
        <v/>
      </c>
      <c r="AJ4" t="str">
        <f t="shared" si="31"/>
        <v>(/)</v>
      </c>
      <c r="AK4" t="str">
        <f t="shared" si="32"/>
        <v/>
      </c>
      <c r="AL4" t="str">
        <f t="shared" si="33"/>
        <v/>
      </c>
      <c r="AM4" t="str">
        <f t="shared" si="34"/>
        <v/>
      </c>
      <c r="AN4" t="str">
        <f t="shared" si="35"/>
        <v/>
      </c>
      <c r="AO4" t="str">
        <f t="shared" si="36"/>
        <v/>
      </c>
      <c r="AP4" t="str">
        <f t="shared" si="37"/>
        <v/>
      </c>
      <c r="AQ4" t="str">
        <f t="shared" si="38"/>
        <v/>
      </c>
      <c r="AR4" t="str">
        <f t="shared" si="2"/>
        <v/>
      </c>
      <c r="AS4" t="str">
        <f t="shared" si="39"/>
        <v/>
      </c>
      <c r="AT4" t="str">
        <f t="shared" si="40"/>
        <v>(/)</v>
      </c>
      <c r="AU4" t="str">
        <f t="shared" si="3"/>
        <v/>
      </c>
      <c r="AV4" t="str">
        <f t="shared" si="4"/>
        <v/>
      </c>
      <c r="AW4" t="str">
        <f t="shared" si="41"/>
        <v/>
      </c>
      <c r="AY4" s="18" t="str">
        <f t="shared" si="42"/>
        <v/>
      </c>
      <c r="AZ4" s="18" t="str">
        <f t="shared" si="5"/>
        <v/>
      </c>
      <c r="BA4" s="18" t="str">
        <f t="shared" si="6"/>
        <v/>
      </c>
      <c r="BB4" s="18" t="str">
        <f t="shared" si="43"/>
        <v/>
      </c>
      <c r="BC4" s="18" t="str">
        <f t="shared" si="44"/>
        <v/>
      </c>
      <c r="BD4" s="18" t="str">
        <f t="shared" si="45"/>
        <v/>
      </c>
      <c r="BE4" s="18" t="str">
        <f t="shared" si="46"/>
        <v/>
      </c>
      <c r="BF4" s="18" t="str">
        <f t="shared" si="47"/>
        <v/>
      </c>
      <c r="BG4" s="18" t="str">
        <f t="shared" si="48"/>
        <v/>
      </c>
      <c r="BH4" s="18" t="str">
        <f t="shared" si="49"/>
        <v/>
      </c>
      <c r="BI4" s="18" t="str">
        <f t="shared" si="7"/>
        <v/>
      </c>
      <c r="BJ4" s="18" t="str">
        <f t="shared" si="8"/>
        <v/>
      </c>
      <c r="BK4" s="18" t="str">
        <f>IF(B4="","","("&amp;match1b!$P$6&amp;") ")</f>
        <v/>
      </c>
      <c r="BL4">
        <v>3E-9</v>
      </c>
      <c r="BM4" s="14" t="str">
        <f t="shared" si="50"/>
        <v/>
      </c>
      <c r="BN4" t="str">
        <f t="shared" si="51"/>
        <v/>
      </c>
      <c r="BO4" t="str">
        <f t="shared" si="52"/>
        <v/>
      </c>
      <c r="BP4" t="str">
        <f t="shared" si="53"/>
        <v/>
      </c>
      <c r="BQ4" t="str">
        <f t="shared" si="54"/>
        <v/>
      </c>
      <c r="BR4" t="str">
        <f t="shared" si="55"/>
        <v/>
      </c>
      <c r="BS4" t="str">
        <f t="shared" si="56"/>
        <v/>
      </c>
      <c r="BT4" t="str">
        <f t="shared" si="57"/>
        <v/>
      </c>
      <c r="BU4" t="str">
        <f t="shared" si="58"/>
        <v/>
      </c>
      <c r="BV4" t="str">
        <f t="shared" si="59"/>
        <v/>
      </c>
      <c r="BW4" t="str">
        <f t="shared" si="60"/>
        <v/>
      </c>
      <c r="BX4" t="str">
        <f t="shared" si="10"/>
        <v/>
      </c>
      <c r="BY4" t="str">
        <f t="shared" si="11"/>
        <v/>
      </c>
      <c r="BZ4" t="str">
        <f t="shared" si="61"/>
        <v/>
      </c>
      <c r="CA4" t="str">
        <f t="shared" si="62"/>
        <v/>
      </c>
      <c r="CB4" t="str">
        <f t="shared" si="63"/>
        <v/>
      </c>
    </row>
    <row r="5" spans="1:84" x14ac:dyDescent="0.25">
      <c r="A5" s="14" t="str">
        <f t="shared" si="0"/>
        <v/>
      </c>
      <c r="B5" t="str">
        <f>match1b!A10</f>
        <v/>
      </c>
      <c r="C5" t="str">
        <f>match1b!B10</f>
        <v/>
      </c>
      <c r="D5" t="str">
        <f>match1b!C10</f>
        <v/>
      </c>
      <c r="E5" t="str">
        <f>match1b!D10</f>
        <v/>
      </c>
      <c r="F5" t="str">
        <f t="shared" si="12"/>
        <v/>
      </c>
      <c r="G5" t="str">
        <f>match1b!E10</f>
        <v/>
      </c>
      <c r="H5" t="str">
        <f>match1b!F10</f>
        <v/>
      </c>
      <c r="I5" t="str">
        <f>match1b!G10</f>
        <v/>
      </c>
      <c r="J5" t="str">
        <f>match1b!H10</f>
        <v/>
      </c>
      <c r="K5" t="str">
        <f>match1b!I10</f>
        <v/>
      </c>
      <c r="L5" t="str">
        <f>match1b!J10</f>
        <v/>
      </c>
      <c r="M5" t="str">
        <f>match1b!K10</f>
        <v/>
      </c>
      <c r="N5" t="str">
        <f>match1b!L10</f>
        <v/>
      </c>
      <c r="O5" t="str">
        <f>match1b!M10</f>
        <v/>
      </c>
      <c r="P5" t="str">
        <f>match1b!N10</f>
        <v/>
      </c>
      <c r="Q5" t="str">
        <f t="shared" si="13"/>
        <v/>
      </c>
      <c r="R5" t="str">
        <f t="shared" si="14"/>
        <v/>
      </c>
      <c r="S5" t="str">
        <f t="shared" si="15"/>
        <v/>
      </c>
      <c r="T5" t="str">
        <f t="shared" si="16"/>
        <v/>
      </c>
      <c r="U5" t="str">
        <f t="shared" si="17"/>
        <v/>
      </c>
      <c r="V5" t="str">
        <f t="shared" si="1"/>
        <v/>
      </c>
      <c r="W5" t="str">
        <f t="shared" si="18"/>
        <v/>
      </c>
      <c r="X5" t="str">
        <f t="shared" si="19"/>
        <v/>
      </c>
      <c r="Y5" t="str">
        <f t="shared" si="20"/>
        <v/>
      </c>
      <c r="Z5" t="str">
        <f t="shared" si="21"/>
        <v>(/)</v>
      </c>
      <c r="AA5" t="str">
        <f t="shared" si="22"/>
        <v/>
      </c>
      <c r="AB5" t="str">
        <f t="shared" si="23"/>
        <v/>
      </c>
      <c r="AC5" t="str">
        <f t="shared" si="24"/>
        <v/>
      </c>
      <c r="AD5" t="str">
        <f t="shared" si="25"/>
        <v/>
      </c>
      <c r="AE5" t="str">
        <f t="shared" si="26"/>
        <v/>
      </c>
      <c r="AF5" t="str">
        <f t="shared" si="27"/>
        <v/>
      </c>
      <c r="AG5" t="str">
        <f t="shared" si="28"/>
        <v/>
      </c>
      <c r="AH5" t="str">
        <f t="shared" si="29"/>
        <v/>
      </c>
      <c r="AI5" t="str">
        <f t="shared" si="30"/>
        <v/>
      </c>
      <c r="AJ5" t="str">
        <f t="shared" si="31"/>
        <v>(/)</v>
      </c>
      <c r="AK5" t="str">
        <f t="shared" si="32"/>
        <v/>
      </c>
      <c r="AL5" t="str">
        <f t="shared" si="33"/>
        <v/>
      </c>
      <c r="AM5" t="str">
        <f t="shared" si="34"/>
        <v/>
      </c>
      <c r="AN5" t="str">
        <f t="shared" si="35"/>
        <v/>
      </c>
      <c r="AO5" t="str">
        <f t="shared" si="36"/>
        <v/>
      </c>
      <c r="AP5" t="str">
        <f t="shared" si="37"/>
        <v/>
      </c>
      <c r="AQ5" t="str">
        <f t="shared" si="38"/>
        <v/>
      </c>
      <c r="AR5" t="str">
        <f t="shared" si="2"/>
        <v/>
      </c>
      <c r="AS5" t="str">
        <f t="shared" si="39"/>
        <v/>
      </c>
      <c r="AT5" t="str">
        <f t="shared" si="40"/>
        <v>(/)</v>
      </c>
      <c r="AU5" t="str">
        <f t="shared" si="3"/>
        <v/>
      </c>
      <c r="AV5" t="str">
        <f t="shared" si="4"/>
        <v/>
      </c>
      <c r="AW5" t="str">
        <f t="shared" si="41"/>
        <v/>
      </c>
      <c r="AY5" s="18" t="str">
        <f t="shared" si="42"/>
        <v/>
      </c>
      <c r="AZ5" s="18" t="str">
        <f t="shared" si="5"/>
        <v/>
      </c>
      <c r="BA5" s="18" t="str">
        <f t="shared" si="6"/>
        <v/>
      </c>
      <c r="BB5" s="18" t="str">
        <f t="shared" si="43"/>
        <v/>
      </c>
      <c r="BC5" s="18" t="str">
        <f t="shared" si="44"/>
        <v/>
      </c>
      <c r="BD5" s="18" t="str">
        <f t="shared" si="45"/>
        <v/>
      </c>
      <c r="BE5" s="18" t="str">
        <f t="shared" si="46"/>
        <v/>
      </c>
      <c r="BF5" s="18" t="str">
        <f t="shared" si="47"/>
        <v/>
      </c>
      <c r="BG5" s="18" t="str">
        <f t="shared" si="48"/>
        <v/>
      </c>
      <c r="BH5" s="18" t="str">
        <f t="shared" si="49"/>
        <v/>
      </c>
      <c r="BI5" s="18" t="str">
        <f t="shared" si="7"/>
        <v/>
      </c>
      <c r="BJ5" s="18" t="str">
        <f t="shared" si="8"/>
        <v/>
      </c>
      <c r="BK5" s="18" t="str">
        <f>IF(B5="","","("&amp;match1b!$P$6&amp;") ")</f>
        <v/>
      </c>
      <c r="BL5">
        <v>4.0000000000000002E-9</v>
      </c>
      <c r="BM5" s="14" t="str">
        <f t="shared" si="50"/>
        <v/>
      </c>
      <c r="BN5" t="str">
        <f t="shared" si="51"/>
        <v/>
      </c>
      <c r="BO5" t="str">
        <f t="shared" si="52"/>
        <v/>
      </c>
      <c r="BP5" t="str">
        <f t="shared" si="53"/>
        <v/>
      </c>
      <c r="BQ5" t="str">
        <f t="shared" si="54"/>
        <v/>
      </c>
      <c r="BR5" t="str">
        <f t="shared" si="55"/>
        <v/>
      </c>
      <c r="BS5" t="str">
        <f t="shared" si="56"/>
        <v/>
      </c>
      <c r="BT5" t="str">
        <f t="shared" si="57"/>
        <v/>
      </c>
      <c r="BU5" t="str">
        <f t="shared" si="58"/>
        <v/>
      </c>
      <c r="BV5" t="str">
        <f t="shared" si="59"/>
        <v/>
      </c>
      <c r="BW5" t="str">
        <f t="shared" si="60"/>
        <v/>
      </c>
      <c r="BX5" t="str">
        <f t="shared" si="10"/>
        <v/>
      </c>
      <c r="BY5" t="str">
        <f t="shared" si="11"/>
        <v/>
      </c>
      <c r="BZ5" t="str">
        <f t="shared" si="61"/>
        <v/>
      </c>
      <c r="CA5" t="str">
        <f t="shared" si="62"/>
        <v/>
      </c>
      <c r="CB5" t="str">
        <f t="shared" si="63"/>
        <v/>
      </c>
    </row>
    <row r="6" spans="1:84" x14ac:dyDescent="0.25">
      <c r="A6" s="14" t="str">
        <f t="shared" si="0"/>
        <v/>
      </c>
      <c r="B6" t="str">
        <f>match1b!A11</f>
        <v/>
      </c>
      <c r="C6" t="str">
        <f>match1b!B11</f>
        <v/>
      </c>
      <c r="D6" t="str">
        <f>match1b!C11</f>
        <v/>
      </c>
      <c r="E6" t="str">
        <f>match1b!D11</f>
        <v/>
      </c>
      <c r="F6" t="str">
        <f t="shared" si="12"/>
        <v/>
      </c>
      <c r="G6" t="str">
        <f>match1b!E11</f>
        <v/>
      </c>
      <c r="H6" t="str">
        <f>match1b!F11</f>
        <v/>
      </c>
      <c r="I6" t="str">
        <f>match1b!G11</f>
        <v/>
      </c>
      <c r="J6" t="str">
        <f>match1b!H11</f>
        <v/>
      </c>
      <c r="K6" t="str">
        <f>match1b!I11</f>
        <v/>
      </c>
      <c r="L6" t="str">
        <f>match1b!J11</f>
        <v/>
      </c>
      <c r="M6" t="str">
        <f>match1b!K11</f>
        <v/>
      </c>
      <c r="N6" t="str">
        <f>match1b!L11</f>
        <v/>
      </c>
      <c r="O6" t="str">
        <f>match1b!M11</f>
        <v/>
      </c>
      <c r="P6" t="str">
        <f>match1b!N11</f>
        <v/>
      </c>
      <c r="Q6" t="str">
        <f t="shared" si="13"/>
        <v/>
      </c>
      <c r="R6" t="str">
        <f t="shared" si="14"/>
        <v/>
      </c>
      <c r="S6" t="str">
        <f t="shared" si="15"/>
        <v/>
      </c>
      <c r="T6" t="str">
        <f t="shared" si="16"/>
        <v/>
      </c>
      <c r="U6" t="str">
        <f t="shared" si="17"/>
        <v/>
      </c>
      <c r="V6" t="str">
        <f t="shared" si="1"/>
        <v/>
      </c>
      <c r="W6" t="str">
        <f t="shared" si="18"/>
        <v/>
      </c>
      <c r="X6" t="str">
        <f t="shared" si="19"/>
        <v/>
      </c>
      <c r="Y6" t="str">
        <f t="shared" si="20"/>
        <v/>
      </c>
      <c r="Z6" t="str">
        <f t="shared" si="21"/>
        <v>(/)</v>
      </c>
      <c r="AA6" t="str">
        <f t="shared" si="22"/>
        <v/>
      </c>
      <c r="AB6" t="str">
        <f t="shared" si="23"/>
        <v/>
      </c>
      <c r="AC6" t="str">
        <f t="shared" si="24"/>
        <v/>
      </c>
      <c r="AD6" t="str">
        <f t="shared" si="25"/>
        <v/>
      </c>
      <c r="AE6" t="str">
        <f t="shared" si="26"/>
        <v/>
      </c>
      <c r="AF6" t="str">
        <f t="shared" si="27"/>
        <v/>
      </c>
      <c r="AG6" t="str">
        <f t="shared" si="28"/>
        <v/>
      </c>
      <c r="AH6" t="str">
        <f t="shared" si="29"/>
        <v/>
      </c>
      <c r="AI6" t="str">
        <f t="shared" si="30"/>
        <v/>
      </c>
      <c r="AJ6" t="str">
        <f t="shared" si="31"/>
        <v>(/)</v>
      </c>
      <c r="AK6" t="str">
        <f t="shared" si="32"/>
        <v/>
      </c>
      <c r="AL6" t="str">
        <f t="shared" si="33"/>
        <v/>
      </c>
      <c r="AM6" t="str">
        <f t="shared" si="34"/>
        <v/>
      </c>
      <c r="AN6" t="str">
        <f t="shared" si="35"/>
        <v/>
      </c>
      <c r="AO6" t="str">
        <f t="shared" si="36"/>
        <v/>
      </c>
      <c r="AP6" t="str">
        <f t="shared" si="37"/>
        <v/>
      </c>
      <c r="AQ6" t="str">
        <f t="shared" si="38"/>
        <v/>
      </c>
      <c r="AR6" t="str">
        <f t="shared" si="2"/>
        <v/>
      </c>
      <c r="AS6" t="str">
        <f t="shared" si="39"/>
        <v/>
      </c>
      <c r="AT6" t="str">
        <f t="shared" si="40"/>
        <v>(/)</v>
      </c>
      <c r="AU6" t="str">
        <f t="shared" si="3"/>
        <v/>
      </c>
      <c r="AV6" t="str">
        <f t="shared" si="4"/>
        <v/>
      </c>
      <c r="AW6" t="str">
        <f t="shared" si="41"/>
        <v/>
      </c>
      <c r="AY6" s="18" t="str">
        <f t="shared" si="42"/>
        <v/>
      </c>
      <c r="AZ6" s="18" t="str">
        <f t="shared" si="5"/>
        <v/>
      </c>
      <c r="BA6" s="18" t="str">
        <f t="shared" si="6"/>
        <v/>
      </c>
      <c r="BB6" s="18" t="str">
        <f t="shared" si="43"/>
        <v/>
      </c>
      <c r="BC6" s="18" t="str">
        <f t="shared" si="44"/>
        <v/>
      </c>
      <c r="BD6" s="18" t="str">
        <f t="shared" si="45"/>
        <v/>
      </c>
      <c r="BE6" s="18" t="str">
        <f t="shared" si="46"/>
        <v/>
      </c>
      <c r="BF6" s="18" t="str">
        <f t="shared" si="47"/>
        <v/>
      </c>
      <c r="BG6" s="18" t="str">
        <f t="shared" si="48"/>
        <v/>
      </c>
      <c r="BH6" s="18" t="str">
        <f t="shared" si="49"/>
        <v/>
      </c>
      <c r="BI6" s="18" t="str">
        <f t="shared" si="7"/>
        <v/>
      </c>
      <c r="BJ6" s="18" t="str">
        <f t="shared" si="8"/>
        <v/>
      </c>
      <c r="BK6" s="18" t="str">
        <f>IF(B6="","","("&amp;match1b!$P$6&amp;") ")</f>
        <v/>
      </c>
      <c r="BL6">
        <v>5.0000000000000001E-9</v>
      </c>
      <c r="BM6" s="14" t="str">
        <f t="shared" si="50"/>
        <v/>
      </c>
      <c r="BN6" t="str">
        <f t="shared" si="51"/>
        <v/>
      </c>
      <c r="BO6" t="str">
        <f t="shared" si="52"/>
        <v/>
      </c>
      <c r="BP6" t="str">
        <f t="shared" si="53"/>
        <v/>
      </c>
      <c r="BQ6" t="str">
        <f t="shared" si="54"/>
        <v/>
      </c>
      <c r="BR6" t="str">
        <f t="shared" si="55"/>
        <v/>
      </c>
      <c r="BS6" t="str">
        <f t="shared" si="56"/>
        <v/>
      </c>
      <c r="BT6" t="str">
        <f t="shared" si="57"/>
        <v/>
      </c>
      <c r="BU6" t="str">
        <f t="shared" si="58"/>
        <v/>
      </c>
      <c r="BV6" t="str">
        <f t="shared" si="59"/>
        <v/>
      </c>
      <c r="BW6" t="str">
        <f t="shared" si="60"/>
        <v/>
      </c>
      <c r="BX6" t="str">
        <f t="shared" si="10"/>
        <v/>
      </c>
      <c r="BY6" t="str">
        <f t="shared" si="11"/>
        <v/>
      </c>
      <c r="BZ6" t="str">
        <f t="shared" si="61"/>
        <v/>
      </c>
      <c r="CA6" t="str">
        <f t="shared" si="62"/>
        <v/>
      </c>
      <c r="CB6" t="str">
        <f t="shared" si="63"/>
        <v/>
      </c>
    </row>
    <row r="7" spans="1:84" x14ac:dyDescent="0.25">
      <c r="A7" s="14" t="str">
        <f t="shared" si="0"/>
        <v/>
      </c>
      <c r="B7" t="str">
        <f>match1b!A12</f>
        <v/>
      </c>
      <c r="C7" t="str">
        <f>match1b!B12</f>
        <v/>
      </c>
      <c r="D7" t="str">
        <f>match1b!C12</f>
        <v/>
      </c>
      <c r="E7" t="str">
        <f>match1b!D12</f>
        <v/>
      </c>
      <c r="F7" t="str">
        <f t="shared" si="12"/>
        <v/>
      </c>
      <c r="G7" t="str">
        <f>match1b!E12</f>
        <v/>
      </c>
      <c r="H7" t="str">
        <f>match1b!F12</f>
        <v/>
      </c>
      <c r="I7" t="str">
        <f>match1b!G12</f>
        <v/>
      </c>
      <c r="J7" t="str">
        <f>match1b!H12</f>
        <v/>
      </c>
      <c r="K7" t="str">
        <f>match1b!I12</f>
        <v/>
      </c>
      <c r="L7" t="str">
        <f>match1b!J12</f>
        <v/>
      </c>
      <c r="M7" t="str">
        <f>match1b!K12</f>
        <v/>
      </c>
      <c r="N7" t="str">
        <f>match1b!L12</f>
        <v/>
      </c>
      <c r="O7" t="str">
        <f>match1b!M12</f>
        <v/>
      </c>
      <c r="P7" t="str">
        <f>match1b!N12</f>
        <v/>
      </c>
      <c r="Q7" t="str">
        <f t="shared" si="13"/>
        <v/>
      </c>
      <c r="R7" t="str">
        <f t="shared" si="14"/>
        <v/>
      </c>
      <c r="S7" t="str">
        <f t="shared" si="15"/>
        <v/>
      </c>
      <c r="T7" t="str">
        <f t="shared" si="16"/>
        <v/>
      </c>
      <c r="U7" t="str">
        <f t="shared" si="17"/>
        <v/>
      </c>
      <c r="V7" t="str">
        <f t="shared" si="1"/>
        <v/>
      </c>
      <c r="W7" t="str">
        <f t="shared" si="18"/>
        <v/>
      </c>
      <c r="X7" t="str">
        <f t="shared" si="19"/>
        <v/>
      </c>
      <c r="Y7" t="str">
        <f t="shared" si="20"/>
        <v/>
      </c>
      <c r="Z7" t="str">
        <f t="shared" si="21"/>
        <v>(/)</v>
      </c>
      <c r="AA7" t="str">
        <f t="shared" si="22"/>
        <v/>
      </c>
      <c r="AB7" t="str">
        <f t="shared" si="23"/>
        <v/>
      </c>
      <c r="AC7" t="str">
        <f t="shared" si="24"/>
        <v/>
      </c>
      <c r="AD7" t="str">
        <f t="shared" si="25"/>
        <v/>
      </c>
      <c r="AE7" t="str">
        <f t="shared" si="26"/>
        <v/>
      </c>
      <c r="AF7" t="str">
        <f t="shared" si="27"/>
        <v/>
      </c>
      <c r="AG7" t="str">
        <f t="shared" si="28"/>
        <v/>
      </c>
      <c r="AH7" t="str">
        <f t="shared" si="29"/>
        <v/>
      </c>
      <c r="AI7" t="str">
        <f t="shared" si="30"/>
        <v/>
      </c>
      <c r="AJ7" t="str">
        <f t="shared" si="31"/>
        <v>(/)</v>
      </c>
      <c r="AK7" t="str">
        <f t="shared" si="32"/>
        <v/>
      </c>
      <c r="AL7" t="str">
        <f t="shared" si="33"/>
        <v/>
      </c>
      <c r="AM7" t="str">
        <f t="shared" si="34"/>
        <v/>
      </c>
      <c r="AN7" t="str">
        <f t="shared" si="35"/>
        <v/>
      </c>
      <c r="AO7" t="str">
        <f t="shared" si="36"/>
        <v/>
      </c>
      <c r="AP7" t="str">
        <f t="shared" si="37"/>
        <v/>
      </c>
      <c r="AQ7" t="str">
        <f t="shared" si="38"/>
        <v/>
      </c>
      <c r="AR7" t="str">
        <f t="shared" si="2"/>
        <v/>
      </c>
      <c r="AS7" t="str">
        <f t="shared" si="39"/>
        <v/>
      </c>
      <c r="AT7" t="str">
        <f t="shared" si="40"/>
        <v>(/)</v>
      </c>
      <c r="AU7" t="str">
        <f t="shared" si="3"/>
        <v/>
      </c>
      <c r="AV7" t="str">
        <f t="shared" si="4"/>
        <v/>
      </c>
      <c r="AW7" t="str">
        <f t="shared" si="41"/>
        <v/>
      </c>
      <c r="AY7" s="18" t="str">
        <f t="shared" si="42"/>
        <v/>
      </c>
      <c r="AZ7" s="18" t="str">
        <f t="shared" si="5"/>
        <v/>
      </c>
      <c r="BA7" s="18" t="str">
        <f t="shared" si="6"/>
        <v/>
      </c>
      <c r="BB7" s="18" t="str">
        <f t="shared" si="43"/>
        <v/>
      </c>
      <c r="BC7" s="18" t="str">
        <f t="shared" si="44"/>
        <v/>
      </c>
      <c r="BD7" s="18" t="str">
        <f t="shared" si="45"/>
        <v/>
      </c>
      <c r="BE7" s="18" t="str">
        <f t="shared" si="46"/>
        <v/>
      </c>
      <c r="BF7" s="18" t="str">
        <f t="shared" si="47"/>
        <v/>
      </c>
      <c r="BG7" s="18" t="str">
        <f t="shared" si="48"/>
        <v/>
      </c>
      <c r="BH7" s="18" t="str">
        <f t="shared" si="49"/>
        <v/>
      </c>
      <c r="BI7" s="18" t="str">
        <f t="shared" si="7"/>
        <v/>
      </c>
      <c r="BJ7" s="18" t="str">
        <f t="shared" si="8"/>
        <v/>
      </c>
      <c r="BK7" s="18" t="str">
        <f>IF(B7="","","("&amp;match1b!$P$6&amp;") ")</f>
        <v/>
      </c>
      <c r="BL7">
        <v>6E-9</v>
      </c>
      <c r="BM7" s="14" t="str">
        <f t="shared" si="50"/>
        <v/>
      </c>
      <c r="BN7" t="str">
        <f t="shared" si="51"/>
        <v/>
      </c>
      <c r="BO7" t="str">
        <f t="shared" si="52"/>
        <v/>
      </c>
      <c r="BP7" t="str">
        <f>IF(C7=C$197,B7&amp;BK7,"")</f>
        <v/>
      </c>
      <c r="BQ7" t="str">
        <f t="shared" si="54"/>
        <v/>
      </c>
      <c r="BR7" t="str">
        <f t="shared" si="55"/>
        <v/>
      </c>
      <c r="BS7" t="str">
        <f t="shared" si="56"/>
        <v/>
      </c>
      <c r="BT7" t="str">
        <f t="shared" si="57"/>
        <v/>
      </c>
      <c r="BU7" t="str">
        <f t="shared" si="58"/>
        <v/>
      </c>
      <c r="BV7" t="str">
        <f t="shared" si="59"/>
        <v/>
      </c>
      <c r="BW7" t="str">
        <f t="shared" si="60"/>
        <v/>
      </c>
      <c r="BX7" t="str">
        <f t="shared" si="10"/>
        <v/>
      </c>
      <c r="BY7" t="str">
        <f t="shared" si="11"/>
        <v/>
      </c>
      <c r="BZ7" t="str">
        <f t="shared" si="61"/>
        <v/>
      </c>
      <c r="CA7" t="str">
        <f t="shared" si="62"/>
        <v/>
      </c>
      <c r="CB7" t="str">
        <f t="shared" si="63"/>
        <v/>
      </c>
    </row>
    <row r="8" spans="1:84" x14ac:dyDescent="0.25">
      <c r="A8" s="14" t="str">
        <f t="shared" si="0"/>
        <v/>
      </c>
      <c r="B8" t="str">
        <f>match1b!A13</f>
        <v/>
      </c>
      <c r="C8" t="str">
        <f>match1b!B13</f>
        <v/>
      </c>
      <c r="D8" t="str">
        <f>match1b!C13</f>
        <v/>
      </c>
      <c r="E8" t="str">
        <f>match1b!D13</f>
        <v/>
      </c>
      <c r="F8" t="str">
        <f t="shared" si="12"/>
        <v/>
      </c>
      <c r="G8" t="str">
        <f>match1b!E13</f>
        <v/>
      </c>
      <c r="H8" t="str">
        <f>match1b!F13</f>
        <v/>
      </c>
      <c r="I8" t="str">
        <f>match1b!G13</f>
        <v/>
      </c>
      <c r="J8" t="str">
        <f>match1b!H13</f>
        <v/>
      </c>
      <c r="K8" t="str">
        <f>match1b!I13</f>
        <v/>
      </c>
      <c r="L8" t="str">
        <f>match1b!J13</f>
        <v/>
      </c>
      <c r="M8" t="str">
        <f>match1b!K13</f>
        <v/>
      </c>
      <c r="N8" t="str">
        <f>match1b!L13</f>
        <v/>
      </c>
      <c r="O8" t="str">
        <f>match1b!M13</f>
        <v/>
      </c>
      <c r="P8" t="str">
        <f>match1b!N13</f>
        <v/>
      </c>
      <c r="Q8" t="str">
        <f t="shared" si="13"/>
        <v/>
      </c>
      <c r="R8" t="str">
        <f t="shared" si="14"/>
        <v/>
      </c>
      <c r="S8" t="str">
        <f t="shared" si="15"/>
        <v/>
      </c>
      <c r="T8" t="str">
        <f t="shared" si="16"/>
        <v/>
      </c>
      <c r="U8" t="str">
        <f t="shared" si="17"/>
        <v/>
      </c>
      <c r="V8" t="str">
        <f t="shared" si="1"/>
        <v/>
      </c>
      <c r="W8" t="str">
        <f t="shared" si="18"/>
        <v/>
      </c>
      <c r="X8" t="str">
        <f t="shared" si="19"/>
        <v/>
      </c>
      <c r="Y8" t="str">
        <f t="shared" si="20"/>
        <v/>
      </c>
      <c r="Z8" t="str">
        <f t="shared" si="21"/>
        <v>(/)</v>
      </c>
      <c r="AA8" t="str">
        <f t="shared" si="22"/>
        <v/>
      </c>
      <c r="AB8" t="str">
        <f t="shared" si="23"/>
        <v/>
      </c>
      <c r="AC8" t="str">
        <f t="shared" si="24"/>
        <v/>
      </c>
      <c r="AD8" t="str">
        <f t="shared" si="25"/>
        <v/>
      </c>
      <c r="AE8" t="str">
        <f t="shared" si="26"/>
        <v/>
      </c>
      <c r="AF8" t="str">
        <f t="shared" si="27"/>
        <v/>
      </c>
      <c r="AG8" t="str">
        <f t="shared" si="28"/>
        <v/>
      </c>
      <c r="AH8" t="str">
        <f t="shared" si="29"/>
        <v/>
      </c>
      <c r="AI8" t="str">
        <f t="shared" si="30"/>
        <v/>
      </c>
      <c r="AJ8" t="str">
        <f t="shared" si="31"/>
        <v>(/)</v>
      </c>
      <c r="AK8" t="str">
        <f t="shared" si="32"/>
        <v/>
      </c>
      <c r="AL8" t="str">
        <f t="shared" si="33"/>
        <v/>
      </c>
      <c r="AM8" t="str">
        <f t="shared" si="34"/>
        <v/>
      </c>
      <c r="AN8" t="str">
        <f t="shared" si="35"/>
        <v/>
      </c>
      <c r="AO8" t="str">
        <f t="shared" si="36"/>
        <v/>
      </c>
      <c r="AP8" t="str">
        <f t="shared" si="37"/>
        <v/>
      </c>
      <c r="AQ8" t="str">
        <f t="shared" si="38"/>
        <v/>
      </c>
      <c r="AR8" t="str">
        <f t="shared" si="2"/>
        <v/>
      </c>
      <c r="AS8" t="str">
        <f t="shared" si="39"/>
        <v/>
      </c>
      <c r="AT8" t="str">
        <f t="shared" si="40"/>
        <v>(/)</v>
      </c>
      <c r="AU8" t="str">
        <f t="shared" si="3"/>
        <v/>
      </c>
      <c r="AV8" t="str">
        <f t="shared" si="4"/>
        <v/>
      </c>
      <c r="AW8" t="str">
        <f t="shared" si="41"/>
        <v/>
      </c>
      <c r="AY8" s="18" t="str">
        <f t="shared" si="42"/>
        <v/>
      </c>
      <c r="AZ8" s="18" t="str">
        <f t="shared" si="5"/>
        <v/>
      </c>
      <c r="BA8" s="18" t="str">
        <f t="shared" si="6"/>
        <v/>
      </c>
      <c r="BB8" s="18" t="str">
        <f t="shared" si="43"/>
        <v/>
      </c>
      <c r="BC8" s="18" t="str">
        <f t="shared" si="44"/>
        <v/>
      </c>
      <c r="BD8" s="18" t="str">
        <f t="shared" si="45"/>
        <v/>
      </c>
      <c r="BE8" s="18" t="str">
        <f t="shared" si="46"/>
        <v/>
      </c>
      <c r="BF8" s="18" t="str">
        <f t="shared" si="47"/>
        <v/>
      </c>
      <c r="BG8" s="18" t="str">
        <f t="shared" si="48"/>
        <v/>
      </c>
      <c r="BH8" s="18" t="str">
        <f t="shared" si="49"/>
        <v/>
      </c>
      <c r="BI8" s="18" t="str">
        <f t="shared" si="7"/>
        <v/>
      </c>
      <c r="BJ8" s="18" t="str">
        <f t="shared" si="8"/>
        <v/>
      </c>
      <c r="BK8" s="18" t="str">
        <f>IF(B8="","","("&amp;match1b!$P$6&amp;") ")</f>
        <v/>
      </c>
      <c r="BL8">
        <v>6.9999999999999998E-9</v>
      </c>
      <c r="BM8" s="14" t="str">
        <f t="shared" si="50"/>
        <v/>
      </c>
      <c r="BN8" t="str">
        <f t="shared" si="51"/>
        <v/>
      </c>
      <c r="BO8" t="str">
        <f t="shared" si="52"/>
        <v/>
      </c>
      <c r="BP8" t="str">
        <f t="shared" si="53"/>
        <v/>
      </c>
      <c r="BQ8" t="str">
        <f t="shared" si="54"/>
        <v/>
      </c>
      <c r="BR8" t="str">
        <f t="shared" si="55"/>
        <v/>
      </c>
      <c r="BS8" t="str">
        <f t="shared" si="56"/>
        <v/>
      </c>
      <c r="BT8" t="str">
        <f t="shared" si="57"/>
        <v/>
      </c>
      <c r="BU8" t="str">
        <f t="shared" si="58"/>
        <v/>
      </c>
      <c r="BV8" t="str">
        <f t="shared" si="59"/>
        <v/>
      </c>
      <c r="BW8" t="str">
        <f t="shared" si="60"/>
        <v/>
      </c>
      <c r="BX8" t="str">
        <f t="shared" si="10"/>
        <v/>
      </c>
      <c r="BY8" t="str">
        <f t="shared" si="11"/>
        <v/>
      </c>
      <c r="BZ8" t="str">
        <f t="shared" si="61"/>
        <v/>
      </c>
      <c r="CA8" t="str">
        <f t="shared" si="62"/>
        <v/>
      </c>
      <c r="CB8" t="str">
        <f t="shared" si="63"/>
        <v/>
      </c>
    </row>
    <row r="9" spans="1:84" x14ac:dyDescent="0.25">
      <c r="A9" s="14" t="str">
        <f t="shared" si="0"/>
        <v/>
      </c>
      <c r="B9" t="str">
        <f>match1b!A14</f>
        <v/>
      </c>
      <c r="C9" t="str">
        <f>match1b!B14</f>
        <v/>
      </c>
      <c r="D9" t="str">
        <f>match1b!C14</f>
        <v/>
      </c>
      <c r="E9" t="str">
        <f>match1b!D14</f>
        <v/>
      </c>
      <c r="F9" t="str">
        <f t="shared" si="12"/>
        <v/>
      </c>
      <c r="G9" t="str">
        <f>match1b!E14</f>
        <v/>
      </c>
      <c r="H9" t="str">
        <f>match1b!F14</f>
        <v/>
      </c>
      <c r="I9" t="str">
        <f>match1b!G14</f>
        <v/>
      </c>
      <c r="J9" t="str">
        <f>match1b!H14</f>
        <v/>
      </c>
      <c r="K9" t="str">
        <f>match1b!I14</f>
        <v/>
      </c>
      <c r="L9" t="str">
        <f>match1b!J14</f>
        <v/>
      </c>
      <c r="M9" t="str">
        <f>match1b!K14</f>
        <v/>
      </c>
      <c r="N9" t="str">
        <f>match1b!L14</f>
        <v/>
      </c>
      <c r="O9" t="str">
        <f>match1b!M14</f>
        <v/>
      </c>
      <c r="P9" t="str">
        <f>match1b!N14</f>
        <v/>
      </c>
      <c r="Q9" t="str">
        <f t="shared" si="13"/>
        <v/>
      </c>
      <c r="R9" t="str">
        <f t="shared" si="14"/>
        <v/>
      </c>
      <c r="S9" t="str">
        <f t="shared" si="15"/>
        <v/>
      </c>
      <c r="T9" t="str">
        <f t="shared" si="16"/>
        <v/>
      </c>
      <c r="U9" t="str">
        <f t="shared" si="17"/>
        <v/>
      </c>
      <c r="V9" t="str">
        <f t="shared" si="1"/>
        <v/>
      </c>
      <c r="W9" t="str">
        <f t="shared" si="18"/>
        <v/>
      </c>
      <c r="X9" t="str">
        <f t="shared" si="19"/>
        <v/>
      </c>
      <c r="Y9" t="str">
        <f t="shared" si="20"/>
        <v/>
      </c>
      <c r="Z9" t="str">
        <f t="shared" si="21"/>
        <v>(/)</v>
      </c>
      <c r="AA9" t="str">
        <f t="shared" si="22"/>
        <v/>
      </c>
      <c r="AB9" t="str">
        <f t="shared" si="23"/>
        <v/>
      </c>
      <c r="AC9" t="str">
        <f t="shared" si="24"/>
        <v/>
      </c>
      <c r="AD9" t="str">
        <f t="shared" si="25"/>
        <v/>
      </c>
      <c r="AE9" t="str">
        <f t="shared" si="26"/>
        <v/>
      </c>
      <c r="AF9" t="str">
        <f t="shared" si="27"/>
        <v/>
      </c>
      <c r="AG9" t="str">
        <f t="shared" si="28"/>
        <v/>
      </c>
      <c r="AH9" t="str">
        <f t="shared" si="29"/>
        <v/>
      </c>
      <c r="AI9" t="str">
        <f t="shared" si="30"/>
        <v/>
      </c>
      <c r="AJ9" t="str">
        <f t="shared" si="31"/>
        <v>(/)</v>
      </c>
      <c r="AK9" t="str">
        <f t="shared" si="32"/>
        <v/>
      </c>
      <c r="AL9" t="str">
        <f t="shared" si="33"/>
        <v/>
      </c>
      <c r="AM9" t="str">
        <f t="shared" si="34"/>
        <v/>
      </c>
      <c r="AN9" t="str">
        <f t="shared" si="35"/>
        <v/>
      </c>
      <c r="AO9" t="str">
        <f t="shared" si="36"/>
        <v/>
      </c>
      <c r="AP9" t="str">
        <f t="shared" si="37"/>
        <v/>
      </c>
      <c r="AQ9" t="str">
        <f t="shared" si="38"/>
        <v/>
      </c>
      <c r="AR9" t="str">
        <f t="shared" si="2"/>
        <v/>
      </c>
      <c r="AS9" t="str">
        <f t="shared" si="39"/>
        <v/>
      </c>
      <c r="AT9" t="str">
        <f t="shared" si="40"/>
        <v>(/)</v>
      </c>
      <c r="AU9" t="str">
        <f t="shared" si="3"/>
        <v/>
      </c>
      <c r="AV9" t="str">
        <f t="shared" si="4"/>
        <v/>
      </c>
      <c r="AW9" t="str">
        <f t="shared" si="41"/>
        <v/>
      </c>
      <c r="AY9" s="18" t="str">
        <f t="shared" si="42"/>
        <v/>
      </c>
      <c r="AZ9" s="18" t="str">
        <f t="shared" si="5"/>
        <v/>
      </c>
      <c r="BA9" s="18" t="str">
        <f t="shared" si="6"/>
        <v/>
      </c>
      <c r="BB9" s="18" t="str">
        <f t="shared" si="43"/>
        <v/>
      </c>
      <c r="BC9" s="18" t="str">
        <f t="shared" si="44"/>
        <v/>
      </c>
      <c r="BD9" s="18" t="str">
        <f t="shared" si="45"/>
        <v/>
      </c>
      <c r="BE9" s="18" t="str">
        <f t="shared" si="46"/>
        <v/>
      </c>
      <c r="BF9" s="18" t="str">
        <f t="shared" si="47"/>
        <v/>
      </c>
      <c r="BG9" s="18" t="str">
        <f t="shared" si="48"/>
        <v/>
      </c>
      <c r="BH9" s="18" t="str">
        <f t="shared" si="49"/>
        <v/>
      </c>
      <c r="BI9" s="18" t="str">
        <f t="shared" si="7"/>
        <v/>
      </c>
      <c r="BJ9" s="18" t="str">
        <f t="shared" si="8"/>
        <v/>
      </c>
      <c r="BK9" s="18" t="str">
        <f>IF(B9="","","("&amp;match1b!$P$6&amp;") ")</f>
        <v/>
      </c>
      <c r="BL9">
        <v>8.0000000000000005E-9</v>
      </c>
      <c r="BM9" s="14" t="str">
        <f t="shared" si="50"/>
        <v/>
      </c>
      <c r="BN9" t="str">
        <f t="shared" si="51"/>
        <v/>
      </c>
      <c r="BO9" t="str">
        <f t="shared" si="52"/>
        <v/>
      </c>
      <c r="BP9" t="str">
        <f t="shared" si="53"/>
        <v/>
      </c>
      <c r="BQ9" t="str">
        <f t="shared" si="54"/>
        <v/>
      </c>
      <c r="BR9" t="str">
        <f t="shared" si="55"/>
        <v/>
      </c>
      <c r="BS9" t="str">
        <f t="shared" si="56"/>
        <v/>
      </c>
      <c r="BT9" t="str">
        <f t="shared" si="57"/>
        <v/>
      </c>
      <c r="BU9" t="str">
        <f t="shared" si="58"/>
        <v/>
      </c>
      <c r="BV9" t="str">
        <f t="shared" si="59"/>
        <v/>
      </c>
      <c r="BW9" t="str">
        <f t="shared" si="60"/>
        <v/>
      </c>
      <c r="BX9" t="str">
        <f t="shared" si="10"/>
        <v/>
      </c>
      <c r="BY9" t="str">
        <f t="shared" si="11"/>
        <v/>
      </c>
      <c r="BZ9" t="str">
        <f t="shared" si="61"/>
        <v/>
      </c>
      <c r="CA9" t="str">
        <f t="shared" si="62"/>
        <v/>
      </c>
      <c r="CB9" t="str">
        <f t="shared" si="63"/>
        <v/>
      </c>
    </row>
    <row r="10" spans="1:84" x14ac:dyDescent="0.25">
      <c r="A10" s="14" t="str">
        <f t="shared" si="0"/>
        <v/>
      </c>
      <c r="B10" t="str">
        <f>match1b!A15</f>
        <v/>
      </c>
      <c r="C10" t="str">
        <f>match1b!B15</f>
        <v/>
      </c>
      <c r="D10" t="str">
        <f>match1b!C15</f>
        <v/>
      </c>
      <c r="E10" t="str">
        <f>match1b!D15</f>
        <v/>
      </c>
      <c r="F10" t="str">
        <f t="shared" si="12"/>
        <v/>
      </c>
      <c r="G10" t="str">
        <f>match1b!E15</f>
        <v/>
      </c>
      <c r="H10" t="str">
        <f>match1b!F15</f>
        <v/>
      </c>
      <c r="I10" t="str">
        <f>match1b!G15</f>
        <v/>
      </c>
      <c r="J10" t="str">
        <f>match1b!H15</f>
        <v/>
      </c>
      <c r="K10" t="str">
        <f>match1b!I15</f>
        <v/>
      </c>
      <c r="L10" t="str">
        <f>match1b!J15</f>
        <v/>
      </c>
      <c r="M10" t="str">
        <f>match1b!K15</f>
        <v/>
      </c>
      <c r="N10" t="str">
        <f>match1b!L15</f>
        <v/>
      </c>
      <c r="O10" t="str">
        <f>match1b!M15</f>
        <v/>
      </c>
      <c r="P10" t="str">
        <f>match1b!N15</f>
        <v/>
      </c>
      <c r="Q10" t="str">
        <f t="shared" si="13"/>
        <v/>
      </c>
      <c r="R10" t="str">
        <f t="shared" si="14"/>
        <v/>
      </c>
      <c r="S10" t="str">
        <f t="shared" si="15"/>
        <v/>
      </c>
      <c r="T10" t="str">
        <f t="shared" si="16"/>
        <v/>
      </c>
      <c r="U10" t="str">
        <f t="shared" si="17"/>
        <v/>
      </c>
      <c r="V10" t="str">
        <f t="shared" si="1"/>
        <v/>
      </c>
      <c r="W10" t="str">
        <f t="shared" si="18"/>
        <v/>
      </c>
      <c r="X10" t="str">
        <f t="shared" si="19"/>
        <v/>
      </c>
      <c r="Y10" t="str">
        <f t="shared" si="20"/>
        <v/>
      </c>
      <c r="Z10" t="str">
        <f t="shared" si="21"/>
        <v>(/)</v>
      </c>
      <c r="AA10" t="str">
        <f t="shared" si="22"/>
        <v/>
      </c>
      <c r="AB10" t="str">
        <f t="shared" si="23"/>
        <v/>
      </c>
      <c r="AC10" t="str">
        <f t="shared" si="24"/>
        <v/>
      </c>
      <c r="AD10" t="str">
        <f t="shared" si="25"/>
        <v/>
      </c>
      <c r="AE10" t="str">
        <f t="shared" si="26"/>
        <v/>
      </c>
      <c r="AF10" t="str">
        <f t="shared" si="27"/>
        <v/>
      </c>
      <c r="AG10" t="str">
        <f t="shared" si="28"/>
        <v/>
      </c>
      <c r="AH10" t="str">
        <f t="shared" si="29"/>
        <v/>
      </c>
      <c r="AI10" t="str">
        <f t="shared" si="30"/>
        <v/>
      </c>
      <c r="AJ10" t="str">
        <f t="shared" si="31"/>
        <v>(/)</v>
      </c>
      <c r="AK10" t="str">
        <f t="shared" si="32"/>
        <v/>
      </c>
      <c r="AL10" t="str">
        <f t="shared" si="33"/>
        <v/>
      </c>
      <c r="AM10" t="str">
        <f t="shared" si="34"/>
        <v/>
      </c>
      <c r="AN10" t="str">
        <f t="shared" si="35"/>
        <v/>
      </c>
      <c r="AO10" t="str">
        <f t="shared" si="36"/>
        <v/>
      </c>
      <c r="AP10" t="str">
        <f t="shared" si="37"/>
        <v/>
      </c>
      <c r="AQ10" t="str">
        <f t="shared" si="38"/>
        <v/>
      </c>
      <c r="AR10" t="str">
        <f t="shared" si="2"/>
        <v/>
      </c>
      <c r="AS10" t="str">
        <f t="shared" si="39"/>
        <v/>
      </c>
      <c r="AT10" t="str">
        <f t="shared" si="40"/>
        <v>(/)</v>
      </c>
      <c r="AU10" t="str">
        <f t="shared" si="3"/>
        <v/>
      </c>
      <c r="AV10" t="str">
        <f t="shared" si="4"/>
        <v/>
      </c>
      <c r="AW10" t="str">
        <f t="shared" si="41"/>
        <v/>
      </c>
      <c r="AY10" s="18" t="str">
        <f t="shared" si="42"/>
        <v/>
      </c>
      <c r="AZ10" s="18" t="str">
        <f t="shared" si="5"/>
        <v/>
      </c>
      <c r="BA10" s="18" t="str">
        <f t="shared" si="6"/>
        <v/>
      </c>
      <c r="BB10" s="18" t="str">
        <f t="shared" si="43"/>
        <v/>
      </c>
      <c r="BC10" s="18" t="str">
        <f t="shared" si="44"/>
        <v/>
      </c>
      <c r="BD10" s="18" t="str">
        <f t="shared" si="45"/>
        <v/>
      </c>
      <c r="BE10" s="18" t="str">
        <f t="shared" si="46"/>
        <v/>
      </c>
      <c r="BF10" s="18" t="str">
        <f t="shared" si="47"/>
        <v/>
      </c>
      <c r="BG10" s="18" t="str">
        <f t="shared" si="48"/>
        <v/>
      </c>
      <c r="BH10" s="18" t="str">
        <f t="shared" si="49"/>
        <v/>
      </c>
      <c r="BI10" s="18" t="str">
        <f t="shared" si="7"/>
        <v/>
      </c>
      <c r="BJ10" s="18" t="str">
        <f t="shared" si="8"/>
        <v/>
      </c>
      <c r="BK10" s="18" t="str">
        <f>IF(B10="","","("&amp;match1b!$P$6&amp;") ")</f>
        <v/>
      </c>
      <c r="BL10">
        <v>8.9999999999999995E-9</v>
      </c>
      <c r="BM10" s="14" t="str">
        <f t="shared" si="50"/>
        <v/>
      </c>
      <c r="BN10" t="str">
        <f t="shared" si="51"/>
        <v/>
      </c>
      <c r="BO10" t="str">
        <f t="shared" si="52"/>
        <v/>
      </c>
      <c r="BP10" t="str">
        <f t="shared" si="53"/>
        <v/>
      </c>
      <c r="BQ10" t="str">
        <f t="shared" si="54"/>
        <v/>
      </c>
      <c r="BR10" t="str">
        <f t="shared" si="55"/>
        <v/>
      </c>
      <c r="BS10" t="str">
        <f t="shared" si="56"/>
        <v/>
      </c>
      <c r="BT10" t="str">
        <f t="shared" si="57"/>
        <v/>
      </c>
      <c r="BU10" t="str">
        <f t="shared" si="58"/>
        <v/>
      </c>
      <c r="BV10" t="str">
        <f t="shared" si="59"/>
        <v/>
      </c>
      <c r="BW10" t="str">
        <f t="shared" si="60"/>
        <v/>
      </c>
      <c r="BX10" t="str">
        <f t="shared" si="10"/>
        <v/>
      </c>
      <c r="BY10" t="str">
        <f t="shared" si="11"/>
        <v/>
      </c>
      <c r="BZ10" t="str">
        <f t="shared" si="61"/>
        <v/>
      </c>
      <c r="CA10" t="str">
        <f t="shared" si="62"/>
        <v/>
      </c>
      <c r="CB10" t="str">
        <f t="shared" si="63"/>
        <v/>
      </c>
    </row>
    <row r="11" spans="1:84" x14ac:dyDescent="0.25">
      <c r="A11" s="14" t="str">
        <f t="shared" si="0"/>
        <v/>
      </c>
      <c r="B11" t="str">
        <f>match1b!A16</f>
        <v/>
      </c>
      <c r="C11" t="str">
        <f>match1b!B16</f>
        <v/>
      </c>
      <c r="D11" t="str">
        <f>match1b!C16</f>
        <v/>
      </c>
      <c r="E11" t="str">
        <f>match1b!D16</f>
        <v/>
      </c>
      <c r="F11" t="str">
        <f t="shared" si="12"/>
        <v/>
      </c>
      <c r="G11" t="str">
        <f>match1b!E16</f>
        <v/>
      </c>
      <c r="H11" t="str">
        <f>match1b!F16</f>
        <v/>
      </c>
      <c r="I11" t="str">
        <f>match1b!G16</f>
        <v/>
      </c>
      <c r="J11" t="str">
        <f>match1b!H16</f>
        <v/>
      </c>
      <c r="K11" t="str">
        <f>match1b!I16</f>
        <v/>
      </c>
      <c r="L11" t="str">
        <f>match1b!J16</f>
        <v/>
      </c>
      <c r="M11" t="str">
        <f>match1b!K16</f>
        <v/>
      </c>
      <c r="N11" t="str">
        <f>match1b!L16</f>
        <v/>
      </c>
      <c r="O11" t="str">
        <f>match1b!M16</f>
        <v/>
      </c>
      <c r="P11" t="str">
        <f>match1b!N16</f>
        <v/>
      </c>
      <c r="Q11" t="str">
        <f t="shared" si="13"/>
        <v/>
      </c>
      <c r="R11" t="str">
        <f t="shared" si="14"/>
        <v/>
      </c>
      <c r="S11" t="str">
        <f t="shared" si="15"/>
        <v/>
      </c>
      <c r="T11" t="str">
        <f t="shared" si="16"/>
        <v/>
      </c>
      <c r="U11" t="str">
        <f t="shared" si="17"/>
        <v/>
      </c>
      <c r="V11" t="str">
        <f t="shared" si="1"/>
        <v/>
      </c>
      <c r="W11" t="str">
        <f t="shared" si="18"/>
        <v/>
      </c>
      <c r="X11" t="str">
        <f t="shared" si="19"/>
        <v/>
      </c>
      <c r="Y11" t="str">
        <f t="shared" si="20"/>
        <v/>
      </c>
      <c r="Z11" t="str">
        <f t="shared" si="21"/>
        <v>(/)</v>
      </c>
      <c r="AA11" t="str">
        <f t="shared" si="22"/>
        <v/>
      </c>
      <c r="AB11" t="str">
        <f t="shared" si="23"/>
        <v/>
      </c>
      <c r="AC11" t="str">
        <f t="shared" si="24"/>
        <v/>
      </c>
      <c r="AD11" t="str">
        <f t="shared" si="25"/>
        <v/>
      </c>
      <c r="AE11" t="str">
        <f t="shared" si="26"/>
        <v/>
      </c>
      <c r="AF11" t="str">
        <f t="shared" si="27"/>
        <v/>
      </c>
      <c r="AG11" t="str">
        <f t="shared" si="28"/>
        <v/>
      </c>
      <c r="AH11" t="str">
        <f t="shared" si="29"/>
        <v/>
      </c>
      <c r="AI11" t="str">
        <f t="shared" si="30"/>
        <v/>
      </c>
      <c r="AJ11" t="str">
        <f t="shared" si="31"/>
        <v>(/)</v>
      </c>
      <c r="AK11" t="str">
        <f t="shared" si="32"/>
        <v/>
      </c>
      <c r="AL11" t="str">
        <f t="shared" si="33"/>
        <v/>
      </c>
      <c r="AM11" t="str">
        <f t="shared" si="34"/>
        <v/>
      </c>
      <c r="AN11" t="str">
        <f t="shared" si="35"/>
        <v/>
      </c>
      <c r="AO11" t="str">
        <f t="shared" si="36"/>
        <v/>
      </c>
      <c r="AP11" t="str">
        <f t="shared" si="37"/>
        <v/>
      </c>
      <c r="AQ11" t="str">
        <f t="shared" si="38"/>
        <v/>
      </c>
      <c r="AR11" t="str">
        <f t="shared" si="2"/>
        <v/>
      </c>
      <c r="AS11" t="str">
        <f t="shared" si="39"/>
        <v/>
      </c>
      <c r="AT11" t="str">
        <f t="shared" si="40"/>
        <v>(/)</v>
      </c>
      <c r="AU11" t="str">
        <f t="shared" si="3"/>
        <v/>
      </c>
      <c r="AV11" t="str">
        <f t="shared" si="4"/>
        <v/>
      </c>
      <c r="AW11" t="str">
        <f t="shared" si="41"/>
        <v/>
      </c>
      <c r="AY11" s="18" t="str">
        <f t="shared" si="42"/>
        <v/>
      </c>
      <c r="AZ11" s="18" t="str">
        <f t="shared" si="5"/>
        <v/>
      </c>
      <c r="BA11" s="18" t="str">
        <f t="shared" si="6"/>
        <v/>
      </c>
      <c r="BB11" s="18" t="str">
        <f t="shared" si="43"/>
        <v/>
      </c>
      <c r="BC11" s="18" t="str">
        <f t="shared" si="44"/>
        <v/>
      </c>
      <c r="BD11" s="18" t="str">
        <f t="shared" si="45"/>
        <v/>
      </c>
      <c r="BE11" s="18" t="str">
        <f t="shared" si="46"/>
        <v/>
      </c>
      <c r="BF11" s="18" t="str">
        <f t="shared" si="47"/>
        <v/>
      </c>
      <c r="BG11" s="18" t="str">
        <f t="shared" si="48"/>
        <v/>
      </c>
      <c r="BH11" s="18" t="str">
        <f t="shared" si="49"/>
        <v/>
      </c>
      <c r="BI11" s="18" t="str">
        <f t="shared" si="7"/>
        <v/>
      </c>
      <c r="BJ11" s="18" t="str">
        <f t="shared" si="8"/>
        <v/>
      </c>
      <c r="BK11" s="18" t="str">
        <f>IF(B11="","","("&amp;match1b!$P$6&amp;") ")</f>
        <v/>
      </c>
      <c r="BL11">
        <v>1E-8</v>
      </c>
      <c r="BM11" s="14" t="str">
        <f t="shared" si="50"/>
        <v/>
      </c>
      <c r="BN11" t="str">
        <f t="shared" si="51"/>
        <v/>
      </c>
      <c r="BO11" t="str">
        <f t="shared" si="52"/>
        <v/>
      </c>
      <c r="BP11" t="str">
        <f t="shared" si="53"/>
        <v/>
      </c>
      <c r="BQ11" t="str">
        <f t="shared" si="54"/>
        <v/>
      </c>
      <c r="BR11" t="str">
        <f t="shared" si="55"/>
        <v/>
      </c>
      <c r="BS11" t="str">
        <f t="shared" si="56"/>
        <v/>
      </c>
      <c r="BT11" t="str">
        <f t="shared" si="57"/>
        <v/>
      </c>
      <c r="BU11" t="str">
        <f t="shared" si="58"/>
        <v/>
      </c>
      <c r="BV11" t="str">
        <f t="shared" si="59"/>
        <v/>
      </c>
      <c r="BW11" t="str">
        <f t="shared" si="60"/>
        <v/>
      </c>
      <c r="BX11" t="str">
        <f t="shared" si="10"/>
        <v/>
      </c>
      <c r="BY11" t="str">
        <f t="shared" si="11"/>
        <v/>
      </c>
      <c r="BZ11" t="str">
        <f t="shared" si="61"/>
        <v/>
      </c>
      <c r="CA11" t="str">
        <f t="shared" si="62"/>
        <v/>
      </c>
      <c r="CB11" t="str">
        <f t="shared" si="63"/>
        <v/>
      </c>
    </row>
    <row r="12" spans="1:84" x14ac:dyDescent="0.25">
      <c r="A12" s="14" t="str">
        <f t="shared" si="0"/>
        <v/>
      </c>
      <c r="B12" t="str">
        <f>match1b!A17</f>
        <v/>
      </c>
      <c r="C12" t="str">
        <f>match1b!B17</f>
        <v/>
      </c>
      <c r="D12" t="str">
        <f>match1b!C17</f>
        <v/>
      </c>
      <c r="E12" t="str">
        <f>match1b!D17</f>
        <v/>
      </c>
      <c r="F12" t="str">
        <f t="shared" si="12"/>
        <v/>
      </c>
      <c r="G12" t="str">
        <f>match1b!E17</f>
        <v/>
      </c>
      <c r="H12" t="str">
        <f>match1b!F17</f>
        <v/>
      </c>
      <c r="I12" t="str">
        <f>match1b!G17</f>
        <v/>
      </c>
      <c r="J12" t="str">
        <f>match1b!H17</f>
        <v/>
      </c>
      <c r="K12" t="str">
        <f>match1b!I17</f>
        <v/>
      </c>
      <c r="L12" t="str">
        <f>match1b!J17</f>
        <v/>
      </c>
      <c r="M12" t="str">
        <f>match1b!K17</f>
        <v/>
      </c>
      <c r="N12" t="str">
        <f>match1b!L17</f>
        <v/>
      </c>
      <c r="O12" t="str">
        <f>match1b!M17</f>
        <v/>
      </c>
      <c r="P12" t="str">
        <f>match1b!N17</f>
        <v/>
      </c>
      <c r="Q12" t="str">
        <f t="shared" si="13"/>
        <v/>
      </c>
      <c r="R12" t="str">
        <f t="shared" si="14"/>
        <v/>
      </c>
      <c r="S12" t="str">
        <f t="shared" si="15"/>
        <v/>
      </c>
      <c r="T12" t="str">
        <f t="shared" si="16"/>
        <v/>
      </c>
      <c r="U12" t="str">
        <f t="shared" si="17"/>
        <v/>
      </c>
      <c r="V12" t="str">
        <f t="shared" si="1"/>
        <v/>
      </c>
      <c r="W12" t="str">
        <f t="shared" si="18"/>
        <v/>
      </c>
      <c r="X12" t="str">
        <f t="shared" si="19"/>
        <v/>
      </c>
      <c r="Y12" t="str">
        <f t="shared" si="20"/>
        <v/>
      </c>
      <c r="Z12" t="str">
        <f t="shared" si="21"/>
        <v>(/)</v>
      </c>
      <c r="AA12" t="str">
        <f t="shared" si="22"/>
        <v/>
      </c>
      <c r="AB12" t="str">
        <f t="shared" si="23"/>
        <v/>
      </c>
      <c r="AC12" t="str">
        <f t="shared" si="24"/>
        <v/>
      </c>
      <c r="AD12" t="str">
        <f t="shared" si="25"/>
        <v/>
      </c>
      <c r="AE12" t="str">
        <f t="shared" si="26"/>
        <v/>
      </c>
      <c r="AF12" t="str">
        <f t="shared" si="27"/>
        <v/>
      </c>
      <c r="AG12" t="str">
        <f t="shared" si="28"/>
        <v/>
      </c>
      <c r="AH12" t="str">
        <f t="shared" si="29"/>
        <v/>
      </c>
      <c r="AI12" t="str">
        <f t="shared" si="30"/>
        <v/>
      </c>
      <c r="AJ12" t="str">
        <f t="shared" si="31"/>
        <v>(/)</v>
      </c>
      <c r="AK12" t="str">
        <f t="shared" si="32"/>
        <v/>
      </c>
      <c r="AL12" t="str">
        <f t="shared" si="33"/>
        <v/>
      </c>
      <c r="AM12" t="str">
        <f t="shared" si="34"/>
        <v/>
      </c>
      <c r="AN12" t="str">
        <f t="shared" si="35"/>
        <v/>
      </c>
      <c r="AO12" t="str">
        <f t="shared" si="36"/>
        <v/>
      </c>
      <c r="AP12" t="str">
        <f t="shared" si="37"/>
        <v/>
      </c>
      <c r="AQ12" t="str">
        <f t="shared" si="38"/>
        <v/>
      </c>
      <c r="AR12" t="str">
        <f t="shared" si="2"/>
        <v/>
      </c>
      <c r="AS12" t="str">
        <f t="shared" si="39"/>
        <v/>
      </c>
      <c r="AT12" t="str">
        <f t="shared" si="40"/>
        <v>(/)</v>
      </c>
      <c r="AU12" t="str">
        <f t="shared" si="3"/>
        <v/>
      </c>
      <c r="AV12" t="str">
        <f t="shared" si="4"/>
        <v/>
      </c>
      <c r="AW12" t="str">
        <f t="shared" si="41"/>
        <v/>
      </c>
      <c r="AY12" s="18" t="str">
        <f t="shared" si="42"/>
        <v/>
      </c>
      <c r="AZ12" s="18" t="str">
        <f t="shared" si="5"/>
        <v/>
      </c>
      <c r="BA12" s="18" t="str">
        <f t="shared" si="6"/>
        <v/>
      </c>
      <c r="BB12" s="18" t="str">
        <f t="shared" si="43"/>
        <v/>
      </c>
      <c r="BC12" s="18" t="str">
        <f t="shared" si="44"/>
        <v/>
      </c>
      <c r="BD12" s="18" t="str">
        <f t="shared" si="45"/>
        <v/>
      </c>
      <c r="BE12" s="18" t="str">
        <f t="shared" si="46"/>
        <v/>
      </c>
      <c r="BF12" s="18" t="str">
        <f t="shared" si="47"/>
        <v/>
      </c>
      <c r="BG12" s="18" t="str">
        <f t="shared" si="48"/>
        <v/>
      </c>
      <c r="BH12" s="18" t="str">
        <f t="shared" si="49"/>
        <v/>
      </c>
      <c r="BI12" s="18" t="str">
        <f t="shared" si="7"/>
        <v/>
      </c>
      <c r="BJ12" s="18" t="str">
        <f t="shared" si="8"/>
        <v/>
      </c>
      <c r="BK12" s="18" t="str">
        <f>IF(B12="","","("&amp;match1b!$P$6&amp;") ")</f>
        <v/>
      </c>
      <c r="BL12">
        <v>1.0999999999999999E-8</v>
      </c>
      <c r="BM12" s="14" t="str">
        <f t="shared" si="50"/>
        <v/>
      </c>
      <c r="BN12" t="str">
        <f t="shared" si="51"/>
        <v/>
      </c>
      <c r="BO12" t="str">
        <f t="shared" si="52"/>
        <v/>
      </c>
      <c r="BP12" t="str">
        <f t="shared" si="53"/>
        <v/>
      </c>
      <c r="BQ12" t="str">
        <f t="shared" si="54"/>
        <v/>
      </c>
      <c r="BR12" t="str">
        <f t="shared" si="55"/>
        <v/>
      </c>
      <c r="BS12" t="str">
        <f t="shared" si="56"/>
        <v/>
      </c>
      <c r="BT12" t="str">
        <f t="shared" si="57"/>
        <v/>
      </c>
      <c r="BU12" t="str">
        <f t="shared" si="58"/>
        <v/>
      </c>
      <c r="BV12" t="str">
        <f t="shared" si="59"/>
        <v/>
      </c>
      <c r="BW12" t="str">
        <f t="shared" si="60"/>
        <v/>
      </c>
      <c r="BX12" t="str">
        <f t="shared" si="10"/>
        <v/>
      </c>
      <c r="BY12" t="str">
        <f t="shared" si="11"/>
        <v/>
      </c>
      <c r="BZ12" t="str">
        <f t="shared" si="61"/>
        <v/>
      </c>
      <c r="CA12" t="str">
        <f t="shared" si="62"/>
        <v/>
      </c>
      <c r="CB12" t="str">
        <f t="shared" si="63"/>
        <v/>
      </c>
    </row>
    <row r="13" spans="1:84" x14ac:dyDescent="0.25">
      <c r="A13" s="16" t="str">
        <f t="shared" si="0"/>
        <v/>
      </c>
      <c r="B13" s="12" t="str">
        <f>match1b!A18</f>
        <v/>
      </c>
      <c r="C13" s="12" t="str">
        <f>match1b!B18</f>
        <v/>
      </c>
      <c r="D13" s="12" t="str">
        <f>match1b!C18</f>
        <v/>
      </c>
      <c r="E13" s="12" t="str">
        <f>match1b!D18</f>
        <v/>
      </c>
      <c r="F13" s="12" t="str">
        <f t="shared" si="12"/>
        <v/>
      </c>
      <c r="G13" s="12" t="str">
        <f>match1b!E18</f>
        <v/>
      </c>
      <c r="H13" s="12" t="str">
        <f>match1b!F18</f>
        <v/>
      </c>
      <c r="I13" s="12" t="str">
        <f>match1b!G18</f>
        <v/>
      </c>
      <c r="J13" s="12" t="str">
        <f>match1b!H18</f>
        <v/>
      </c>
      <c r="K13" s="12" t="str">
        <f>match1b!I18</f>
        <v/>
      </c>
      <c r="L13" s="12" t="str">
        <f>match1b!J18</f>
        <v/>
      </c>
      <c r="M13" s="12" t="str">
        <f>match1b!K18</f>
        <v/>
      </c>
      <c r="N13" s="12" t="str">
        <f>match1b!L18</f>
        <v/>
      </c>
      <c r="O13" s="12" t="str">
        <f>match1b!M18</f>
        <v/>
      </c>
      <c r="P13" s="12" t="str">
        <f>match1b!N18</f>
        <v/>
      </c>
      <c r="Q13" s="12" t="str">
        <f t="shared" si="13"/>
        <v/>
      </c>
      <c r="R13" s="12" t="str">
        <f t="shared" si="14"/>
        <v/>
      </c>
      <c r="S13" s="12" t="str">
        <f t="shared" si="15"/>
        <v/>
      </c>
      <c r="T13" s="12" t="str">
        <f t="shared" si="16"/>
        <v/>
      </c>
      <c r="U13" s="12" t="str">
        <f t="shared" si="17"/>
        <v/>
      </c>
      <c r="V13" t="str">
        <f t="shared" si="1"/>
        <v/>
      </c>
      <c r="W13" s="12" t="str">
        <f t="shared" si="18"/>
        <v/>
      </c>
      <c r="X13" s="12" t="str">
        <f t="shared" si="19"/>
        <v/>
      </c>
      <c r="Y13" s="12" t="str">
        <f t="shared" si="20"/>
        <v/>
      </c>
      <c r="Z13" t="str">
        <f t="shared" si="21"/>
        <v>(/)</v>
      </c>
      <c r="AA13" s="12" t="str">
        <f t="shared" si="22"/>
        <v/>
      </c>
      <c r="AB13" s="12" t="str">
        <f t="shared" si="23"/>
        <v/>
      </c>
      <c r="AC13" s="12" t="str">
        <f t="shared" si="24"/>
        <v/>
      </c>
      <c r="AD13" s="12" t="str">
        <f t="shared" si="25"/>
        <v/>
      </c>
      <c r="AE13" s="12" t="str">
        <f t="shared" si="26"/>
        <v/>
      </c>
      <c r="AF13" t="str">
        <f t="shared" si="27"/>
        <v/>
      </c>
      <c r="AG13" s="12" t="str">
        <f t="shared" si="28"/>
        <v/>
      </c>
      <c r="AH13" s="12" t="str">
        <f t="shared" si="29"/>
        <v/>
      </c>
      <c r="AI13" s="12" t="str">
        <f t="shared" si="30"/>
        <v/>
      </c>
      <c r="AJ13" t="str">
        <f t="shared" si="31"/>
        <v>(/)</v>
      </c>
      <c r="AK13" s="12" t="str">
        <f t="shared" si="32"/>
        <v/>
      </c>
      <c r="AL13" s="12" t="str">
        <f t="shared" si="33"/>
        <v/>
      </c>
      <c r="AM13" s="12" t="str">
        <f t="shared" si="34"/>
        <v/>
      </c>
      <c r="AN13" s="12" t="str">
        <f t="shared" si="35"/>
        <v/>
      </c>
      <c r="AO13" s="12" t="str">
        <f t="shared" si="36"/>
        <v/>
      </c>
      <c r="AP13" t="str">
        <f t="shared" si="37"/>
        <v/>
      </c>
      <c r="AQ13" s="12" t="str">
        <f t="shared" si="38"/>
        <v/>
      </c>
      <c r="AR13" s="12" t="str">
        <f t="shared" si="2"/>
        <v/>
      </c>
      <c r="AS13" s="12" t="str">
        <f t="shared" si="39"/>
        <v/>
      </c>
      <c r="AT13" t="str">
        <f t="shared" si="40"/>
        <v>(/)</v>
      </c>
      <c r="AU13" s="12" t="str">
        <f t="shared" si="3"/>
        <v/>
      </c>
      <c r="AV13" s="12" t="str">
        <f t="shared" si="4"/>
        <v/>
      </c>
      <c r="AW13" s="12" t="str">
        <f t="shared" si="41"/>
        <v/>
      </c>
      <c r="AX13" s="12"/>
      <c r="AY13" s="25" t="str">
        <f t="shared" si="42"/>
        <v/>
      </c>
      <c r="AZ13" s="25" t="str">
        <f t="shared" si="5"/>
        <v/>
      </c>
      <c r="BA13" s="25" t="str">
        <f t="shared" si="6"/>
        <v/>
      </c>
      <c r="BB13" s="25" t="str">
        <f t="shared" si="43"/>
        <v/>
      </c>
      <c r="BC13" s="25" t="str">
        <f t="shared" si="44"/>
        <v/>
      </c>
      <c r="BD13" s="25" t="str">
        <f t="shared" si="45"/>
        <v/>
      </c>
      <c r="BE13" s="25" t="str">
        <f t="shared" si="46"/>
        <v/>
      </c>
      <c r="BF13" s="25" t="str">
        <f t="shared" si="47"/>
        <v/>
      </c>
      <c r="BG13" s="25" t="str">
        <f t="shared" si="48"/>
        <v/>
      </c>
      <c r="BH13" s="25" t="str">
        <f t="shared" si="49"/>
        <v/>
      </c>
      <c r="BI13" s="25" t="str">
        <f t="shared" si="7"/>
        <v/>
      </c>
      <c r="BJ13" s="25" t="str">
        <f t="shared" si="8"/>
        <v/>
      </c>
      <c r="BK13" s="25" t="str">
        <f>IF(B13="","","("&amp;match1b!$P$6&amp;") ")</f>
        <v/>
      </c>
      <c r="BL13" s="12">
        <v>1.2E-8</v>
      </c>
      <c r="BM13" s="16" t="str">
        <f t="shared" si="50"/>
        <v/>
      </c>
      <c r="BN13" s="12" t="str">
        <f t="shared" si="51"/>
        <v/>
      </c>
      <c r="BO13" s="12" t="str">
        <f t="shared" si="52"/>
        <v/>
      </c>
      <c r="BP13" s="12" t="str">
        <f t="shared" si="53"/>
        <v/>
      </c>
      <c r="BQ13" s="12" t="str">
        <f t="shared" si="54"/>
        <v/>
      </c>
      <c r="BR13" s="12" t="str">
        <f t="shared" si="55"/>
        <v/>
      </c>
      <c r="BS13" s="12" t="str">
        <f t="shared" si="56"/>
        <v/>
      </c>
      <c r="BT13" s="12" t="str">
        <f t="shared" si="57"/>
        <v/>
      </c>
      <c r="BU13" s="12" t="str">
        <f t="shared" si="58"/>
        <v/>
      </c>
      <c r="BV13" s="12" t="str">
        <f t="shared" si="59"/>
        <v/>
      </c>
      <c r="BW13" s="12" t="str">
        <f t="shared" si="60"/>
        <v/>
      </c>
      <c r="BX13" t="str">
        <f t="shared" si="10"/>
        <v/>
      </c>
      <c r="BY13" t="str">
        <f t="shared" si="11"/>
        <v/>
      </c>
      <c r="BZ13" t="str">
        <f t="shared" si="61"/>
        <v/>
      </c>
      <c r="CA13" t="str">
        <f t="shared" si="62"/>
        <v/>
      </c>
      <c r="CB13" t="str">
        <f t="shared" si="63"/>
        <v/>
      </c>
      <c r="CC13" s="12"/>
      <c r="CD13" s="12"/>
      <c r="CE13" s="12"/>
      <c r="CF13" s="12"/>
    </row>
    <row r="14" spans="1:84" x14ac:dyDescent="0.25">
      <c r="A14" s="14" t="str">
        <f t="shared" si="0"/>
        <v/>
      </c>
      <c r="B14" t="str">
        <f>match1b!A21</f>
        <v/>
      </c>
      <c r="C14" t="str">
        <f>match1b!B21</f>
        <v/>
      </c>
      <c r="D14" t="str">
        <f>match1b!C21</f>
        <v/>
      </c>
      <c r="E14" t="str">
        <f>match1b!D21</f>
        <v/>
      </c>
      <c r="F14" t="str">
        <f t="shared" si="12"/>
        <v/>
      </c>
      <c r="G14" t="str">
        <f>match1b!E21</f>
        <v/>
      </c>
      <c r="H14" t="str">
        <f>match1b!F21</f>
        <v/>
      </c>
      <c r="I14" t="str">
        <f>match1b!G21</f>
        <v/>
      </c>
      <c r="J14" t="str">
        <f>match1b!H21</f>
        <v/>
      </c>
      <c r="K14" t="str">
        <f>match1b!I21</f>
        <v/>
      </c>
      <c r="L14" t="str">
        <f>match1b!J21</f>
        <v/>
      </c>
      <c r="M14" t="str">
        <f>match1b!K21</f>
        <v/>
      </c>
      <c r="N14" t="str">
        <f>match1b!L21</f>
        <v/>
      </c>
      <c r="O14" t="str">
        <f>match1b!M21</f>
        <v/>
      </c>
      <c r="P14" t="str">
        <f>match1b!N21</f>
        <v/>
      </c>
      <c r="Q14" t="str">
        <f>MID($L14,1,1)</f>
        <v/>
      </c>
      <c r="R14" t="str">
        <f>MID($L14,2,1)</f>
        <v/>
      </c>
      <c r="S14" t="str">
        <f>MID($L14,3,1)</f>
        <v/>
      </c>
      <c r="T14" t="str">
        <f>MID($L14,4,1)</f>
        <v/>
      </c>
      <c r="U14" t="str">
        <f>MID($L14,5,1)</f>
        <v/>
      </c>
      <c r="V14" t="str">
        <f t="shared" si="1"/>
        <v/>
      </c>
      <c r="W14" t="str">
        <f t="shared" si="18"/>
        <v/>
      </c>
      <c r="X14" t="str">
        <f t="shared" si="19"/>
        <v/>
      </c>
      <c r="Y14" t="str">
        <f t="shared" si="20"/>
        <v/>
      </c>
      <c r="Z14" t="str">
        <f t="shared" si="21"/>
        <v>(/)</v>
      </c>
      <c r="AA14" t="str">
        <f t="shared" si="22"/>
        <v/>
      </c>
      <c r="AB14" t="str">
        <f t="shared" si="23"/>
        <v/>
      </c>
      <c r="AC14" t="str">
        <f t="shared" si="24"/>
        <v/>
      </c>
      <c r="AD14" t="str">
        <f t="shared" si="25"/>
        <v/>
      </c>
      <c r="AE14" t="str">
        <f t="shared" si="26"/>
        <v/>
      </c>
      <c r="AF14" t="str">
        <f t="shared" si="27"/>
        <v/>
      </c>
      <c r="AG14" t="str">
        <f t="shared" si="28"/>
        <v/>
      </c>
      <c r="AH14" t="str">
        <f t="shared" si="29"/>
        <v/>
      </c>
      <c r="AI14" t="str">
        <f t="shared" si="30"/>
        <v/>
      </c>
      <c r="AJ14" t="str">
        <f t="shared" si="31"/>
        <v>(/)</v>
      </c>
      <c r="AK14" t="str">
        <f t="shared" si="32"/>
        <v/>
      </c>
      <c r="AL14" t="str">
        <f t="shared" si="33"/>
        <v/>
      </c>
      <c r="AM14" t="str">
        <f t="shared" si="34"/>
        <v/>
      </c>
      <c r="AN14" t="str">
        <f t="shared" si="35"/>
        <v/>
      </c>
      <c r="AO14" t="str">
        <f t="shared" si="36"/>
        <v/>
      </c>
      <c r="AP14" t="str">
        <f t="shared" si="37"/>
        <v/>
      </c>
      <c r="AQ14" t="str">
        <f t="shared" si="38"/>
        <v/>
      </c>
      <c r="AR14" t="str">
        <f t="shared" si="2"/>
        <v/>
      </c>
      <c r="AS14" t="str">
        <f t="shared" si="39"/>
        <v/>
      </c>
      <c r="AT14" t="str">
        <f t="shared" si="40"/>
        <v>(/)</v>
      </c>
      <c r="AU14" t="str">
        <f t="shared" si="3"/>
        <v/>
      </c>
      <c r="AV14" t="str">
        <f t="shared" si="4"/>
        <v/>
      </c>
      <c r="AW14" t="str">
        <f t="shared" si="41"/>
        <v/>
      </c>
      <c r="AY14" s="18" t="str">
        <f t="shared" si="42"/>
        <v/>
      </c>
      <c r="AZ14" s="18" t="str">
        <f t="shared" si="5"/>
        <v/>
      </c>
      <c r="BA14" s="18" t="str">
        <f t="shared" si="6"/>
        <v/>
      </c>
      <c r="BB14" s="18" t="str">
        <f t="shared" si="43"/>
        <v/>
      </c>
      <c r="BC14" s="18" t="str">
        <f t="shared" si="44"/>
        <v/>
      </c>
      <c r="BD14" s="18" t="str">
        <f t="shared" si="45"/>
        <v/>
      </c>
      <c r="BE14" s="18" t="str">
        <f t="shared" si="46"/>
        <v/>
      </c>
      <c r="BF14" s="18" t="str">
        <f t="shared" si="47"/>
        <v/>
      </c>
      <c r="BG14" s="18" t="str">
        <f t="shared" si="48"/>
        <v/>
      </c>
      <c r="BH14" s="18" t="str">
        <f t="shared" si="49"/>
        <v/>
      </c>
      <c r="BI14" s="18" t="str">
        <f t="shared" si="7"/>
        <v/>
      </c>
      <c r="BJ14" s="18" t="str">
        <f t="shared" si="8"/>
        <v/>
      </c>
      <c r="BK14" s="18" t="str">
        <f>IF(B14="","","("&amp;match1b!$P$20&amp;") ")</f>
        <v/>
      </c>
      <c r="BL14">
        <v>1.3000000000000001E-8</v>
      </c>
      <c r="BM14" s="14" t="str">
        <f t="shared" si="50"/>
        <v/>
      </c>
      <c r="BN14" t="str">
        <f>IF(A14=MAX($A$14:$A$25),B14,"")</f>
        <v/>
      </c>
      <c r="BO14" t="str">
        <f t="shared" si="52"/>
        <v/>
      </c>
      <c r="BP14" t="str">
        <f t="shared" si="53"/>
        <v/>
      </c>
      <c r="BQ14" t="str">
        <f t="shared" si="54"/>
        <v/>
      </c>
      <c r="BR14" t="str">
        <f t="shared" si="55"/>
        <v/>
      </c>
      <c r="BS14" t="str">
        <f t="shared" si="56"/>
        <v/>
      </c>
      <c r="BT14" t="str">
        <f t="shared" si="57"/>
        <v/>
      </c>
      <c r="BU14" t="str">
        <f t="shared" si="58"/>
        <v/>
      </c>
      <c r="BV14" t="str">
        <f t="shared" si="59"/>
        <v/>
      </c>
      <c r="BW14" t="str">
        <f t="shared" si="60"/>
        <v/>
      </c>
      <c r="BX14" t="str">
        <f t="shared" si="10"/>
        <v/>
      </c>
      <c r="BY14" t="str">
        <f t="shared" si="11"/>
        <v/>
      </c>
      <c r="BZ14" t="str">
        <f t="shared" si="61"/>
        <v/>
      </c>
      <c r="CA14" t="str">
        <f t="shared" si="62"/>
        <v/>
      </c>
      <c r="CB14" t="str">
        <f t="shared" si="63"/>
        <v/>
      </c>
    </row>
    <row r="15" spans="1:84" x14ac:dyDescent="0.25">
      <c r="A15" s="14" t="str">
        <f t="shared" si="0"/>
        <v/>
      </c>
      <c r="B15" t="str">
        <f>match1b!A22</f>
        <v/>
      </c>
      <c r="C15" t="str">
        <f>match1b!B22</f>
        <v/>
      </c>
      <c r="D15" t="str">
        <f>match1b!C22</f>
        <v/>
      </c>
      <c r="E15" t="str">
        <f>match1b!D22</f>
        <v/>
      </c>
      <c r="F15" t="str">
        <f t="shared" si="12"/>
        <v/>
      </c>
      <c r="G15" t="str">
        <f>match1b!E22</f>
        <v/>
      </c>
      <c r="H15" t="str">
        <f>match1b!F22</f>
        <v/>
      </c>
      <c r="I15" t="str">
        <f>match1b!G22</f>
        <v/>
      </c>
      <c r="J15" t="str">
        <f>match1b!H22</f>
        <v/>
      </c>
      <c r="K15" t="str">
        <f>match1b!I22</f>
        <v/>
      </c>
      <c r="L15" t="str">
        <f>match1b!J22</f>
        <v/>
      </c>
      <c r="M15" t="str">
        <f>match1b!K22</f>
        <v/>
      </c>
      <c r="N15" t="str">
        <f>match1b!L22</f>
        <v/>
      </c>
      <c r="O15" t="str">
        <f>match1b!M22</f>
        <v/>
      </c>
      <c r="P15" t="str">
        <f>match1b!N22</f>
        <v/>
      </c>
      <c r="Q15" t="str">
        <f t="shared" si="13"/>
        <v/>
      </c>
      <c r="R15" t="str">
        <f t="shared" si="14"/>
        <v/>
      </c>
      <c r="S15" t="str">
        <f t="shared" si="15"/>
        <v/>
      </c>
      <c r="T15" t="str">
        <f t="shared" si="16"/>
        <v/>
      </c>
      <c r="U15" t="str">
        <f t="shared" si="17"/>
        <v/>
      </c>
      <c r="V15" t="str">
        <f t="shared" si="1"/>
        <v/>
      </c>
      <c r="W15" t="str">
        <f t="shared" si="18"/>
        <v/>
      </c>
      <c r="X15" t="str">
        <f t="shared" si="19"/>
        <v/>
      </c>
      <c r="Y15" t="str">
        <f t="shared" si="20"/>
        <v/>
      </c>
      <c r="Z15" t="str">
        <f t="shared" si="21"/>
        <v>(/)</v>
      </c>
      <c r="AA15" t="str">
        <f t="shared" si="22"/>
        <v/>
      </c>
      <c r="AB15" t="str">
        <f t="shared" si="23"/>
        <v/>
      </c>
      <c r="AC15" t="str">
        <f t="shared" si="24"/>
        <v/>
      </c>
      <c r="AD15" t="str">
        <f t="shared" si="25"/>
        <v/>
      </c>
      <c r="AE15" t="str">
        <f t="shared" si="26"/>
        <v/>
      </c>
      <c r="AF15" t="str">
        <f t="shared" si="27"/>
        <v/>
      </c>
      <c r="AG15" t="str">
        <f t="shared" si="28"/>
        <v/>
      </c>
      <c r="AH15" t="str">
        <f t="shared" si="29"/>
        <v/>
      </c>
      <c r="AI15" t="str">
        <f t="shared" si="30"/>
        <v/>
      </c>
      <c r="AJ15" t="str">
        <f t="shared" si="31"/>
        <v>(/)</v>
      </c>
      <c r="AK15" t="str">
        <f t="shared" si="32"/>
        <v/>
      </c>
      <c r="AL15" t="str">
        <f t="shared" si="33"/>
        <v/>
      </c>
      <c r="AM15" t="str">
        <f t="shared" si="34"/>
        <v/>
      </c>
      <c r="AN15" t="str">
        <f t="shared" si="35"/>
        <v/>
      </c>
      <c r="AO15" t="str">
        <f t="shared" si="36"/>
        <v/>
      </c>
      <c r="AP15" t="str">
        <f t="shared" si="37"/>
        <v/>
      </c>
      <c r="AQ15" t="str">
        <f t="shared" si="38"/>
        <v/>
      </c>
      <c r="AR15" t="str">
        <f t="shared" si="2"/>
        <v/>
      </c>
      <c r="AS15" t="str">
        <f t="shared" si="39"/>
        <v/>
      </c>
      <c r="AT15" t="str">
        <f t="shared" si="40"/>
        <v>(/)</v>
      </c>
      <c r="AU15" t="str">
        <f t="shared" si="3"/>
        <v/>
      </c>
      <c r="AV15" t="str">
        <f t="shared" si="4"/>
        <v/>
      </c>
      <c r="AW15" t="str">
        <f t="shared" si="41"/>
        <v/>
      </c>
      <c r="AY15" s="18" t="str">
        <f t="shared" si="42"/>
        <v/>
      </c>
      <c r="AZ15" s="18" t="str">
        <f t="shared" si="5"/>
        <v/>
      </c>
      <c r="BA15" s="18" t="str">
        <f t="shared" si="6"/>
        <v/>
      </c>
      <c r="BB15" s="18" t="str">
        <f t="shared" si="43"/>
        <v/>
      </c>
      <c r="BC15" s="18" t="str">
        <f t="shared" si="44"/>
        <v/>
      </c>
      <c r="BD15" s="18" t="str">
        <f t="shared" si="45"/>
        <v/>
      </c>
      <c r="BE15" s="18" t="str">
        <f t="shared" si="46"/>
        <v/>
      </c>
      <c r="BF15" s="18" t="str">
        <f t="shared" si="47"/>
        <v/>
      </c>
      <c r="BG15" s="18" t="str">
        <f t="shared" si="48"/>
        <v/>
      </c>
      <c r="BH15" s="18" t="str">
        <f t="shared" si="49"/>
        <v/>
      </c>
      <c r="BI15" s="18" t="str">
        <f t="shared" si="7"/>
        <v/>
      </c>
      <c r="BJ15" s="18" t="str">
        <f t="shared" si="8"/>
        <v/>
      </c>
      <c r="BK15" s="18" t="str">
        <f>IF(B15="","","("&amp;match1b!$P$20&amp;") ")</f>
        <v/>
      </c>
      <c r="BL15">
        <v>1.4E-8</v>
      </c>
      <c r="BM15" s="14" t="str">
        <f t="shared" si="50"/>
        <v/>
      </c>
      <c r="BN15" t="str">
        <f t="shared" ref="BN15:BN25" si="64">IF(A15=MAX($A$14:$A$25),B15,"")</f>
        <v/>
      </c>
      <c r="BO15" t="str">
        <f t="shared" si="52"/>
        <v/>
      </c>
      <c r="BP15" t="str">
        <f t="shared" si="53"/>
        <v/>
      </c>
      <c r="BQ15" t="str">
        <f t="shared" si="54"/>
        <v/>
      </c>
      <c r="BR15" t="str">
        <f t="shared" si="55"/>
        <v/>
      </c>
      <c r="BS15" t="str">
        <f t="shared" si="56"/>
        <v/>
      </c>
      <c r="BT15" t="str">
        <f t="shared" si="57"/>
        <v/>
      </c>
      <c r="BU15" t="str">
        <f t="shared" si="58"/>
        <v/>
      </c>
      <c r="BV15" t="str">
        <f t="shared" si="59"/>
        <v/>
      </c>
      <c r="BW15" t="str">
        <f t="shared" si="60"/>
        <v/>
      </c>
      <c r="BX15" t="str">
        <f t="shared" si="10"/>
        <v/>
      </c>
      <c r="BY15" t="str">
        <f t="shared" si="11"/>
        <v/>
      </c>
      <c r="BZ15" t="str">
        <f t="shared" si="61"/>
        <v/>
      </c>
      <c r="CA15" t="str">
        <f t="shared" si="62"/>
        <v/>
      </c>
      <c r="CB15" t="str">
        <f t="shared" si="63"/>
        <v/>
      </c>
    </row>
    <row r="16" spans="1:84" x14ac:dyDescent="0.25">
      <c r="A16" s="14" t="str">
        <f t="shared" si="0"/>
        <v/>
      </c>
      <c r="B16" t="str">
        <f>match1b!A23</f>
        <v/>
      </c>
      <c r="C16" t="str">
        <f>match1b!B23</f>
        <v/>
      </c>
      <c r="D16" t="str">
        <f>match1b!C23</f>
        <v/>
      </c>
      <c r="E16" t="str">
        <f>match1b!D23</f>
        <v/>
      </c>
      <c r="F16" t="str">
        <f t="shared" si="12"/>
        <v/>
      </c>
      <c r="G16" t="str">
        <f>match1b!E23</f>
        <v/>
      </c>
      <c r="H16" t="str">
        <f>match1b!F23</f>
        <v/>
      </c>
      <c r="I16" t="str">
        <f>match1b!G23</f>
        <v/>
      </c>
      <c r="J16" t="str">
        <f>match1b!H23</f>
        <v/>
      </c>
      <c r="K16" t="str">
        <f>match1b!I23</f>
        <v/>
      </c>
      <c r="L16" t="str">
        <f>match1b!J23</f>
        <v/>
      </c>
      <c r="M16" t="str">
        <f>match1b!K23</f>
        <v/>
      </c>
      <c r="N16" t="str">
        <f>match1b!L23</f>
        <v/>
      </c>
      <c r="O16" t="str">
        <f>match1b!M23</f>
        <v/>
      </c>
      <c r="P16" t="str">
        <f>match1b!N23</f>
        <v/>
      </c>
      <c r="Q16" t="str">
        <f t="shared" si="13"/>
        <v/>
      </c>
      <c r="R16" t="str">
        <f t="shared" si="14"/>
        <v/>
      </c>
      <c r="S16" t="str">
        <f t="shared" si="15"/>
        <v/>
      </c>
      <c r="T16" t="str">
        <f t="shared" si="16"/>
        <v/>
      </c>
      <c r="U16" t="str">
        <f t="shared" si="17"/>
        <v/>
      </c>
      <c r="V16" t="str">
        <f t="shared" si="1"/>
        <v/>
      </c>
      <c r="W16" t="str">
        <f t="shared" si="18"/>
        <v/>
      </c>
      <c r="X16" t="str">
        <f t="shared" si="19"/>
        <v/>
      </c>
      <c r="Y16" t="str">
        <f t="shared" si="20"/>
        <v/>
      </c>
      <c r="Z16" t="str">
        <f t="shared" si="21"/>
        <v>(/)</v>
      </c>
      <c r="AA16" t="str">
        <f t="shared" si="22"/>
        <v/>
      </c>
      <c r="AB16" t="str">
        <f t="shared" si="23"/>
        <v/>
      </c>
      <c r="AC16" t="str">
        <f t="shared" si="24"/>
        <v/>
      </c>
      <c r="AD16" t="str">
        <f t="shared" si="25"/>
        <v/>
      </c>
      <c r="AE16" t="str">
        <f t="shared" si="26"/>
        <v/>
      </c>
      <c r="AF16" t="str">
        <f t="shared" si="27"/>
        <v/>
      </c>
      <c r="AG16" t="str">
        <f t="shared" si="28"/>
        <v/>
      </c>
      <c r="AH16" t="str">
        <f t="shared" si="29"/>
        <v/>
      </c>
      <c r="AI16" t="str">
        <f t="shared" si="30"/>
        <v/>
      </c>
      <c r="AJ16" t="str">
        <f t="shared" si="31"/>
        <v>(/)</v>
      </c>
      <c r="AK16" t="str">
        <f t="shared" si="32"/>
        <v/>
      </c>
      <c r="AL16" t="str">
        <f t="shared" si="33"/>
        <v/>
      </c>
      <c r="AM16" t="str">
        <f t="shared" si="34"/>
        <v/>
      </c>
      <c r="AN16" t="str">
        <f t="shared" si="35"/>
        <v/>
      </c>
      <c r="AO16" t="str">
        <f t="shared" si="36"/>
        <v/>
      </c>
      <c r="AP16" t="str">
        <f t="shared" si="37"/>
        <v/>
      </c>
      <c r="AQ16" t="str">
        <f t="shared" si="38"/>
        <v/>
      </c>
      <c r="AR16" t="str">
        <f t="shared" si="2"/>
        <v/>
      </c>
      <c r="AS16" t="str">
        <f t="shared" si="39"/>
        <v/>
      </c>
      <c r="AT16" t="str">
        <f t="shared" si="40"/>
        <v>(/)</v>
      </c>
      <c r="AU16" t="str">
        <f t="shared" si="3"/>
        <v/>
      </c>
      <c r="AV16" t="str">
        <f t="shared" si="4"/>
        <v/>
      </c>
      <c r="AW16" t="str">
        <f t="shared" si="41"/>
        <v/>
      </c>
      <c r="AY16" s="18" t="str">
        <f t="shared" si="42"/>
        <v/>
      </c>
      <c r="AZ16" s="18" t="str">
        <f t="shared" si="5"/>
        <v/>
      </c>
      <c r="BA16" s="18" t="str">
        <f t="shared" si="6"/>
        <v/>
      </c>
      <c r="BB16" s="18" t="str">
        <f t="shared" si="43"/>
        <v/>
      </c>
      <c r="BC16" s="18" t="str">
        <f t="shared" si="44"/>
        <v/>
      </c>
      <c r="BD16" s="18" t="str">
        <f t="shared" si="45"/>
        <v/>
      </c>
      <c r="BE16" s="18" t="str">
        <f t="shared" si="46"/>
        <v/>
      </c>
      <c r="BF16" s="18" t="str">
        <f t="shared" si="47"/>
        <v/>
      </c>
      <c r="BG16" s="18" t="str">
        <f t="shared" si="48"/>
        <v/>
      </c>
      <c r="BH16" s="18" t="str">
        <f t="shared" si="49"/>
        <v/>
      </c>
      <c r="BI16" s="18" t="str">
        <f t="shared" si="7"/>
        <v/>
      </c>
      <c r="BJ16" s="18" t="str">
        <f t="shared" si="8"/>
        <v/>
      </c>
      <c r="BK16" s="18" t="str">
        <f>IF(B16="","","("&amp;match1b!$P$20&amp;") ")</f>
        <v/>
      </c>
      <c r="BL16">
        <v>1.4999999999999999E-8</v>
      </c>
      <c r="BM16" s="14" t="str">
        <f t="shared" si="50"/>
        <v/>
      </c>
      <c r="BN16" t="str">
        <f t="shared" si="64"/>
        <v/>
      </c>
      <c r="BO16" t="str">
        <f t="shared" si="52"/>
        <v/>
      </c>
      <c r="BP16" t="str">
        <f t="shared" si="53"/>
        <v/>
      </c>
      <c r="BQ16" t="str">
        <f t="shared" si="54"/>
        <v/>
      </c>
      <c r="BR16" t="str">
        <f t="shared" si="55"/>
        <v/>
      </c>
      <c r="BS16" t="str">
        <f t="shared" si="56"/>
        <v/>
      </c>
      <c r="BT16" t="str">
        <f t="shared" si="57"/>
        <v/>
      </c>
      <c r="BU16" t="str">
        <f t="shared" si="58"/>
        <v/>
      </c>
      <c r="BV16" t="str">
        <f t="shared" si="59"/>
        <v/>
      </c>
      <c r="BW16" t="str">
        <f t="shared" si="60"/>
        <v/>
      </c>
      <c r="BX16" t="str">
        <f t="shared" si="10"/>
        <v/>
      </c>
      <c r="BY16" t="str">
        <f t="shared" si="11"/>
        <v/>
      </c>
      <c r="BZ16" t="str">
        <f t="shared" si="61"/>
        <v/>
      </c>
      <c r="CA16" t="str">
        <f t="shared" si="62"/>
        <v/>
      </c>
      <c r="CB16" t="str">
        <f t="shared" si="63"/>
        <v/>
      </c>
    </row>
    <row r="17" spans="1:84" x14ac:dyDescent="0.25">
      <c r="A17" s="14" t="str">
        <f t="shared" si="0"/>
        <v/>
      </c>
      <c r="B17" t="str">
        <f>match1b!A24</f>
        <v/>
      </c>
      <c r="C17" t="str">
        <f>match1b!B24</f>
        <v/>
      </c>
      <c r="D17" t="str">
        <f>match1b!C24</f>
        <v/>
      </c>
      <c r="E17" t="str">
        <f>match1b!D24</f>
        <v/>
      </c>
      <c r="F17" t="str">
        <f t="shared" si="12"/>
        <v/>
      </c>
      <c r="G17" t="str">
        <f>match1b!E24</f>
        <v/>
      </c>
      <c r="H17" t="str">
        <f>match1b!F24</f>
        <v/>
      </c>
      <c r="I17" t="str">
        <f>match1b!G24</f>
        <v/>
      </c>
      <c r="J17" t="str">
        <f>match1b!H24</f>
        <v/>
      </c>
      <c r="K17" t="str">
        <f>match1b!I24</f>
        <v/>
      </c>
      <c r="L17" t="str">
        <f>match1b!J24</f>
        <v/>
      </c>
      <c r="M17" t="str">
        <f>match1b!K24</f>
        <v/>
      </c>
      <c r="N17" t="str">
        <f>match1b!L24</f>
        <v/>
      </c>
      <c r="O17" t="str">
        <f>match1b!M24</f>
        <v/>
      </c>
      <c r="P17" t="str">
        <f>match1b!N24</f>
        <v/>
      </c>
      <c r="Q17" t="str">
        <f t="shared" si="13"/>
        <v/>
      </c>
      <c r="R17" t="str">
        <f t="shared" si="14"/>
        <v/>
      </c>
      <c r="S17" t="str">
        <f t="shared" si="15"/>
        <v/>
      </c>
      <c r="T17" t="str">
        <f t="shared" si="16"/>
        <v/>
      </c>
      <c r="U17" t="str">
        <f t="shared" si="17"/>
        <v/>
      </c>
      <c r="V17" t="str">
        <f t="shared" si="1"/>
        <v/>
      </c>
      <c r="W17" t="str">
        <f t="shared" si="18"/>
        <v/>
      </c>
      <c r="X17" t="str">
        <f t="shared" si="19"/>
        <v/>
      </c>
      <c r="Y17" t="str">
        <f t="shared" si="20"/>
        <v/>
      </c>
      <c r="Z17" t="str">
        <f t="shared" si="21"/>
        <v>(/)</v>
      </c>
      <c r="AA17" t="str">
        <f t="shared" si="22"/>
        <v/>
      </c>
      <c r="AB17" t="str">
        <f t="shared" si="23"/>
        <v/>
      </c>
      <c r="AC17" t="str">
        <f t="shared" si="24"/>
        <v/>
      </c>
      <c r="AD17" t="str">
        <f t="shared" si="25"/>
        <v/>
      </c>
      <c r="AE17" t="str">
        <f t="shared" si="26"/>
        <v/>
      </c>
      <c r="AF17" t="str">
        <f t="shared" si="27"/>
        <v/>
      </c>
      <c r="AG17" t="str">
        <f t="shared" si="28"/>
        <v/>
      </c>
      <c r="AH17" t="str">
        <f t="shared" si="29"/>
        <v/>
      </c>
      <c r="AI17" t="str">
        <f t="shared" si="30"/>
        <v/>
      </c>
      <c r="AJ17" t="str">
        <f t="shared" si="31"/>
        <v>(/)</v>
      </c>
      <c r="AK17" t="str">
        <f t="shared" si="32"/>
        <v/>
      </c>
      <c r="AL17" t="str">
        <f t="shared" si="33"/>
        <v/>
      </c>
      <c r="AM17" t="str">
        <f t="shared" si="34"/>
        <v/>
      </c>
      <c r="AN17" t="str">
        <f t="shared" si="35"/>
        <v/>
      </c>
      <c r="AO17" t="str">
        <f t="shared" si="36"/>
        <v/>
      </c>
      <c r="AP17" t="str">
        <f t="shared" si="37"/>
        <v/>
      </c>
      <c r="AQ17" t="str">
        <f t="shared" si="38"/>
        <v/>
      </c>
      <c r="AR17" t="str">
        <f t="shared" si="2"/>
        <v/>
      </c>
      <c r="AS17" t="str">
        <f t="shared" si="39"/>
        <v/>
      </c>
      <c r="AT17" t="str">
        <f t="shared" si="40"/>
        <v>(/)</v>
      </c>
      <c r="AU17" t="str">
        <f t="shared" si="3"/>
        <v/>
      </c>
      <c r="AV17" t="str">
        <f t="shared" si="4"/>
        <v/>
      </c>
      <c r="AW17" t="str">
        <f t="shared" si="41"/>
        <v/>
      </c>
      <c r="AY17" s="18" t="str">
        <f t="shared" si="42"/>
        <v/>
      </c>
      <c r="AZ17" s="18" t="str">
        <f t="shared" si="5"/>
        <v/>
      </c>
      <c r="BA17" s="18" t="str">
        <f t="shared" si="6"/>
        <v/>
      </c>
      <c r="BB17" s="18" t="str">
        <f t="shared" si="43"/>
        <v/>
      </c>
      <c r="BC17" s="18" t="str">
        <f t="shared" si="44"/>
        <v/>
      </c>
      <c r="BD17" s="18" t="str">
        <f t="shared" si="45"/>
        <v/>
      </c>
      <c r="BE17" s="18" t="str">
        <f t="shared" si="46"/>
        <v/>
      </c>
      <c r="BF17" s="18" t="str">
        <f t="shared" si="47"/>
        <v/>
      </c>
      <c r="BG17" s="18" t="str">
        <f t="shared" si="48"/>
        <v/>
      </c>
      <c r="BH17" s="18" t="str">
        <f t="shared" si="49"/>
        <v/>
      </c>
      <c r="BI17" s="18" t="str">
        <f t="shared" si="7"/>
        <v/>
      </c>
      <c r="BJ17" s="18" t="str">
        <f t="shared" si="8"/>
        <v/>
      </c>
      <c r="BK17" s="18" t="str">
        <f>IF(B17="","","("&amp;match1b!$P$20&amp;") ")</f>
        <v/>
      </c>
      <c r="BL17">
        <v>1.6000000000000001E-8</v>
      </c>
      <c r="BM17" s="14" t="str">
        <f t="shared" si="50"/>
        <v/>
      </c>
      <c r="BN17" t="str">
        <f t="shared" si="64"/>
        <v/>
      </c>
      <c r="BO17" t="str">
        <f t="shared" si="52"/>
        <v/>
      </c>
      <c r="BP17" t="str">
        <f t="shared" si="53"/>
        <v/>
      </c>
      <c r="BQ17" t="str">
        <f t="shared" si="54"/>
        <v/>
      </c>
      <c r="BR17" t="str">
        <f t="shared" si="55"/>
        <v/>
      </c>
      <c r="BS17" t="str">
        <f t="shared" si="56"/>
        <v/>
      </c>
      <c r="BT17" t="str">
        <f t="shared" si="57"/>
        <v/>
      </c>
      <c r="BU17" t="str">
        <f t="shared" si="58"/>
        <v/>
      </c>
      <c r="BV17" t="str">
        <f t="shared" si="59"/>
        <v/>
      </c>
      <c r="BW17" t="str">
        <f t="shared" si="60"/>
        <v/>
      </c>
      <c r="BX17" t="str">
        <f t="shared" si="10"/>
        <v/>
      </c>
      <c r="BY17" t="str">
        <f t="shared" si="11"/>
        <v/>
      </c>
      <c r="BZ17" t="str">
        <f t="shared" si="61"/>
        <v/>
      </c>
      <c r="CA17" t="str">
        <f t="shared" si="62"/>
        <v/>
      </c>
      <c r="CB17" t="str">
        <f t="shared" si="63"/>
        <v/>
      </c>
    </row>
    <row r="18" spans="1:84" x14ac:dyDescent="0.25">
      <c r="A18" s="14" t="str">
        <f t="shared" si="0"/>
        <v/>
      </c>
      <c r="B18" t="str">
        <f>match1b!A25</f>
        <v/>
      </c>
      <c r="C18" t="str">
        <f>match1b!B25</f>
        <v/>
      </c>
      <c r="D18" t="str">
        <f>match1b!C25</f>
        <v/>
      </c>
      <c r="E18" t="str">
        <f>match1b!D25</f>
        <v/>
      </c>
      <c r="F18" t="str">
        <f t="shared" si="12"/>
        <v/>
      </c>
      <c r="G18" t="str">
        <f>match1b!E25</f>
        <v/>
      </c>
      <c r="H18" t="str">
        <f>match1b!F25</f>
        <v/>
      </c>
      <c r="I18" t="str">
        <f>match1b!G25</f>
        <v/>
      </c>
      <c r="J18" t="str">
        <f>match1b!H25</f>
        <v/>
      </c>
      <c r="K18" t="str">
        <f>match1b!I25</f>
        <v/>
      </c>
      <c r="L18" t="str">
        <f>match1b!J25</f>
        <v/>
      </c>
      <c r="M18" t="str">
        <f>match1b!K25</f>
        <v/>
      </c>
      <c r="N18" t="str">
        <f>match1b!L25</f>
        <v/>
      </c>
      <c r="O18" t="str">
        <f>match1b!M25</f>
        <v/>
      </c>
      <c r="P18" t="str">
        <f>match1b!N25</f>
        <v/>
      </c>
      <c r="Q18" t="str">
        <f t="shared" si="13"/>
        <v/>
      </c>
      <c r="R18" t="str">
        <f t="shared" si="14"/>
        <v/>
      </c>
      <c r="S18" t="str">
        <f t="shared" si="15"/>
        <v/>
      </c>
      <c r="T18" t="str">
        <f t="shared" si="16"/>
        <v/>
      </c>
      <c r="U18" t="str">
        <f t="shared" si="17"/>
        <v/>
      </c>
      <c r="V18" t="str">
        <f t="shared" si="1"/>
        <v/>
      </c>
      <c r="W18" t="str">
        <f t="shared" si="18"/>
        <v/>
      </c>
      <c r="X18" t="str">
        <f t="shared" si="19"/>
        <v/>
      </c>
      <c r="Y18" t="str">
        <f t="shared" si="20"/>
        <v/>
      </c>
      <c r="Z18" t="str">
        <f t="shared" si="21"/>
        <v>(/)</v>
      </c>
      <c r="AA18" t="str">
        <f t="shared" si="22"/>
        <v/>
      </c>
      <c r="AB18" t="str">
        <f t="shared" si="23"/>
        <v/>
      </c>
      <c r="AC18" t="str">
        <f t="shared" si="24"/>
        <v/>
      </c>
      <c r="AD18" t="str">
        <f t="shared" si="25"/>
        <v/>
      </c>
      <c r="AE18" t="str">
        <f t="shared" si="26"/>
        <v/>
      </c>
      <c r="AF18" t="str">
        <f t="shared" si="27"/>
        <v/>
      </c>
      <c r="AG18" t="str">
        <f t="shared" si="28"/>
        <v/>
      </c>
      <c r="AH18" t="str">
        <f t="shared" si="29"/>
        <v/>
      </c>
      <c r="AI18" t="str">
        <f t="shared" si="30"/>
        <v/>
      </c>
      <c r="AJ18" t="str">
        <f t="shared" si="31"/>
        <v>(/)</v>
      </c>
      <c r="AK18" t="str">
        <f t="shared" si="32"/>
        <v/>
      </c>
      <c r="AL18" t="str">
        <f t="shared" si="33"/>
        <v/>
      </c>
      <c r="AM18" t="str">
        <f t="shared" si="34"/>
        <v/>
      </c>
      <c r="AN18" t="str">
        <f t="shared" si="35"/>
        <v/>
      </c>
      <c r="AO18" t="str">
        <f t="shared" si="36"/>
        <v/>
      </c>
      <c r="AP18" t="str">
        <f t="shared" si="37"/>
        <v/>
      </c>
      <c r="AQ18" t="str">
        <f t="shared" si="38"/>
        <v/>
      </c>
      <c r="AR18" t="str">
        <f t="shared" si="2"/>
        <v/>
      </c>
      <c r="AS18" t="str">
        <f t="shared" si="39"/>
        <v/>
      </c>
      <c r="AT18" t="str">
        <f t="shared" si="40"/>
        <v>(/)</v>
      </c>
      <c r="AU18" t="str">
        <f t="shared" si="3"/>
        <v/>
      </c>
      <c r="AV18" t="str">
        <f t="shared" si="4"/>
        <v/>
      </c>
      <c r="AW18" t="str">
        <f t="shared" si="41"/>
        <v/>
      </c>
      <c r="AY18" s="18" t="str">
        <f t="shared" si="42"/>
        <v/>
      </c>
      <c r="AZ18" s="18" t="str">
        <f t="shared" si="5"/>
        <v/>
      </c>
      <c r="BA18" s="18" t="str">
        <f t="shared" si="6"/>
        <v/>
      </c>
      <c r="BB18" s="18" t="str">
        <f t="shared" si="43"/>
        <v/>
      </c>
      <c r="BC18" s="18" t="str">
        <f t="shared" si="44"/>
        <v/>
      </c>
      <c r="BD18" s="18" t="str">
        <f t="shared" si="45"/>
        <v/>
      </c>
      <c r="BE18" s="18" t="str">
        <f t="shared" si="46"/>
        <v/>
      </c>
      <c r="BF18" s="18" t="str">
        <f t="shared" si="47"/>
        <v/>
      </c>
      <c r="BG18" s="18" t="str">
        <f t="shared" si="48"/>
        <v/>
      </c>
      <c r="BH18" s="18" t="str">
        <f t="shared" si="49"/>
        <v/>
      </c>
      <c r="BI18" s="18" t="str">
        <f t="shared" si="7"/>
        <v/>
      </c>
      <c r="BJ18" s="18" t="str">
        <f t="shared" si="8"/>
        <v/>
      </c>
      <c r="BK18" s="18" t="str">
        <f>IF(B18="","","("&amp;match1b!$P$20&amp;") ")</f>
        <v/>
      </c>
      <c r="BL18">
        <v>1.7E-8</v>
      </c>
      <c r="BM18" s="14" t="str">
        <f t="shared" si="50"/>
        <v/>
      </c>
      <c r="BN18" t="str">
        <f t="shared" si="64"/>
        <v/>
      </c>
      <c r="BO18" t="str">
        <f t="shared" si="52"/>
        <v/>
      </c>
      <c r="BP18" t="str">
        <f t="shared" si="53"/>
        <v/>
      </c>
      <c r="BQ18" t="str">
        <f t="shared" si="54"/>
        <v/>
      </c>
      <c r="BR18" t="str">
        <f t="shared" si="55"/>
        <v/>
      </c>
      <c r="BS18" t="str">
        <f t="shared" si="56"/>
        <v/>
      </c>
      <c r="BT18" t="str">
        <f t="shared" si="57"/>
        <v/>
      </c>
      <c r="BU18" t="str">
        <f t="shared" si="58"/>
        <v/>
      </c>
      <c r="BV18" t="str">
        <f t="shared" si="59"/>
        <v/>
      </c>
      <c r="BW18" t="str">
        <f t="shared" si="60"/>
        <v/>
      </c>
      <c r="BX18" t="str">
        <f t="shared" si="10"/>
        <v/>
      </c>
      <c r="BY18" t="str">
        <f t="shared" si="11"/>
        <v/>
      </c>
      <c r="BZ18" t="str">
        <f t="shared" si="61"/>
        <v/>
      </c>
      <c r="CA18" t="str">
        <f t="shared" si="62"/>
        <v/>
      </c>
      <c r="CB18" t="str">
        <f t="shared" si="63"/>
        <v/>
      </c>
    </row>
    <row r="19" spans="1:84" x14ac:dyDescent="0.25">
      <c r="A19" s="14" t="str">
        <f t="shared" si="0"/>
        <v/>
      </c>
      <c r="B19" t="str">
        <f>match1b!A26</f>
        <v/>
      </c>
      <c r="C19" t="str">
        <f>match1b!B26</f>
        <v/>
      </c>
      <c r="D19" t="str">
        <f>match1b!C26</f>
        <v/>
      </c>
      <c r="E19" t="str">
        <f>match1b!D26</f>
        <v/>
      </c>
      <c r="F19" t="str">
        <f t="shared" si="12"/>
        <v/>
      </c>
      <c r="G19" t="str">
        <f>match1b!E26</f>
        <v/>
      </c>
      <c r="H19" t="str">
        <f>match1b!F26</f>
        <v/>
      </c>
      <c r="I19" t="str">
        <f>match1b!G26</f>
        <v/>
      </c>
      <c r="J19" t="str">
        <f>match1b!H26</f>
        <v/>
      </c>
      <c r="K19" t="str">
        <f>match1b!I26</f>
        <v/>
      </c>
      <c r="L19" t="str">
        <f>match1b!J26</f>
        <v/>
      </c>
      <c r="M19" t="str">
        <f>match1b!K26</f>
        <v/>
      </c>
      <c r="N19" t="str">
        <f>match1b!L26</f>
        <v/>
      </c>
      <c r="O19" t="str">
        <f>match1b!M26</f>
        <v/>
      </c>
      <c r="P19" t="str">
        <f>match1b!N26</f>
        <v/>
      </c>
      <c r="Q19" t="str">
        <f t="shared" si="13"/>
        <v/>
      </c>
      <c r="R19" t="str">
        <f t="shared" si="14"/>
        <v/>
      </c>
      <c r="S19" t="str">
        <f t="shared" si="15"/>
        <v/>
      </c>
      <c r="T19" t="str">
        <f t="shared" si="16"/>
        <v/>
      </c>
      <c r="U19" t="str">
        <f t="shared" si="17"/>
        <v/>
      </c>
      <c r="V19" t="str">
        <f t="shared" si="1"/>
        <v/>
      </c>
      <c r="W19" t="str">
        <f t="shared" si="18"/>
        <v/>
      </c>
      <c r="X19" t="str">
        <f t="shared" si="19"/>
        <v/>
      </c>
      <c r="Y19" t="str">
        <f t="shared" si="20"/>
        <v/>
      </c>
      <c r="Z19" t="str">
        <f t="shared" si="21"/>
        <v>(/)</v>
      </c>
      <c r="AA19" t="str">
        <f t="shared" si="22"/>
        <v/>
      </c>
      <c r="AB19" t="str">
        <f t="shared" si="23"/>
        <v/>
      </c>
      <c r="AC19" t="str">
        <f t="shared" si="24"/>
        <v/>
      </c>
      <c r="AD19" t="str">
        <f t="shared" si="25"/>
        <v/>
      </c>
      <c r="AE19" t="str">
        <f t="shared" si="26"/>
        <v/>
      </c>
      <c r="AF19" t="str">
        <f t="shared" si="27"/>
        <v/>
      </c>
      <c r="AG19" t="str">
        <f t="shared" si="28"/>
        <v/>
      </c>
      <c r="AH19" t="str">
        <f t="shared" si="29"/>
        <v/>
      </c>
      <c r="AI19" t="str">
        <f t="shared" si="30"/>
        <v/>
      </c>
      <c r="AJ19" t="str">
        <f t="shared" si="31"/>
        <v>(/)</v>
      </c>
      <c r="AK19" t="str">
        <f t="shared" si="32"/>
        <v/>
      </c>
      <c r="AL19" t="str">
        <f t="shared" si="33"/>
        <v/>
      </c>
      <c r="AM19" t="str">
        <f t="shared" si="34"/>
        <v/>
      </c>
      <c r="AN19" t="str">
        <f t="shared" si="35"/>
        <v/>
      </c>
      <c r="AO19" t="str">
        <f t="shared" si="36"/>
        <v/>
      </c>
      <c r="AP19" t="str">
        <f t="shared" si="37"/>
        <v/>
      </c>
      <c r="AQ19" t="str">
        <f t="shared" si="38"/>
        <v/>
      </c>
      <c r="AR19" t="str">
        <f t="shared" si="2"/>
        <v/>
      </c>
      <c r="AS19" t="str">
        <f t="shared" si="39"/>
        <v/>
      </c>
      <c r="AT19" t="str">
        <f t="shared" si="40"/>
        <v>(/)</v>
      </c>
      <c r="AU19" t="str">
        <f t="shared" si="3"/>
        <v/>
      </c>
      <c r="AV19" t="str">
        <f t="shared" si="4"/>
        <v/>
      </c>
      <c r="AW19" t="str">
        <f t="shared" si="41"/>
        <v/>
      </c>
      <c r="AY19" s="18" t="str">
        <f t="shared" si="42"/>
        <v/>
      </c>
      <c r="AZ19" s="18" t="str">
        <f t="shared" si="5"/>
        <v/>
      </c>
      <c r="BA19" s="18" t="str">
        <f t="shared" si="6"/>
        <v/>
      </c>
      <c r="BB19" s="18" t="str">
        <f t="shared" si="43"/>
        <v/>
      </c>
      <c r="BC19" s="18" t="str">
        <f t="shared" si="44"/>
        <v/>
      </c>
      <c r="BD19" s="18" t="str">
        <f t="shared" si="45"/>
        <v/>
      </c>
      <c r="BE19" s="18" t="str">
        <f t="shared" si="46"/>
        <v/>
      </c>
      <c r="BF19" s="18" t="str">
        <f t="shared" si="47"/>
        <v/>
      </c>
      <c r="BG19" s="18" t="str">
        <f t="shared" si="48"/>
        <v/>
      </c>
      <c r="BH19" s="18" t="str">
        <f t="shared" si="49"/>
        <v/>
      </c>
      <c r="BI19" s="18" t="str">
        <f t="shared" si="7"/>
        <v/>
      </c>
      <c r="BJ19" s="18" t="str">
        <f t="shared" si="8"/>
        <v/>
      </c>
      <c r="BK19" s="18" t="str">
        <f>IF(B19="","","("&amp;match1b!$P$20&amp;") ")</f>
        <v/>
      </c>
      <c r="BL19">
        <v>1.7999999999999999E-8</v>
      </c>
      <c r="BM19" s="14" t="str">
        <f t="shared" si="50"/>
        <v/>
      </c>
      <c r="BN19" t="str">
        <f t="shared" si="64"/>
        <v/>
      </c>
      <c r="BO19" t="str">
        <f t="shared" si="52"/>
        <v/>
      </c>
      <c r="BP19" t="str">
        <f t="shared" si="53"/>
        <v/>
      </c>
      <c r="BQ19" t="str">
        <f t="shared" si="54"/>
        <v/>
      </c>
      <c r="BR19" t="str">
        <f t="shared" si="55"/>
        <v/>
      </c>
      <c r="BS19" t="str">
        <f t="shared" si="56"/>
        <v/>
      </c>
      <c r="BT19" t="str">
        <f t="shared" si="57"/>
        <v/>
      </c>
      <c r="BU19" t="str">
        <f t="shared" si="58"/>
        <v/>
      </c>
      <c r="BV19" t="str">
        <f t="shared" si="59"/>
        <v/>
      </c>
      <c r="BW19" t="str">
        <f t="shared" si="60"/>
        <v/>
      </c>
      <c r="BX19" t="str">
        <f t="shared" si="10"/>
        <v/>
      </c>
      <c r="BY19" t="str">
        <f t="shared" si="11"/>
        <v/>
      </c>
      <c r="BZ19" t="str">
        <f t="shared" si="61"/>
        <v/>
      </c>
      <c r="CA19" t="str">
        <f t="shared" si="62"/>
        <v/>
      </c>
      <c r="CB19" t="str">
        <f t="shared" si="63"/>
        <v/>
      </c>
    </row>
    <row r="20" spans="1:84" x14ac:dyDescent="0.25">
      <c r="A20" s="14" t="str">
        <f t="shared" si="0"/>
        <v/>
      </c>
      <c r="B20" t="str">
        <f>match1b!A27</f>
        <v/>
      </c>
      <c r="C20" t="str">
        <f>match1b!B27</f>
        <v/>
      </c>
      <c r="D20" t="str">
        <f>match1b!C27</f>
        <v/>
      </c>
      <c r="E20" t="str">
        <f>match1b!D27</f>
        <v/>
      </c>
      <c r="F20" t="str">
        <f t="shared" si="12"/>
        <v/>
      </c>
      <c r="G20" t="str">
        <f>match1b!E27</f>
        <v/>
      </c>
      <c r="H20" t="str">
        <f>match1b!F27</f>
        <v/>
      </c>
      <c r="I20" t="str">
        <f>match1b!G27</f>
        <v/>
      </c>
      <c r="J20" t="str">
        <f>match1b!H27</f>
        <v/>
      </c>
      <c r="K20" t="str">
        <f>match1b!I27</f>
        <v/>
      </c>
      <c r="L20" t="str">
        <f>match1b!J27</f>
        <v/>
      </c>
      <c r="M20" t="str">
        <f>match1b!K27</f>
        <v/>
      </c>
      <c r="N20" t="str">
        <f>match1b!L27</f>
        <v/>
      </c>
      <c r="O20" t="str">
        <f>match1b!M27</f>
        <v/>
      </c>
      <c r="P20" t="str">
        <f>match1b!N27</f>
        <v/>
      </c>
      <c r="Q20" t="str">
        <f t="shared" si="13"/>
        <v/>
      </c>
      <c r="R20" t="str">
        <f t="shared" si="14"/>
        <v/>
      </c>
      <c r="S20" t="str">
        <f t="shared" si="15"/>
        <v/>
      </c>
      <c r="T20" t="str">
        <f t="shared" si="16"/>
        <v/>
      </c>
      <c r="U20" t="str">
        <f t="shared" si="17"/>
        <v/>
      </c>
      <c r="V20" t="str">
        <f t="shared" si="1"/>
        <v/>
      </c>
      <c r="W20" t="str">
        <f t="shared" si="18"/>
        <v/>
      </c>
      <c r="X20" t="str">
        <f t="shared" si="19"/>
        <v/>
      </c>
      <c r="Y20" t="str">
        <f t="shared" si="20"/>
        <v/>
      </c>
      <c r="Z20" t="str">
        <f t="shared" si="21"/>
        <v>(/)</v>
      </c>
      <c r="AA20" t="str">
        <f t="shared" si="22"/>
        <v/>
      </c>
      <c r="AB20" t="str">
        <f t="shared" si="23"/>
        <v/>
      </c>
      <c r="AC20" t="str">
        <f t="shared" si="24"/>
        <v/>
      </c>
      <c r="AD20" t="str">
        <f t="shared" si="25"/>
        <v/>
      </c>
      <c r="AE20" t="str">
        <f t="shared" si="26"/>
        <v/>
      </c>
      <c r="AF20" t="str">
        <f t="shared" si="27"/>
        <v/>
      </c>
      <c r="AG20" t="str">
        <f t="shared" si="28"/>
        <v/>
      </c>
      <c r="AH20" t="str">
        <f t="shared" si="29"/>
        <v/>
      </c>
      <c r="AI20" t="str">
        <f t="shared" si="30"/>
        <v/>
      </c>
      <c r="AJ20" t="str">
        <f t="shared" si="31"/>
        <v>(/)</v>
      </c>
      <c r="AK20" t="str">
        <f t="shared" si="32"/>
        <v/>
      </c>
      <c r="AL20" t="str">
        <f t="shared" si="33"/>
        <v/>
      </c>
      <c r="AM20" t="str">
        <f t="shared" si="34"/>
        <v/>
      </c>
      <c r="AN20" t="str">
        <f t="shared" si="35"/>
        <v/>
      </c>
      <c r="AO20" t="str">
        <f t="shared" si="36"/>
        <v/>
      </c>
      <c r="AP20" t="str">
        <f t="shared" si="37"/>
        <v/>
      </c>
      <c r="AQ20" t="str">
        <f t="shared" si="38"/>
        <v/>
      </c>
      <c r="AR20" t="str">
        <f t="shared" si="2"/>
        <v/>
      </c>
      <c r="AS20" t="str">
        <f t="shared" si="39"/>
        <v/>
      </c>
      <c r="AT20" t="str">
        <f t="shared" si="40"/>
        <v>(/)</v>
      </c>
      <c r="AU20" t="str">
        <f t="shared" si="3"/>
        <v/>
      </c>
      <c r="AV20" t="str">
        <f t="shared" si="4"/>
        <v/>
      </c>
      <c r="AW20" t="str">
        <f t="shared" si="41"/>
        <v/>
      </c>
      <c r="AY20" s="18" t="str">
        <f t="shared" si="42"/>
        <v/>
      </c>
      <c r="AZ20" s="18" t="str">
        <f t="shared" si="5"/>
        <v/>
      </c>
      <c r="BA20" s="18" t="str">
        <f t="shared" si="6"/>
        <v/>
      </c>
      <c r="BB20" s="18" t="str">
        <f t="shared" si="43"/>
        <v/>
      </c>
      <c r="BC20" s="18" t="str">
        <f t="shared" si="44"/>
        <v/>
      </c>
      <c r="BD20" s="18" t="str">
        <f t="shared" si="45"/>
        <v/>
      </c>
      <c r="BE20" s="18" t="str">
        <f t="shared" si="46"/>
        <v/>
      </c>
      <c r="BF20" s="18" t="str">
        <f t="shared" si="47"/>
        <v/>
      </c>
      <c r="BG20" s="18" t="str">
        <f t="shared" si="48"/>
        <v/>
      </c>
      <c r="BH20" s="18" t="str">
        <f t="shared" si="49"/>
        <v/>
      </c>
      <c r="BI20" s="18" t="str">
        <f t="shared" si="7"/>
        <v/>
      </c>
      <c r="BJ20" s="18" t="str">
        <f t="shared" si="8"/>
        <v/>
      </c>
      <c r="BK20" s="18" t="str">
        <f>IF(B20="","","("&amp;match1b!$P$20&amp;") ")</f>
        <v/>
      </c>
      <c r="BL20">
        <v>1.9000000000000001E-8</v>
      </c>
      <c r="BM20" s="14" t="str">
        <f t="shared" si="50"/>
        <v/>
      </c>
      <c r="BN20" t="str">
        <f t="shared" si="64"/>
        <v/>
      </c>
      <c r="BO20" t="str">
        <f t="shared" si="52"/>
        <v/>
      </c>
      <c r="BP20" t="str">
        <f t="shared" si="53"/>
        <v/>
      </c>
      <c r="BQ20" t="str">
        <f t="shared" si="54"/>
        <v/>
      </c>
      <c r="BR20" t="str">
        <f t="shared" si="55"/>
        <v/>
      </c>
      <c r="BS20" t="str">
        <f t="shared" si="56"/>
        <v/>
      </c>
      <c r="BT20" t="str">
        <f t="shared" si="57"/>
        <v/>
      </c>
      <c r="BU20" t="str">
        <f t="shared" si="58"/>
        <v/>
      </c>
      <c r="BV20" t="str">
        <f t="shared" si="59"/>
        <v/>
      </c>
      <c r="BW20" t="str">
        <f t="shared" si="60"/>
        <v/>
      </c>
      <c r="BX20" t="str">
        <f t="shared" si="10"/>
        <v/>
      </c>
      <c r="BY20" t="str">
        <f t="shared" si="11"/>
        <v/>
      </c>
      <c r="BZ20" t="str">
        <f t="shared" si="61"/>
        <v/>
      </c>
      <c r="CA20" t="str">
        <f t="shared" si="62"/>
        <v/>
      </c>
      <c r="CB20" t="str">
        <f t="shared" si="63"/>
        <v/>
      </c>
    </row>
    <row r="21" spans="1:84" x14ac:dyDescent="0.25">
      <c r="A21" s="14" t="str">
        <f t="shared" si="0"/>
        <v/>
      </c>
      <c r="B21" t="str">
        <f>match1b!A28</f>
        <v/>
      </c>
      <c r="C21" t="str">
        <f>match1b!B28</f>
        <v/>
      </c>
      <c r="D21" t="str">
        <f>match1b!C28</f>
        <v/>
      </c>
      <c r="E21" t="str">
        <f>match1b!D28</f>
        <v/>
      </c>
      <c r="F21" t="str">
        <f t="shared" si="12"/>
        <v/>
      </c>
      <c r="G21" t="str">
        <f>match1b!E28</f>
        <v/>
      </c>
      <c r="H21" t="str">
        <f>match1b!F28</f>
        <v/>
      </c>
      <c r="I21" t="str">
        <f>match1b!G28</f>
        <v/>
      </c>
      <c r="J21" t="str">
        <f>match1b!H28</f>
        <v/>
      </c>
      <c r="K21" t="str">
        <f>match1b!I28</f>
        <v/>
      </c>
      <c r="L21" t="str">
        <f>match1b!J28</f>
        <v/>
      </c>
      <c r="M21" t="str">
        <f>match1b!K28</f>
        <v/>
      </c>
      <c r="N21" t="str">
        <f>match1b!L28</f>
        <v/>
      </c>
      <c r="O21" t="str">
        <f>match1b!M28</f>
        <v/>
      </c>
      <c r="P21" t="str">
        <f>match1b!N28</f>
        <v/>
      </c>
      <c r="Q21" t="str">
        <f t="shared" si="13"/>
        <v/>
      </c>
      <c r="R21" t="str">
        <f t="shared" si="14"/>
        <v/>
      </c>
      <c r="S21" t="str">
        <f t="shared" si="15"/>
        <v/>
      </c>
      <c r="T21" t="str">
        <f t="shared" si="16"/>
        <v/>
      </c>
      <c r="U21" t="str">
        <f t="shared" si="17"/>
        <v/>
      </c>
      <c r="V21" t="str">
        <f t="shared" si="1"/>
        <v/>
      </c>
      <c r="W21" t="str">
        <f t="shared" si="18"/>
        <v/>
      </c>
      <c r="X21" t="str">
        <f t="shared" si="19"/>
        <v/>
      </c>
      <c r="Y21" t="str">
        <f t="shared" si="20"/>
        <v/>
      </c>
      <c r="Z21" t="str">
        <f t="shared" si="21"/>
        <v>(/)</v>
      </c>
      <c r="AA21" t="str">
        <f t="shared" si="22"/>
        <v/>
      </c>
      <c r="AB21" t="str">
        <f t="shared" si="23"/>
        <v/>
      </c>
      <c r="AC21" t="str">
        <f t="shared" si="24"/>
        <v/>
      </c>
      <c r="AD21" t="str">
        <f t="shared" si="25"/>
        <v/>
      </c>
      <c r="AE21" t="str">
        <f t="shared" si="26"/>
        <v/>
      </c>
      <c r="AF21" t="str">
        <f t="shared" si="27"/>
        <v/>
      </c>
      <c r="AG21" t="str">
        <f t="shared" si="28"/>
        <v/>
      </c>
      <c r="AH21" t="str">
        <f t="shared" si="29"/>
        <v/>
      </c>
      <c r="AI21" t="str">
        <f t="shared" si="30"/>
        <v/>
      </c>
      <c r="AJ21" t="str">
        <f t="shared" si="31"/>
        <v>(/)</v>
      </c>
      <c r="AK21" t="str">
        <f t="shared" si="32"/>
        <v/>
      </c>
      <c r="AL21" t="str">
        <f t="shared" si="33"/>
        <v/>
      </c>
      <c r="AM21" t="str">
        <f t="shared" si="34"/>
        <v/>
      </c>
      <c r="AN21" t="str">
        <f t="shared" si="35"/>
        <v/>
      </c>
      <c r="AO21" t="str">
        <f t="shared" si="36"/>
        <v/>
      </c>
      <c r="AP21" t="str">
        <f t="shared" si="37"/>
        <v/>
      </c>
      <c r="AQ21" t="str">
        <f t="shared" si="38"/>
        <v/>
      </c>
      <c r="AR21" t="str">
        <f t="shared" si="2"/>
        <v/>
      </c>
      <c r="AS21" t="str">
        <f t="shared" si="39"/>
        <v/>
      </c>
      <c r="AT21" t="str">
        <f t="shared" si="40"/>
        <v>(/)</v>
      </c>
      <c r="AU21" t="str">
        <f t="shared" si="3"/>
        <v/>
      </c>
      <c r="AV21" t="str">
        <f t="shared" si="4"/>
        <v/>
      </c>
      <c r="AW21" t="str">
        <f t="shared" si="41"/>
        <v/>
      </c>
      <c r="AY21" s="18" t="str">
        <f t="shared" si="42"/>
        <v/>
      </c>
      <c r="AZ21" s="18" t="str">
        <f t="shared" si="5"/>
        <v/>
      </c>
      <c r="BA21" s="18" t="str">
        <f t="shared" si="6"/>
        <v/>
      </c>
      <c r="BB21" s="18" t="str">
        <f t="shared" si="43"/>
        <v/>
      </c>
      <c r="BC21" s="18" t="str">
        <f t="shared" si="44"/>
        <v/>
      </c>
      <c r="BD21" s="18" t="str">
        <f t="shared" si="45"/>
        <v/>
      </c>
      <c r="BE21" s="18" t="str">
        <f t="shared" si="46"/>
        <v/>
      </c>
      <c r="BF21" s="18" t="str">
        <f t="shared" si="47"/>
        <v/>
      </c>
      <c r="BG21" s="18" t="str">
        <f t="shared" si="48"/>
        <v/>
      </c>
      <c r="BH21" s="18" t="str">
        <f t="shared" si="49"/>
        <v/>
      </c>
      <c r="BI21" s="18" t="str">
        <f t="shared" si="7"/>
        <v/>
      </c>
      <c r="BJ21" s="18" t="str">
        <f t="shared" si="8"/>
        <v/>
      </c>
      <c r="BK21" s="18" t="str">
        <f>IF(B21="","","("&amp;match1b!$P$20&amp;") ")</f>
        <v/>
      </c>
      <c r="BL21">
        <v>2E-8</v>
      </c>
      <c r="BM21" s="14" t="str">
        <f t="shared" si="50"/>
        <v/>
      </c>
      <c r="BN21" t="str">
        <f t="shared" si="64"/>
        <v/>
      </c>
      <c r="BO21" t="str">
        <f t="shared" si="52"/>
        <v/>
      </c>
      <c r="BP21" t="str">
        <f t="shared" si="53"/>
        <v/>
      </c>
      <c r="BQ21" t="str">
        <f t="shared" si="54"/>
        <v/>
      </c>
      <c r="BR21" t="str">
        <f t="shared" si="55"/>
        <v/>
      </c>
      <c r="BS21" t="str">
        <f t="shared" si="56"/>
        <v/>
      </c>
      <c r="BT21" t="str">
        <f t="shared" si="57"/>
        <v/>
      </c>
      <c r="BU21" t="str">
        <f t="shared" si="58"/>
        <v/>
      </c>
      <c r="BV21" t="str">
        <f t="shared" si="59"/>
        <v/>
      </c>
      <c r="BW21" t="str">
        <f t="shared" si="60"/>
        <v/>
      </c>
      <c r="BX21" t="str">
        <f t="shared" si="10"/>
        <v/>
      </c>
      <c r="BY21" t="str">
        <f t="shared" si="11"/>
        <v/>
      </c>
      <c r="BZ21" t="str">
        <f t="shared" si="61"/>
        <v/>
      </c>
      <c r="CA21" t="str">
        <f t="shared" si="62"/>
        <v/>
      </c>
      <c r="CB21" t="str">
        <f t="shared" si="63"/>
        <v/>
      </c>
    </row>
    <row r="22" spans="1:84" x14ac:dyDescent="0.25">
      <c r="A22" s="14" t="str">
        <f t="shared" si="0"/>
        <v/>
      </c>
      <c r="B22" t="str">
        <f>match1b!A29</f>
        <v/>
      </c>
      <c r="C22" t="str">
        <f>match1b!B29</f>
        <v/>
      </c>
      <c r="D22" t="str">
        <f>match1b!C29</f>
        <v/>
      </c>
      <c r="E22" t="str">
        <f>match1b!D29</f>
        <v/>
      </c>
      <c r="F22" t="str">
        <f t="shared" si="12"/>
        <v/>
      </c>
      <c r="G22" t="str">
        <f>match1b!E29</f>
        <v/>
      </c>
      <c r="H22" t="str">
        <f>match1b!F29</f>
        <v/>
      </c>
      <c r="I22" t="str">
        <f>match1b!G29</f>
        <v/>
      </c>
      <c r="J22" t="str">
        <f>match1b!H29</f>
        <v/>
      </c>
      <c r="K22" t="str">
        <f>match1b!I29</f>
        <v/>
      </c>
      <c r="L22" t="str">
        <f>match1b!J29</f>
        <v/>
      </c>
      <c r="M22" t="str">
        <f>match1b!K29</f>
        <v/>
      </c>
      <c r="N22" t="str">
        <f>match1b!L29</f>
        <v/>
      </c>
      <c r="O22" t="str">
        <f>match1b!M29</f>
        <v/>
      </c>
      <c r="P22" t="str">
        <f>match1b!N29</f>
        <v/>
      </c>
      <c r="Q22" t="str">
        <f t="shared" si="13"/>
        <v/>
      </c>
      <c r="R22" t="str">
        <f t="shared" si="14"/>
        <v/>
      </c>
      <c r="S22" t="str">
        <f t="shared" si="15"/>
        <v/>
      </c>
      <c r="T22" t="str">
        <f t="shared" si="16"/>
        <v/>
      </c>
      <c r="U22" t="str">
        <f t="shared" si="17"/>
        <v/>
      </c>
      <c r="V22" t="str">
        <f t="shared" si="1"/>
        <v/>
      </c>
      <c r="W22" t="str">
        <f t="shared" si="18"/>
        <v/>
      </c>
      <c r="X22" t="str">
        <f t="shared" si="19"/>
        <v/>
      </c>
      <c r="Y22" t="str">
        <f t="shared" si="20"/>
        <v/>
      </c>
      <c r="Z22" t="str">
        <f t="shared" si="21"/>
        <v>(/)</v>
      </c>
      <c r="AA22" t="str">
        <f t="shared" si="22"/>
        <v/>
      </c>
      <c r="AB22" t="str">
        <f t="shared" si="23"/>
        <v/>
      </c>
      <c r="AC22" t="str">
        <f t="shared" si="24"/>
        <v/>
      </c>
      <c r="AD22" t="str">
        <f t="shared" si="25"/>
        <v/>
      </c>
      <c r="AE22" t="str">
        <f t="shared" si="26"/>
        <v/>
      </c>
      <c r="AF22" t="str">
        <f t="shared" si="27"/>
        <v/>
      </c>
      <c r="AG22" t="str">
        <f t="shared" si="28"/>
        <v/>
      </c>
      <c r="AH22" t="str">
        <f t="shared" si="29"/>
        <v/>
      </c>
      <c r="AI22" t="str">
        <f t="shared" si="30"/>
        <v/>
      </c>
      <c r="AJ22" t="str">
        <f t="shared" si="31"/>
        <v>(/)</v>
      </c>
      <c r="AK22" t="str">
        <f t="shared" si="32"/>
        <v/>
      </c>
      <c r="AL22" t="str">
        <f t="shared" si="33"/>
        <v/>
      </c>
      <c r="AM22" t="str">
        <f t="shared" si="34"/>
        <v/>
      </c>
      <c r="AN22" t="str">
        <f t="shared" si="35"/>
        <v/>
      </c>
      <c r="AO22" t="str">
        <f t="shared" si="36"/>
        <v/>
      </c>
      <c r="AP22" t="str">
        <f t="shared" si="37"/>
        <v/>
      </c>
      <c r="AQ22" t="str">
        <f t="shared" si="38"/>
        <v/>
      </c>
      <c r="AR22" t="str">
        <f t="shared" si="2"/>
        <v/>
      </c>
      <c r="AS22" t="str">
        <f t="shared" si="39"/>
        <v/>
      </c>
      <c r="AT22" t="str">
        <f t="shared" si="40"/>
        <v>(/)</v>
      </c>
      <c r="AU22" t="str">
        <f t="shared" si="3"/>
        <v/>
      </c>
      <c r="AV22" t="str">
        <f t="shared" si="4"/>
        <v/>
      </c>
      <c r="AW22" t="str">
        <f t="shared" si="41"/>
        <v/>
      </c>
      <c r="AY22" s="18" t="str">
        <f t="shared" si="42"/>
        <v/>
      </c>
      <c r="AZ22" s="18" t="str">
        <f t="shared" si="5"/>
        <v/>
      </c>
      <c r="BA22" s="18" t="str">
        <f t="shared" si="6"/>
        <v/>
      </c>
      <c r="BB22" s="18" t="str">
        <f t="shared" si="43"/>
        <v/>
      </c>
      <c r="BC22" s="18" t="str">
        <f t="shared" si="44"/>
        <v/>
      </c>
      <c r="BD22" s="18" t="str">
        <f t="shared" si="45"/>
        <v/>
      </c>
      <c r="BE22" s="18" t="str">
        <f t="shared" si="46"/>
        <v/>
      </c>
      <c r="BF22" s="18" t="str">
        <f t="shared" si="47"/>
        <v/>
      </c>
      <c r="BG22" s="18" t="str">
        <f t="shared" si="48"/>
        <v/>
      </c>
      <c r="BH22" s="18" t="str">
        <f t="shared" si="49"/>
        <v/>
      </c>
      <c r="BI22" s="18" t="str">
        <f t="shared" si="7"/>
        <v/>
      </c>
      <c r="BJ22" s="18" t="str">
        <f t="shared" si="8"/>
        <v/>
      </c>
      <c r="BK22" s="18" t="str">
        <f>IF(B22="","","("&amp;match1b!$P$20&amp;") ")</f>
        <v/>
      </c>
      <c r="BL22">
        <v>2.0999999999999999E-8</v>
      </c>
      <c r="BM22" s="14" t="str">
        <f t="shared" si="50"/>
        <v/>
      </c>
      <c r="BN22" t="str">
        <f t="shared" si="64"/>
        <v/>
      </c>
      <c r="BO22" t="str">
        <f t="shared" si="52"/>
        <v/>
      </c>
      <c r="BP22" t="str">
        <f t="shared" si="53"/>
        <v/>
      </c>
      <c r="BQ22" t="str">
        <f t="shared" si="54"/>
        <v/>
      </c>
      <c r="BR22" t="str">
        <f t="shared" si="55"/>
        <v/>
      </c>
      <c r="BS22" t="str">
        <f t="shared" si="56"/>
        <v/>
      </c>
      <c r="BT22" t="str">
        <f t="shared" si="57"/>
        <v/>
      </c>
      <c r="BU22" t="str">
        <f t="shared" si="58"/>
        <v/>
      </c>
      <c r="BV22" t="str">
        <f t="shared" si="59"/>
        <v/>
      </c>
      <c r="BW22" t="str">
        <f t="shared" si="60"/>
        <v/>
      </c>
      <c r="BX22" t="str">
        <f t="shared" si="10"/>
        <v/>
      </c>
      <c r="BY22" t="str">
        <f t="shared" si="11"/>
        <v/>
      </c>
      <c r="BZ22" t="str">
        <f t="shared" si="61"/>
        <v/>
      </c>
      <c r="CA22" t="str">
        <f t="shared" si="62"/>
        <v/>
      </c>
      <c r="CB22" t="str">
        <f t="shared" si="63"/>
        <v/>
      </c>
    </row>
    <row r="23" spans="1:84" x14ac:dyDescent="0.25">
      <c r="A23" s="14" t="str">
        <f t="shared" si="0"/>
        <v/>
      </c>
      <c r="B23" t="str">
        <f>match1b!A30</f>
        <v/>
      </c>
      <c r="C23" t="str">
        <f>match1b!B30</f>
        <v/>
      </c>
      <c r="D23" t="str">
        <f>match1b!C30</f>
        <v/>
      </c>
      <c r="E23" t="str">
        <f>match1b!D30</f>
        <v/>
      </c>
      <c r="F23" t="str">
        <f t="shared" si="12"/>
        <v/>
      </c>
      <c r="G23" t="str">
        <f>match1b!E30</f>
        <v/>
      </c>
      <c r="H23" t="str">
        <f>match1b!F30</f>
        <v/>
      </c>
      <c r="I23" t="str">
        <f>match1b!G30</f>
        <v/>
      </c>
      <c r="J23" t="str">
        <f>match1b!H30</f>
        <v/>
      </c>
      <c r="K23" t="str">
        <f>match1b!I30</f>
        <v/>
      </c>
      <c r="L23" t="str">
        <f>match1b!J30</f>
        <v/>
      </c>
      <c r="M23" t="str">
        <f>match1b!K30</f>
        <v/>
      </c>
      <c r="N23" t="str">
        <f>match1b!L30</f>
        <v/>
      </c>
      <c r="O23" t="str">
        <f>match1b!M30</f>
        <v/>
      </c>
      <c r="P23" t="str">
        <f>match1b!N30</f>
        <v/>
      </c>
      <c r="Q23" t="str">
        <f t="shared" si="13"/>
        <v/>
      </c>
      <c r="R23" t="str">
        <f t="shared" si="14"/>
        <v/>
      </c>
      <c r="S23" t="str">
        <f t="shared" si="15"/>
        <v/>
      </c>
      <c r="T23" t="str">
        <f t="shared" si="16"/>
        <v/>
      </c>
      <c r="U23" t="str">
        <f t="shared" si="17"/>
        <v/>
      </c>
      <c r="V23" t="str">
        <f t="shared" si="1"/>
        <v/>
      </c>
      <c r="W23" t="str">
        <f t="shared" si="18"/>
        <v/>
      </c>
      <c r="X23" t="str">
        <f t="shared" si="19"/>
        <v/>
      </c>
      <c r="Y23" t="str">
        <f t="shared" si="20"/>
        <v/>
      </c>
      <c r="Z23" t="str">
        <f t="shared" si="21"/>
        <v>(/)</v>
      </c>
      <c r="AA23" t="str">
        <f t="shared" si="22"/>
        <v/>
      </c>
      <c r="AB23" t="str">
        <f t="shared" si="23"/>
        <v/>
      </c>
      <c r="AC23" t="str">
        <f t="shared" si="24"/>
        <v/>
      </c>
      <c r="AD23" t="str">
        <f t="shared" si="25"/>
        <v/>
      </c>
      <c r="AE23" t="str">
        <f t="shared" si="26"/>
        <v/>
      </c>
      <c r="AF23" t="str">
        <f t="shared" si="27"/>
        <v/>
      </c>
      <c r="AG23" t="str">
        <f t="shared" si="28"/>
        <v/>
      </c>
      <c r="AH23" t="str">
        <f t="shared" si="29"/>
        <v/>
      </c>
      <c r="AI23" t="str">
        <f t="shared" si="30"/>
        <v/>
      </c>
      <c r="AJ23" t="str">
        <f t="shared" si="31"/>
        <v>(/)</v>
      </c>
      <c r="AK23" t="str">
        <f t="shared" si="32"/>
        <v/>
      </c>
      <c r="AL23" t="str">
        <f t="shared" si="33"/>
        <v/>
      </c>
      <c r="AM23" t="str">
        <f t="shared" si="34"/>
        <v/>
      </c>
      <c r="AN23" t="str">
        <f t="shared" si="35"/>
        <v/>
      </c>
      <c r="AO23" t="str">
        <f t="shared" si="36"/>
        <v/>
      </c>
      <c r="AP23" t="str">
        <f t="shared" si="37"/>
        <v/>
      </c>
      <c r="AQ23" t="str">
        <f t="shared" si="38"/>
        <v/>
      </c>
      <c r="AR23" t="str">
        <f t="shared" si="2"/>
        <v/>
      </c>
      <c r="AS23" t="str">
        <f t="shared" si="39"/>
        <v/>
      </c>
      <c r="AT23" t="str">
        <f t="shared" si="40"/>
        <v>(/)</v>
      </c>
      <c r="AU23" t="str">
        <f t="shared" si="3"/>
        <v/>
      </c>
      <c r="AV23" t="str">
        <f t="shared" si="4"/>
        <v/>
      </c>
      <c r="AW23" t="str">
        <f t="shared" si="41"/>
        <v/>
      </c>
      <c r="AY23" s="18" t="str">
        <f t="shared" si="42"/>
        <v/>
      </c>
      <c r="AZ23" s="18" t="str">
        <f t="shared" si="5"/>
        <v/>
      </c>
      <c r="BA23" s="18" t="str">
        <f t="shared" si="6"/>
        <v/>
      </c>
      <c r="BB23" s="18" t="str">
        <f t="shared" si="43"/>
        <v/>
      </c>
      <c r="BC23" s="18" t="str">
        <f t="shared" si="44"/>
        <v/>
      </c>
      <c r="BD23" s="18" t="str">
        <f t="shared" si="45"/>
        <v/>
      </c>
      <c r="BE23" s="18" t="str">
        <f t="shared" si="46"/>
        <v/>
      </c>
      <c r="BF23" s="18" t="str">
        <f t="shared" si="47"/>
        <v/>
      </c>
      <c r="BG23" s="18" t="str">
        <f t="shared" si="48"/>
        <v/>
      </c>
      <c r="BH23" s="18" t="str">
        <f t="shared" si="49"/>
        <v/>
      </c>
      <c r="BI23" s="18" t="str">
        <f t="shared" si="7"/>
        <v/>
      </c>
      <c r="BJ23" s="18" t="str">
        <f t="shared" si="8"/>
        <v/>
      </c>
      <c r="BK23" s="18" t="str">
        <f>IF(B23="","","("&amp;match1b!$P$20&amp;") ")</f>
        <v/>
      </c>
      <c r="BL23">
        <v>2.1999999999999998E-8</v>
      </c>
      <c r="BM23" s="14" t="str">
        <f t="shared" si="50"/>
        <v/>
      </c>
      <c r="BN23" t="str">
        <f t="shared" si="64"/>
        <v/>
      </c>
      <c r="BO23" t="str">
        <f t="shared" si="52"/>
        <v/>
      </c>
      <c r="BP23" t="str">
        <f t="shared" si="53"/>
        <v/>
      </c>
      <c r="BQ23" t="str">
        <f t="shared" si="54"/>
        <v/>
      </c>
      <c r="BR23" t="str">
        <f t="shared" si="55"/>
        <v/>
      </c>
      <c r="BS23" t="str">
        <f t="shared" si="56"/>
        <v/>
      </c>
      <c r="BT23" t="str">
        <f t="shared" si="57"/>
        <v/>
      </c>
      <c r="BU23" t="str">
        <f t="shared" si="58"/>
        <v/>
      </c>
      <c r="BV23" t="str">
        <f t="shared" si="59"/>
        <v/>
      </c>
      <c r="BW23" t="str">
        <f t="shared" si="60"/>
        <v/>
      </c>
      <c r="BX23" t="str">
        <f t="shared" si="10"/>
        <v/>
      </c>
      <c r="BY23" t="str">
        <f t="shared" si="11"/>
        <v/>
      </c>
      <c r="BZ23" t="str">
        <f t="shared" si="61"/>
        <v/>
      </c>
      <c r="CA23" t="str">
        <f t="shared" si="62"/>
        <v/>
      </c>
      <c r="CB23" t="str">
        <f t="shared" si="63"/>
        <v/>
      </c>
    </row>
    <row r="24" spans="1:84" x14ac:dyDescent="0.25">
      <c r="A24" s="14" t="str">
        <f t="shared" si="0"/>
        <v/>
      </c>
      <c r="B24" t="str">
        <f>match1b!A31</f>
        <v/>
      </c>
      <c r="C24" t="str">
        <f>match1b!B31</f>
        <v/>
      </c>
      <c r="D24" t="str">
        <f>match1b!C31</f>
        <v/>
      </c>
      <c r="E24" t="str">
        <f>match1b!D31</f>
        <v/>
      </c>
      <c r="F24" t="str">
        <f t="shared" si="12"/>
        <v/>
      </c>
      <c r="G24" t="str">
        <f>match1b!E31</f>
        <v/>
      </c>
      <c r="H24" t="str">
        <f>match1b!F31</f>
        <v/>
      </c>
      <c r="I24" t="str">
        <f>match1b!G31</f>
        <v/>
      </c>
      <c r="J24" t="str">
        <f>match1b!H31</f>
        <v/>
      </c>
      <c r="K24" t="str">
        <f>match1b!I31</f>
        <v/>
      </c>
      <c r="L24" t="str">
        <f>match1b!J31</f>
        <v/>
      </c>
      <c r="M24" t="str">
        <f>match1b!K31</f>
        <v/>
      </c>
      <c r="N24" t="str">
        <f>match1b!L31</f>
        <v/>
      </c>
      <c r="O24" t="str">
        <f>match1b!M31</f>
        <v/>
      </c>
      <c r="P24" t="str">
        <f>match1b!N31</f>
        <v/>
      </c>
      <c r="Q24" t="str">
        <f t="shared" si="13"/>
        <v/>
      </c>
      <c r="R24" t="str">
        <f t="shared" si="14"/>
        <v/>
      </c>
      <c r="S24" t="str">
        <f t="shared" si="15"/>
        <v/>
      </c>
      <c r="T24" t="str">
        <f t="shared" si="16"/>
        <v/>
      </c>
      <c r="U24" t="str">
        <f t="shared" si="17"/>
        <v/>
      </c>
      <c r="V24" t="str">
        <f t="shared" si="1"/>
        <v/>
      </c>
      <c r="W24" t="str">
        <f t="shared" si="18"/>
        <v/>
      </c>
      <c r="X24" t="str">
        <f t="shared" si="19"/>
        <v/>
      </c>
      <c r="Y24" t="str">
        <f t="shared" si="20"/>
        <v/>
      </c>
      <c r="Z24" t="str">
        <f t="shared" si="21"/>
        <v>(/)</v>
      </c>
      <c r="AA24" t="str">
        <f t="shared" si="22"/>
        <v/>
      </c>
      <c r="AB24" t="str">
        <f t="shared" si="23"/>
        <v/>
      </c>
      <c r="AC24" t="str">
        <f t="shared" si="24"/>
        <v/>
      </c>
      <c r="AD24" t="str">
        <f t="shared" si="25"/>
        <v/>
      </c>
      <c r="AE24" t="str">
        <f t="shared" si="26"/>
        <v/>
      </c>
      <c r="AF24" t="str">
        <f t="shared" si="27"/>
        <v/>
      </c>
      <c r="AG24" t="str">
        <f t="shared" si="28"/>
        <v/>
      </c>
      <c r="AH24" t="str">
        <f t="shared" si="29"/>
        <v/>
      </c>
      <c r="AI24" t="str">
        <f t="shared" si="30"/>
        <v/>
      </c>
      <c r="AJ24" t="str">
        <f t="shared" si="31"/>
        <v>(/)</v>
      </c>
      <c r="AK24" t="str">
        <f t="shared" si="32"/>
        <v/>
      </c>
      <c r="AL24" t="str">
        <f t="shared" si="33"/>
        <v/>
      </c>
      <c r="AM24" t="str">
        <f t="shared" si="34"/>
        <v/>
      </c>
      <c r="AN24" t="str">
        <f t="shared" si="35"/>
        <v/>
      </c>
      <c r="AO24" t="str">
        <f t="shared" si="36"/>
        <v/>
      </c>
      <c r="AP24" t="str">
        <f t="shared" si="37"/>
        <v/>
      </c>
      <c r="AQ24" t="str">
        <f t="shared" si="38"/>
        <v/>
      </c>
      <c r="AR24" t="str">
        <f t="shared" si="2"/>
        <v/>
      </c>
      <c r="AS24" t="str">
        <f t="shared" si="39"/>
        <v/>
      </c>
      <c r="AT24" t="str">
        <f t="shared" si="40"/>
        <v>(/)</v>
      </c>
      <c r="AU24" t="str">
        <f t="shared" si="3"/>
        <v/>
      </c>
      <c r="AV24" t="str">
        <f t="shared" si="4"/>
        <v/>
      </c>
      <c r="AW24" t="str">
        <f t="shared" si="41"/>
        <v/>
      </c>
      <c r="AY24" s="18" t="str">
        <f t="shared" si="42"/>
        <v/>
      </c>
      <c r="AZ24" s="18" t="str">
        <f t="shared" si="5"/>
        <v/>
      </c>
      <c r="BA24" s="18" t="str">
        <f t="shared" si="6"/>
        <v/>
      </c>
      <c r="BB24" s="18" t="str">
        <f t="shared" si="43"/>
        <v/>
      </c>
      <c r="BC24" s="18" t="str">
        <f t="shared" si="44"/>
        <v/>
      </c>
      <c r="BD24" s="18" t="str">
        <f t="shared" si="45"/>
        <v/>
      </c>
      <c r="BE24" s="18" t="str">
        <f t="shared" si="46"/>
        <v/>
      </c>
      <c r="BF24" s="18" t="str">
        <f t="shared" si="47"/>
        <v/>
      </c>
      <c r="BG24" s="18" t="str">
        <f t="shared" si="48"/>
        <v/>
      </c>
      <c r="BH24" s="18" t="str">
        <f t="shared" si="49"/>
        <v/>
      </c>
      <c r="BI24" s="18" t="str">
        <f t="shared" si="7"/>
        <v/>
      </c>
      <c r="BJ24" s="18" t="str">
        <f t="shared" si="8"/>
        <v/>
      </c>
      <c r="BK24" s="18" t="str">
        <f>IF(B24="","","("&amp;match1b!$P$20&amp;") ")</f>
        <v/>
      </c>
      <c r="BL24">
        <v>2.3000000000000001E-8</v>
      </c>
      <c r="BM24" s="14" t="str">
        <f t="shared" si="50"/>
        <v/>
      </c>
      <c r="BN24" t="str">
        <f t="shared" si="64"/>
        <v/>
      </c>
      <c r="BO24" t="str">
        <f t="shared" si="52"/>
        <v/>
      </c>
      <c r="BP24" t="str">
        <f t="shared" si="53"/>
        <v/>
      </c>
      <c r="BQ24" t="str">
        <f t="shared" si="54"/>
        <v/>
      </c>
      <c r="BR24" t="str">
        <f t="shared" si="55"/>
        <v/>
      </c>
      <c r="BS24" t="str">
        <f t="shared" si="56"/>
        <v/>
      </c>
      <c r="BT24" t="str">
        <f t="shared" si="57"/>
        <v/>
      </c>
      <c r="BU24" t="str">
        <f t="shared" si="58"/>
        <v/>
      </c>
      <c r="BV24" t="str">
        <f t="shared" si="59"/>
        <v/>
      </c>
      <c r="BW24" t="str">
        <f t="shared" si="60"/>
        <v/>
      </c>
      <c r="BX24" t="str">
        <f t="shared" si="10"/>
        <v/>
      </c>
      <c r="BY24" t="str">
        <f t="shared" si="11"/>
        <v/>
      </c>
      <c r="BZ24" t="str">
        <f t="shared" si="61"/>
        <v/>
      </c>
      <c r="CA24" t="str">
        <f t="shared" si="62"/>
        <v/>
      </c>
      <c r="CB24" t="str">
        <f t="shared" si="63"/>
        <v/>
      </c>
    </row>
    <row r="25" spans="1:84" ht="13.8" thickBot="1" x14ac:dyDescent="0.3">
      <c r="A25" s="15" t="str">
        <f t="shared" si="0"/>
        <v/>
      </c>
      <c r="B25" s="13" t="str">
        <f>match1b!A32</f>
        <v/>
      </c>
      <c r="C25" s="13" t="str">
        <f>match1b!B32</f>
        <v/>
      </c>
      <c r="D25" s="13" t="str">
        <f>match1b!C32</f>
        <v/>
      </c>
      <c r="E25" s="13" t="str">
        <f>match1b!D32</f>
        <v/>
      </c>
      <c r="F25" s="13" t="str">
        <f t="shared" si="12"/>
        <v/>
      </c>
      <c r="G25" s="13" t="str">
        <f>match1b!E32</f>
        <v/>
      </c>
      <c r="H25" s="13" t="str">
        <f>match1b!F32</f>
        <v/>
      </c>
      <c r="I25" s="13" t="str">
        <f>match1b!G32</f>
        <v/>
      </c>
      <c r="J25" s="13" t="str">
        <f>match1b!H32</f>
        <v/>
      </c>
      <c r="K25" s="13" t="str">
        <f>match1b!I32</f>
        <v/>
      </c>
      <c r="L25" s="13" t="str">
        <f>match1b!J32</f>
        <v/>
      </c>
      <c r="M25" s="13" t="str">
        <f>match1b!K32</f>
        <v/>
      </c>
      <c r="N25" s="13" t="str">
        <f>match1b!L32</f>
        <v/>
      </c>
      <c r="O25" s="13" t="str">
        <f>match1b!M32</f>
        <v/>
      </c>
      <c r="P25" s="13" t="str">
        <f>match1b!N32</f>
        <v/>
      </c>
      <c r="Q25" s="13" t="str">
        <f t="shared" si="13"/>
        <v/>
      </c>
      <c r="R25" s="13" t="str">
        <f t="shared" si="14"/>
        <v/>
      </c>
      <c r="S25" s="13" t="str">
        <f t="shared" si="15"/>
        <v/>
      </c>
      <c r="T25" s="13" t="str">
        <f t="shared" si="16"/>
        <v/>
      </c>
      <c r="U25" s="13" t="str">
        <f t="shared" si="17"/>
        <v/>
      </c>
      <c r="V25" t="str">
        <f t="shared" si="1"/>
        <v/>
      </c>
      <c r="W25" s="13" t="str">
        <f t="shared" si="18"/>
        <v/>
      </c>
      <c r="X25" s="13" t="str">
        <f t="shared" si="19"/>
        <v/>
      </c>
      <c r="Y25" s="13" t="str">
        <f t="shared" si="20"/>
        <v/>
      </c>
      <c r="Z25" t="str">
        <f t="shared" si="21"/>
        <v>(/)</v>
      </c>
      <c r="AA25" s="13" t="str">
        <f t="shared" si="22"/>
        <v/>
      </c>
      <c r="AB25" s="13" t="str">
        <f t="shared" si="23"/>
        <v/>
      </c>
      <c r="AC25" s="13" t="str">
        <f t="shared" si="24"/>
        <v/>
      </c>
      <c r="AD25" s="13" t="str">
        <f t="shared" si="25"/>
        <v/>
      </c>
      <c r="AE25" s="13" t="str">
        <f t="shared" si="26"/>
        <v/>
      </c>
      <c r="AF25" t="str">
        <f t="shared" si="27"/>
        <v/>
      </c>
      <c r="AG25" s="13" t="str">
        <f t="shared" si="28"/>
        <v/>
      </c>
      <c r="AH25" s="13" t="str">
        <f t="shared" si="29"/>
        <v/>
      </c>
      <c r="AI25" s="13" t="str">
        <f t="shared" si="30"/>
        <v/>
      </c>
      <c r="AJ25" t="str">
        <f t="shared" si="31"/>
        <v>(/)</v>
      </c>
      <c r="AK25" s="13" t="str">
        <f t="shared" si="32"/>
        <v/>
      </c>
      <c r="AL25" s="13" t="str">
        <f t="shared" si="33"/>
        <v/>
      </c>
      <c r="AM25" s="13" t="str">
        <f t="shared" si="34"/>
        <v/>
      </c>
      <c r="AN25" s="13" t="str">
        <f t="shared" si="35"/>
        <v/>
      </c>
      <c r="AO25" s="13" t="str">
        <f t="shared" si="36"/>
        <v/>
      </c>
      <c r="AP25" t="str">
        <f t="shared" si="37"/>
        <v/>
      </c>
      <c r="AQ25" s="13" t="str">
        <f t="shared" si="38"/>
        <v/>
      </c>
      <c r="AR25" s="13" t="str">
        <f t="shared" si="2"/>
        <v/>
      </c>
      <c r="AS25" s="13" t="str">
        <f t="shared" si="39"/>
        <v/>
      </c>
      <c r="AT25" t="str">
        <f t="shared" si="40"/>
        <v>(/)</v>
      </c>
      <c r="AU25" s="13" t="str">
        <f t="shared" si="3"/>
        <v/>
      </c>
      <c r="AV25" s="13" t="str">
        <f t="shared" si="4"/>
        <v/>
      </c>
      <c r="AW25" s="13" t="str">
        <f t="shared" si="41"/>
        <v/>
      </c>
      <c r="AX25" s="13"/>
      <c r="AY25" s="26" t="str">
        <f t="shared" si="42"/>
        <v/>
      </c>
      <c r="AZ25" s="26" t="str">
        <f t="shared" si="5"/>
        <v/>
      </c>
      <c r="BA25" s="26" t="str">
        <f t="shared" si="6"/>
        <v/>
      </c>
      <c r="BB25" s="26" t="str">
        <f t="shared" si="43"/>
        <v/>
      </c>
      <c r="BC25" s="26" t="str">
        <f t="shared" si="44"/>
        <v/>
      </c>
      <c r="BD25" s="26" t="str">
        <f t="shared" si="45"/>
        <v/>
      </c>
      <c r="BE25" s="26" t="str">
        <f t="shared" si="46"/>
        <v/>
      </c>
      <c r="BF25" s="26" t="str">
        <f t="shared" si="47"/>
        <v/>
      </c>
      <c r="BG25" s="26" t="str">
        <f t="shared" si="48"/>
        <v/>
      </c>
      <c r="BH25" s="26" t="str">
        <f t="shared" si="49"/>
        <v/>
      </c>
      <c r="BI25" s="26" t="str">
        <f t="shared" si="7"/>
        <v/>
      </c>
      <c r="BJ25" s="26" t="str">
        <f t="shared" si="8"/>
        <v/>
      </c>
      <c r="BK25" s="26" t="str">
        <f>IF(B25="","","("&amp;match1b!$P$20&amp;") ")</f>
        <v/>
      </c>
      <c r="BL25" s="13">
        <v>2.4E-8</v>
      </c>
      <c r="BM25" s="15" t="str">
        <f t="shared" si="50"/>
        <v/>
      </c>
      <c r="BN25" s="13" t="str">
        <f t="shared" si="64"/>
        <v/>
      </c>
      <c r="BO25" s="13" t="str">
        <f t="shared" si="52"/>
        <v/>
      </c>
      <c r="BP25" s="13" t="str">
        <f t="shared" si="53"/>
        <v/>
      </c>
      <c r="BQ25" s="13" t="str">
        <f t="shared" si="54"/>
        <v/>
      </c>
      <c r="BR25" s="13" t="str">
        <f t="shared" si="55"/>
        <v/>
      </c>
      <c r="BS25" s="13" t="str">
        <f t="shared" si="56"/>
        <v/>
      </c>
      <c r="BT25" s="13" t="str">
        <f t="shared" si="57"/>
        <v/>
      </c>
      <c r="BU25" s="13" t="str">
        <f t="shared" si="58"/>
        <v/>
      </c>
      <c r="BV25" s="13" t="str">
        <f t="shared" si="59"/>
        <v/>
      </c>
      <c r="BW25" s="13" t="str">
        <f t="shared" si="60"/>
        <v/>
      </c>
      <c r="BX25" t="str">
        <f t="shared" si="10"/>
        <v/>
      </c>
      <c r="BY25" t="str">
        <f t="shared" si="11"/>
        <v/>
      </c>
      <c r="BZ25" t="str">
        <f t="shared" si="61"/>
        <v/>
      </c>
      <c r="CA25" t="str">
        <f t="shared" si="62"/>
        <v/>
      </c>
      <c r="CB25" t="str">
        <f t="shared" si="63"/>
        <v/>
      </c>
      <c r="CC25" s="13"/>
      <c r="CD25" s="13"/>
      <c r="CE25" s="13"/>
      <c r="CF25" s="13"/>
    </row>
    <row r="26" spans="1:84" x14ac:dyDescent="0.25">
      <c r="A26" s="14" t="str">
        <f t="shared" si="0"/>
        <v/>
      </c>
      <c r="B26" t="str">
        <f>match2b!A7</f>
        <v/>
      </c>
      <c r="C26" t="str">
        <f>match2b!B7</f>
        <v/>
      </c>
      <c r="D26" t="str">
        <f>match2b!C7</f>
        <v/>
      </c>
      <c r="E26" t="str">
        <f>match2b!D7</f>
        <v/>
      </c>
      <c r="F26" t="str">
        <f t="shared" si="12"/>
        <v/>
      </c>
      <c r="G26" t="str">
        <f>match2b!E7</f>
        <v/>
      </c>
      <c r="H26" t="str">
        <f>match2b!F7</f>
        <v/>
      </c>
      <c r="I26" t="str">
        <f>match2b!G7</f>
        <v/>
      </c>
      <c r="J26" t="str">
        <f>match2b!H7</f>
        <v/>
      </c>
      <c r="K26" t="str">
        <f>match2b!I7</f>
        <v/>
      </c>
      <c r="L26" t="str">
        <f>match2b!J7</f>
        <v/>
      </c>
      <c r="M26" t="str">
        <f>match2b!K7</f>
        <v/>
      </c>
      <c r="N26" t="str">
        <f>match2b!L7</f>
        <v/>
      </c>
      <c r="O26" t="str">
        <f>match2b!M7</f>
        <v/>
      </c>
      <c r="P26" t="str">
        <f>match2b!N7</f>
        <v/>
      </c>
      <c r="Q26" t="str">
        <f>MID($L26,1,1)</f>
        <v/>
      </c>
      <c r="R26" t="str">
        <f>MID($L26,2,1)</f>
        <v/>
      </c>
      <c r="S26" t="str">
        <f>MID($L26,3,1)</f>
        <v/>
      </c>
      <c r="T26" t="str">
        <f>MID($L26,4,1)</f>
        <v/>
      </c>
      <c r="U26" t="str">
        <f>MID($L26,5,1)</f>
        <v/>
      </c>
      <c r="V26" t="str">
        <f t="shared" si="1"/>
        <v/>
      </c>
      <c r="W26" t="str">
        <f t="shared" si="18"/>
        <v/>
      </c>
      <c r="X26" t="str">
        <f t="shared" si="19"/>
        <v/>
      </c>
      <c r="Y26" t="str">
        <f t="shared" si="20"/>
        <v/>
      </c>
      <c r="Z26" t="str">
        <f t="shared" si="21"/>
        <v>(/)</v>
      </c>
      <c r="AA26" t="str">
        <f t="shared" si="22"/>
        <v/>
      </c>
      <c r="AB26" t="str">
        <f t="shared" si="23"/>
        <v/>
      </c>
      <c r="AC26" t="str">
        <f t="shared" si="24"/>
        <v/>
      </c>
      <c r="AD26" t="str">
        <f t="shared" si="25"/>
        <v/>
      </c>
      <c r="AE26" t="str">
        <f t="shared" si="26"/>
        <v/>
      </c>
      <c r="AF26" t="str">
        <f t="shared" si="27"/>
        <v/>
      </c>
      <c r="AG26" t="str">
        <f t="shared" si="28"/>
        <v/>
      </c>
      <c r="AH26" t="str">
        <f t="shared" si="29"/>
        <v/>
      </c>
      <c r="AI26" t="str">
        <f t="shared" si="30"/>
        <v/>
      </c>
      <c r="AJ26" t="str">
        <f t="shared" si="31"/>
        <v>(/)</v>
      </c>
      <c r="AK26" t="str">
        <f t="shared" si="32"/>
        <v/>
      </c>
      <c r="AL26" t="str">
        <f t="shared" si="33"/>
        <v/>
      </c>
      <c r="AM26" t="str">
        <f t="shared" si="34"/>
        <v/>
      </c>
      <c r="AN26" t="str">
        <f t="shared" si="35"/>
        <v/>
      </c>
      <c r="AO26" t="str">
        <f t="shared" si="36"/>
        <v/>
      </c>
      <c r="AP26" t="str">
        <f t="shared" si="37"/>
        <v/>
      </c>
      <c r="AQ26" t="str">
        <f t="shared" si="38"/>
        <v/>
      </c>
      <c r="AR26" t="str">
        <f t="shared" si="2"/>
        <v/>
      </c>
      <c r="AS26" t="str">
        <f t="shared" si="39"/>
        <v/>
      </c>
      <c r="AT26" t="str">
        <f t="shared" si="40"/>
        <v>(/)</v>
      </c>
      <c r="AU26" t="str">
        <f t="shared" si="3"/>
        <v/>
      </c>
      <c r="AV26" t="str">
        <f t="shared" si="4"/>
        <v/>
      </c>
      <c r="AW26" t="str">
        <f t="shared" si="41"/>
        <v/>
      </c>
      <c r="AY26" s="18" t="str">
        <f t="shared" si="42"/>
        <v/>
      </c>
      <c r="AZ26" s="18" t="str">
        <f t="shared" si="5"/>
        <v/>
      </c>
      <c r="BA26" s="18" t="str">
        <f t="shared" si="6"/>
        <v/>
      </c>
      <c r="BB26" s="18" t="str">
        <f t="shared" si="43"/>
        <v/>
      </c>
      <c r="BC26" s="18" t="str">
        <f t="shared" si="44"/>
        <v/>
      </c>
      <c r="BD26" s="18" t="str">
        <f t="shared" si="45"/>
        <v/>
      </c>
      <c r="BE26" s="18" t="str">
        <f t="shared" si="46"/>
        <v/>
      </c>
      <c r="BF26" s="18" t="str">
        <f t="shared" si="47"/>
        <v/>
      </c>
      <c r="BG26" s="18" t="str">
        <f t="shared" si="48"/>
        <v/>
      </c>
      <c r="BH26" s="18" t="str">
        <f t="shared" si="49"/>
        <v/>
      </c>
      <c r="BI26" s="18" t="str">
        <f t="shared" si="7"/>
        <v/>
      </c>
      <c r="BJ26" s="18" t="str">
        <f t="shared" si="8"/>
        <v/>
      </c>
      <c r="BK26" s="18" t="str">
        <f>IF(B26="","","("&amp;match2b!$P$6&amp;") ")</f>
        <v/>
      </c>
      <c r="BL26">
        <v>2.4999999999999999E-8</v>
      </c>
      <c r="BM26" s="14" t="str">
        <f t="shared" si="50"/>
        <v/>
      </c>
      <c r="BN26" t="str">
        <f>IF(A26=MAX($A$26:$A$37),B26,"")</f>
        <v/>
      </c>
      <c r="BO26" t="str">
        <f t="shared" si="52"/>
        <v/>
      </c>
      <c r="BP26" t="str">
        <f t="shared" si="53"/>
        <v/>
      </c>
      <c r="BQ26" t="str">
        <f t="shared" si="54"/>
        <v/>
      </c>
      <c r="BR26" t="str">
        <f t="shared" si="55"/>
        <v/>
      </c>
      <c r="BS26" t="str">
        <f t="shared" si="56"/>
        <v/>
      </c>
      <c r="BT26" t="str">
        <f t="shared" si="57"/>
        <v/>
      </c>
      <c r="BU26" t="str">
        <f t="shared" si="58"/>
        <v/>
      </c>
      <c r="BV26" t="str">
        <f t="shared" si="59"/>
        <v/>
      </c>
      <c r="BW26" t="str">
        <f t="shared" si="60"/>
        <v/>
      </c>
      <c r="BX26" t="str">
        <f t="shared" si="10"/>
        <v/>
      </c>
      <c r="BY26" t="str">
        <f t="shared" si="11"/>
        <v/>
      </c>
      <c r="BZ26" t="str">
        <f t="shared" si="61"/>
        <v/>
      </c>
      <c r="CA26" t="str">
        <f t="shared" si="62"/>
        <v/>
      </c>
      <c r="CB26" t="str">
        <f t="shared" si="63"/>
        <v/>
      </c>
      <c r="CC26" s="27"/>
      <c r="CD26" s="27"/>
      <c r="CE26" s="27"/>
      <c r="CF26" s="27"/>
    </row>
    <row r="27" spans="1:84" x14ac:dyDescent="0.25">
      <c r="A27" s="14" t="str">
        <f t="shared" si="0"/>
        <v/>
      </c>
      <c r="B27" t="str">
        <f>match2b!A8</f>
        <v/>
      </c>
      <c r="C27" t="str">
        <f>match2b!B8</f>
        <v/>
      </c>
      <c r="D27" t="str">
        <f>match2b!C8</f>
        <v/>
      </c>
      <c r="E27" t="str">
        <f>match2b!D8</f>
        <v/>
      </c>
      <c r="F27" t="str">
        <f t="shared" si="12"/>
        <v/>
      </c>
      <c r="G27" t="str">
        <f>match2b!E8</f>
        <v/>
      </c>
      <c r="H27" t="str">
        <f>match2b!F8</f>
        <v/>
      </c>
      <c r="I27" t="str">
        <f>match2b!G8</f>
        <v/>
      </c>
      <c r="J27" t="str">
        <f>match2b!H8</f>
        <v/>
      </c>
      <c r="K27" t="str">
        <f>match2b!I8</f>
        <v/>
      </c>
      <c r="L27" t="str">
        <f>match2b!J8</f>
        <v/>
      </c>
      <c r="M27" t="str">
        <f>match2b!K8</f>
        <v/>
      </c>
      <c r="N27" t="str">
        <f>match2b!L8</f>
        <v/>
      </c>
      <c r="O27" t="str">
        <f>match2b!M8</f>
        <v/>
      </c>
      <c r="P27" t="str">
        <f>match2b!N8</f>
        <v/>
      </c>
      <c r="Q27" t="str">
        <f t="shared" si="13"/>
        <v/>
      </c>
      <c r="R27" t="str">
        <f t="shared" si="14"/>
        <v/>
      </c>
      <c r="S27" t="str">
        <f t="shared" si="15"/>
        <v/>
      </c>
      <c r="T27" t="str">
        <f t="shared" si="16"/>
        <v/>
      </c>
      <c r="U27" t="str">
        <f t="shared" si="17"/>
        <v/>
      </c>
      <c r="V27" t="str">
        <f t="shared" si="1"/>
        <v/>
      </c>
      <c r="W27" t="str">
        <f t="shared" si="18"/>
        <v/>
      </c>
      <c r="X27" t="str">
        <f t="shared" si="19"/>
        <v/>
      </c>
      <c r="Y27" t="str">
        <f t="shared" si="20"/>
        <v/>
      </c>
      <c r="Z27" t="str">
        <f t="shared" si="21"/>
        <v>(/)</v>
      </c>
      <c r="AA27" t="str">
        <f t="shared" si="22"/>
        <v/>
      </c>
      <c r="AB27" t="str">
        <f t="shared" si="23"/>
        <v/>
      </c>
      <c r="AC27" t="str">
        <f t="shared" si="24"/>
        <v/>
      </c>
      <c r="AD27" t="str">
        <f t="shared" si="25"/>
        <v/>
      </c>
      <c r="AE27" t="str">
        <f t="shared" si="26"/>
        <v/>
      </c>
      <c r="AF27" t="str">
        <f t="shared" si="27"/>
        <v/>
      </c>
      <c r="AG27" t="str">
        <f t="shared" si="28"/>
        <v/>
      </c>
      <c r="AH27" t="str">
        <f t="shared" si="29"/>
        <v/>
      </c>
      <c r="AI27" t="str">
        <f t="shared" si="30"/>
        <v/>
      </c>
      <c r="AJ27" t="str">
        <f t="shared" si="31"/>
        <v>(/)</v>
      </c>
      <c r="AK27" t="str">
        <f t="shared" si="32"/>
        <v/>
      </c>
      <c r="AL27" t="str">
        <f t="shared" si="33"/>
        <v/>
      </c>
      <c r="AM27" t="str">
        <f t="shared" si="34"/>
        <v/>
      </c>
      <c r="AN27" t="str">
        <f t="shared" si="35"/>
        <v/>
      </c>
      <c r="AO27" t="str">
        <f t="shared" si="36"/>
        <v/>
      </c>
      <c r="AP27" t="str">
        <f t="shared" si="37"/>
        <v/>
      </c>
      <c r="AQ27" t="str">
        <f t="shared" si="38"/>
        <v/>
      </c>
      <c r="AR27" t="str">
        <f t="shared" si="2"/>
        <v/>
      </c>
      <c r="AS27" t="str">
        <f t="shared" si="39"/>
        <v/>
      </c>
      <c r="AT27" t="str">
        <f t="shared" si="40"/>
        <v>(/)</v>
      </c>
      <c r="AU27" t="str">
        <f t="shared" si="3"/>
        <v/>
      </c>
      <c r="AV27" t="str">
        <f t="shared" si="4"/>
        <v/>
      </c>
      <c r="AW27" t="str">
        <f t="shared" si="41"/>
        <v/>
      </c>
      <c r="AY27" s="18" t="str">
        <f t="shared" si="42"/>
        <v/>
      </c>
      <c r="AZ27" s="18" t="str">
        <f t="shared" si="5"/>
        <v/>
      </c>
      <c r="BA27" s="18" t="str">
        <f t="shared" si="6"/>
        <v/>
      </c>
      <c r="BB27" s="18" t="str">
        <f t="shared" si="43"/>
        <v/>
      </c>
      <c r="BC27" s="18" t="str">
        <f t="shared" si="44"/>
        <v/>
      </c>
      <c r="BD27" s="18" t="str">
        <f t="shared" si="45"/>
        <v/>
      </c>
      <c r="BE27" s="18" t="str">
        <f t="shared" si="46"/>
        <v/>
      </c>
      <c r="BF27" s="18" t="str">
        <f t="shared" si="47"/>
        <v/>
      </c>
      <c r="BG27" s="18" t="str">
        <f t="shared" si="48"/>
        <v/>
      </c>
      <c r="BH27" s="18" t="str">
        <f t="shared" si="49"/>
        <v/>
      </c>
      <c r="BI27" s="18" t="str">
        <f t="shared" si="7"/>
        <v/>
      </c>
      <c r="BJ27" s="18" t="str">
        <f t="shared" si="8"/>
        <v/>
      </c>
      <c r="BK27" s="18" t="str">
        <f>IF(B27="","","("&amp;match2b!$P$6&amp;") ")</f>
        <v/>
      </c>
      <c r="BL27">
        <v>2.6000000000000001E-8</v>
      </c>
      <c r="BM27" s="14" t="str">
        <f t="shared" si="50"/>
        <v/>
      </c>
      <c r="BN27" t="str">
        <f t="shared" ref="BN27:BN37" si="65">IF(A27=MAX($A$26:$A$37),B27,"")</f>
        <v/>
      </c>
      <c r="BO27" t="str">
        <f t="shared" si="52"/>
        <v/>
      </c>
      <c r="BP27" t="str">
        <f t="shared" si="53"/>
        <v/>
      </c>
      <c r="BQ27" t="str">
        <f t="shared" si="54"/>
        <v/>
      </c>
      <c r="BR27" t="str">
        <f t="shared" si="55"/>
        <v/>
      </c>
      <c r="BS27" t="str">
        <f t="shared" si="56"/>
        <v/>
      </c>
      <c r="BT27" t="str">
        <f t="shared" si="57"/>
        <v/>
      </c>
      <c r="BU27" t="str">
        <f t="shared" si="58"/>
        <v/>
      </c>
      <c r="BV27" t="str">
        <f t="shared" si="59"/>
        <v/>
      </c>
      <c r="BW27" t="str">
        <f t="shared" si="60"/>
        <v/>
      </c>
      <c r="BX27" t="str">
        <f t="shared" si="10"/>
        <v/>
      </c>
      <c r="BY27" t="str">
        <f t="shared" si="11"/>
        <v/>
      </c>
      <c r="BZ27" t="str">
        <f t="shared" si="61"/>
        <v/>
      </c>
      <c r="CA27" t="str">
        <f t="shared" si="62"/>
        <v/>
      </c>
      <c r="CB27" t="str">
        <f t="shared" si="63"/>
        <v/>
      </c>
    </row>
    <row r="28" spans="1:84" x14ac:dyDescent="0.25">
      <c r="A28" s="14" t="str">
        <f t="shared" si="0"/>
        <v/>
      </c>
      <c r="B28" t="str">
        <f>match2b!A9</f>
        <v/>
      </c>
      <c r="C28" t="str">
        <f>match2b!B9</f>
        <v/>
      </c>
      <c r="D28" t="str">
        <f>match2b!C9</f>
        <v/>
      </c>
      <c r="E28" t="str">
        <f>match2b!D9</f>
        <v/>
      </c>
      <c r="F28" t="str">
        <f t="shared" si="12"/>
        <v/>
      </c>
      <c r="G28" t="str">
        <f>match2b!E9</f>
        <v/>
      </c>
      <c r="H28" t="str">
        <f>match2b!F9</f>
        <v/>
      </c>
      <c r="I28" t="str">
        <f>match2b!G9</f>
        <v/>
      </c>
      <c r="J28" t="str">
        <f>match2b!H9</f>
        <v/>
      </c>
      <c r="K28" t="str">
        <f>match2b!I9</f>
        <v/>
      </c>
      <c r="L28" t="str">
        <f>match2b!J9</f>
        <v/>
      </c>
      <c r="M28" t="str">
        <f>match2b!K9</f>
        <v/>
      </c>
      <c r="N28" t="str">
        <f>match2b!L9</f>
        <v/>
      </c>
      <c r="O28" t="str">
        <f>match2b!M9</f>
        <v/>
      </c>
      <c r="P28" t="str">
        <f>match2b!N9</f>
        <v/>
      </c>
      <c r="Q28" t="str">
        <f t="shared" si="13"/>
        <v/>
      </c>
      <c r="R28" t="str">
        <f t="shared" si="14"/>
        <v/>
      </c>
      <c r="S28" t="str">
        <f t="shared" si="15"/>
        <v/>
      </c>
      <c r="T28" t="str">
        <f t="shared" si="16"/>
        <v/>
      </c>
      <c r="U28" t="str">
        <f t="shared" si="17"/>
        <v/>
      </c>
      <c r="V28" t="str">
        <f t="shared" si="1"/>
        <v/>
      </c>
      <c r="W28" t="str">
        <f t="shared" si="18"/>
        <v/>
      </c>
      <c r="X28" t="str">
        <f t="shared" si="19"/>
        <v/>
      </c>
      <c r="Y28" t="str">
        <f t="shared" si="20"/>
        <v/>
      </c>
      <c r="Z28" t="str">
        <f t="shared" si="21"/>
        <v>(/)</v>
      </c>
      <c r="AA28" t="str">
        <f t="shared" si="22"/>
        <v/>
      </c>
      <c r="AB28" t="str">
        <f t="shared" si="23"/>
        <v/>
      </c>
      <c r="AC28" t="str">
        <f t="shared" si="24"/>
        <v/>
      </c>
      <c r="AD28" t="str">
        <f t="shared" si="25"/>
        <v/>
      </c>
      <c r="AE28" t="str">
        <f t="shared" si="26"/>
        <v/>
      </c>
      <c r="AF28" t="str">
        <f t="shared" si="27"/>
        <v/>
      </c>
      <c r="AG28" t="str">
        <f t="shared" si="28"/>
        <v/>
      </c>
      <c r="AH28" t="str">
        <f t="shared" si="29"/>
        <v/>
      </c>
      <c r="AI28" t="str">
        <f t="shared" si="30"/>
        <v/>
      </c>
      <c r="AJ28" t="str">
        <f t="shared" si="31"/>
        <v>(/)</v>
      </c>
      <c r="AK28" t="str">
        <f t="shared" si="32"/>
        <v/>
      </c>
      <c r="AL28" t="str">
        <f t="shared" si="33"/>
        <v/>
      </c>
      <c r="AM28" t="str">
        <f t="shared" si="34"/>
        <v/>
      </c>
      <c r="AN28" t="str">
        <f t="shared" si="35"/>
        <v/>
      </c>
      <c r="AO28" t="str">
        <f t="shared" si="36"/>
        <v/>
      </c>
      <c r="AP28" t="str">
        <f t="shared" si="37"/>
        <v/>
      </c>
      <c r="AQ28" t="str">
        <f t="shared" si="38"/>
        <v/>
      </c>
      <c r="AR28" t="str">
        <f t="shared" si="2"/>
        <v/>
      </c>
      <c r="AS28" t="str">
        <f t="shared" si="39"/>
        <v/>
      </c>
      <c r="AT28" t="str">
        <f t="shared" si="40"/>
        <v>(/)</v>
      </c>
      <c r="AU28" t="str">
        <f t="shared" si="3"/>
        <v/>
      </c>
      <c r="AV28" t="str">
        <f t="shared" si="4"/>
        <v/>
      </c>
      <c r="AW28" t="str">
        <f t="shared" si="41"/>
        <v/>
      </c>
      <c r="AY28" s="18" t="str">
        <f t="shared" si="42"/>
        <v/>
      </c>
      <c r="AZ28" s="18" t="str">
        <f t="shared" si="5"/>
        <v/>
      </c>
      <c r="BA28" s="18" t="str">
        <f t="shared" si="6"/>
        <v/>
      </c>
      <c r="BB28" s="18" t="str">
        <f t="shared" si="43"/>
        <v/>
      </c>
      <c r="BC28" s="18" t="str">
        <f t="shared" si="44"/>
        <v/>
      </c>
      <c r="BD28" s="18" t="str">
        <f t="shared" si="45"/>
        <v/>
      </c>
      <c r="BE28" s="18" t="str">
        <f t="shared" si="46"/>
        <v/>
      </c>
      <c r="BF28" s="18" t="str">
        <f t="shared" si="47"/>
        <v/>
      </c>
      <c r="BG28" s="18" t="str">
        <f t="shared" si="48"/>
        <v/>
      </c>
      <c r="BH28" s="18" t="str">
        <f t="shared" si="49"/>
        <v/>
      </c>
      <c r="BI28" s="18" t="str">
        <f t="shared" si="7"/>
        <v/>
      </c>
      <c r="BJ28" s="18" t="str">
        <f t="shared" si="8"/>
        <v/>
      </c>
      <c r="BK28" s="18" t="str">
        <f>IF(B28="","","("&amp;match2b!$P$6&amp;") ")</f>
        <v/>
      </c>
      <c r="BL28">
        <v>2.7E-8</v>
      </c>
      <c r="BM28" s="14" t="str">
        <f t="shared" si="50"/>
        <v/>
      </c>
      <c r="BN28" t="str">
        <f t="shared" si="65"/>
        <v/>
      </c>
      <c r="BO28" t="str">
        <f t="shared" si="52"/>
        <v/>
      </c>
      <c r="BP28" t="str">
        <f t="shared" si="53"/>
        <v/>
      </c>
      <c r="BQ28" t="str">
        <f t="shared" si="54"/>
        <v/>
      </c>
      <c r="BR28" t="str">
        <f t="shared" si="55"/>
        <v/>
      </c>
      <c r="BS28" t="str">
        <f t="shared" si="56"/>
        <v/>
      </c>
      <c r="BT28" t="str">
        <f t="shared" si="57"/>
        <v/>
      </c>
      <c r="BU28" t="str">
        <f t="shared" si="58"/>
        <v/>
      </c>
      <c r="BV28" t="str">
        <f t="shared" si="59"/>
        <v/>
      </c>
      <c r="BW28" t="str">
        <f t="shared" si="60"/>
        <v/>
      </c>
      <c r="BX28" t="str">
        <f t="shared" si="10"/>
        <v/>
      </c>
      <c r="BY28" t="str">
        <f t="shared" si="11"/>
        <v/>
      </c>
      <c r="BZ28" t="str">
        <f t="shared" si="61"/>
        <v/>
      </c>
      <c r="CA28" t="str">
        <f t="shared" si="62"/>
        <v/>
      </c>
      <c r="CB28" t="str">
        <f t="shared" si="63"/>
        <v/>
      </c>
    </row>
    <row r="29" spans="1:84" x14ac:dyDescent="0.25">
      <c r="A29" s="14" t="str">
        <f t="shared" si="0"/>
        <v/>
      </c>
      <c r="B29" t="str">
        <f>match2b!A10</f>
        <v/>
      </c>
      <c r="C29" t="str">
        <f>match2b!B10</f>
        <v/>
      </c>
      <c r="D29" t="str">
        <f>match2b!C10</f>
        <v/>
      </c>
      <c r="E29" t="str">
        <f>match2b!D10</f>
        <v/>
      </c>
      <c r="F29" t="str">
        <f t="shared" si="12"/>
        <v/>
      </c>
      <c r="G29" t="str">
        <f>match2b!E10</f>
        <v/>
      </c>
      <c r="H29" t="str">
        <f>match2b!F10</f>
        <v/>
      </c>
      <c r="I29" t="str">
        <f>match2b!G10</f>
        <v/>
      </c>
      <c r="J29" t="str">
        <f>match2b!H10</f>
        <v/>
      </c>
      <c r="K29" t="str">
        <f>match2b!I10</f>
        <v/>
      </c>
      <c r="L29" t="str">
        <f>match2b!J10</f>
        <v/>
      </c>
      <c r="M29" t="str">
        <f>match2b!K10</f>
        <v/>
      </c>
      <c r="N29" t="str">
        <f>match2b!L10</f>
        <v/>
      </c>
      <c r="O29" t="str">
        <f>match2b!M10</f>
        <v/>
      </c>
      <c r="P29" t="str">
        <f>match2b!N10</f>
        <v/>
      </c>
      <c r="Q29" t="str">
        <f t="shared" si="13"/>
        <v/>
      </c>
      <c r="R29" t="str">
        <f t="shared" si="14"/>
        <v/>
      </c>
      <c r="S29" t="str">
        <f t="shared" si="15"/>
        <v/>
      </c>
      <c r="T29" t="str">
        <f t="shared" si="16"/>
        <v/>
      </c>
      <c r="U29" t="str">
        <f t="shared" si="17"/>
        <v/>
      </c>
      <c r="V29" t="str">
        <f t="shared" si="1"/>
        <v/>
      </c>
      <c r="W29" t="str">
        <f t="shared" si="18"/>
        <v/>
      </c>
      <c r="X29" t="str">
        <f t="shared" si="19"/>
        <v/>
      </c>
      <c r="Y29" t="str">
        <f t="shared" si="20"/>
        <v/>
      </c>
      <c r="Z29" t="str">
        <f t="shared" si="21"/>
        <v>(/)</v>
      </c>
      <c r="AA29" t="str">
        <f t="shared" si="22"/>
        <v/>
      </c>
      <c r="AB29" t="str">
        <f t="shared" si="23"/>
        <v/>
      </c>
      <c r="AC29" t="str">
        <f t="shared" si="24"/>
        <v/>
      </c>
      <c r="AD29" t="str">
        <f t="shared" si="25"/>
        <v/>
      </c>
      <c r="AE29" t="str">
        <f t="shared" si="26"/>
        <v/>
      </c>
      <c r="AF29" t="str">
        <f t="shared" si="27"/>
        <v/>
      </c>
      <c r="AG29" t="str">
        <f t="shared" si="28"/>
        <v/>
      </c>
      <c r="AH29" t="str">
        <f t="shared" si="29"/>
        <v/>
      </c>
      <c r="AI29" t="str">
        <f t="shared" si="30"/>
        <v/>
      </c>
      <c r="AJ29" t="str">
        <f t="shared" si="31"/>
        <v>(/)</v>
      </c>
      <c r="AK29" t="str">
        <f t="shared" si="32"/>
        <v/>
      </c>
      <c r="AL29" t="str">
        <f t="shared" si="33"/>
        <v/>
      </c>
      <c r="AM29" t="str">
        <f t="shared" si="34"/>
        <v/>
      </c>
      <c r="AN29" t="str">
        <f t="shared" si="35"/>
        <v/>
      </c>
      <c r="AO29" t="str">
        <f t="shared" si="36"/>
        <v/>
      </c>
      <c r="AP29" t="str">
        <f t="shared" si="37"/>
        <v/>
      </c>
      <c r="AQ29" t="str">
        <f t="shared" si="38"/>
        <v/>
      </c>
      <c r="AR29" t="str">
        <f t="shared" si="2"/>
        <v/>
      </c>
      <c r="AS29" t="str">
        <f t="shared" si="39"/>
        <v/>
      </c>
      <c r="AT29" t="str">
        <f t="shared" si="40"/>
        <v>(/)</v>
      </c>
      <c r="AU29" t="str">
        <f t="shared" si="3"/>
        <v/>
      </c>
      <c r="AV29" t="str">
        <f t="shared" si="4"/>
        <v/>
      </c>
      <c r="AW29" t="str">
        <f t="shared" si="41"/>
        <v/>
      </c>
      <c r="AY29" s="18" t="str">
        <f t="shared" si="42"/>
        <v/>
      </c>
      <c r="AZ29" s="18" t="str">
        <f t="shared" si="5"/>
        <v/>
      </c>
      <c r="BA29" s="18" t="str">
        <f t="shared" si="6"/>
        <v/>
      </c>
      <c r="BB29" s="18" t="str">
        <f t="shared" si="43"/>
        <v/>
      </c>
      <c r="BC29" s="18" t="str">
        <f t="shared" si="44"/>
        <v/>
      </c>
      <c r="BD29" s="18" t="str">
        <f t="shared" si="45"/>
        <v/>
      </c>
      <c r="BE29" s="18" t="str">
        <f t="shared" si="46"/>
        <v/>
      </c>
      <c r="BF29" s="18" t="str">
        <f t="shared" si="47"/>
        <v/>
      </c>
      <c r="BG29" s="18" t="str">
        <f t="shared" si="48"/>
        <v/>
      </c>
      <c r="BH29" s="18" t="str">
        <f t="shared" si="49"/>
        <v/>
      </c>
      <c r="BI29" s="18" t="str">
        <f t="shared" si="7"/>
        <v/>
      </c>
      <c r="BJ29" s="18" t="str">
        <f t="shared" si="8"/>
        <v/>
      </c>
      <c r="BK29" s="18" t="str">
        <f>IF(B29="","","("&amp;match2b!$P$6&amp;") ")</f>
        <v/>
      </c>
      <c r="BL29">
        <v>2.7999999999999999E-8</v>
      </c>
      <c r="BM29" s="14" t="str">
        <f t="shared" si="50"/>
        <v/>
      </c>
      <c r="BN29" t="str">
        <f t="shared" si="65"/>
        <v/>
      </c>
      <c r="BO29" t="str">
        <f t="shared" si="52"/>
        <v/>
      </c>
      <c r="BP29" t="str">
        <f t="shared" si="53"/>
        <v/>
      </c>
      <c r="BQ29" t="str">
        <f t="shared" si="54"/>
        <v/>
      </c>
      <c r="BR29" t="str">
        <f t="shared" si="55"/>
        <v/>
      </c>
      <c r="BS29" t="str">
        <f t="shared" si="56"/>
        <v/>
      </c>
      <c r="BT29" t="str">
        <f t="shared" si="57"/>
        <v/>
      </c>
      <c r="BU29" t="str">
        <f t="shared" si="58"/>
        <v/>
      </c>
      <c r="BV29" t="str">
        <f t="shared" si="59"/>
        <v/>
      </c>
      <c r="BW29" t="str">
        <f t="shared" si="60"/>
        <v/>
      </c>
      <c r="BX29" t="str">
        <f t="shared" si="10"/>
        <v/>
      </c>
      <c r="BY29" t="str">
        <f t="shared" si="11"/>
        <v/>
      </c>
      <c r="BZ29" t="str">
        <f t="shared" si="61"/>
        <v/>
      </c>
      <c r="CA29" t="str">
        <f t="shared" si="62"/>
        <v/>
      </c>
      <c r="CB29" t="str">
        <f t="shared" si="63"/>
        <v/>
      </c>
    </row>
    <row r="30" spans="1:84" x14ac:dyDescent="0.25">
      <c r="A30" s="14" t="str">
        <f t="shared" si="0"/>
        <v/>
      </c>
      <c r="B30" t="str">
        <f>match2b!A11</f>
        <v/>
      </c>
      <c r="C30" t="str">
        <f>match2b!B11</f>
        <v/>
      </c>
      <c r="D30" t="str">
        <f>match2b!C11</f>
        <v/>
      </c>
      <c r="E30" t="str">
        <f>match2b!D11</f>
        <v/>
      </c>
      <c r="F30" t="str">
        <f t="shared" si="12"/>
        <v/>
      </c>
      <c r="G30" t="str">
        <f>match2b!E11</f>
        <v/>
      </c>
      <c r="H30" t="str">
        <f>match2b!F11</f>
        <v/>
      </c>
      <c r="I30" t="str">
        <f>match2b!G11</f>
        <v/>
      </c>
      <c r="J30" t="str">
        <f>match2b!H11</f>
        <v/>
      </c>
      <c r="K30" t="str">
        <f>match2b!I11</f>
        <v/>
      </c>
      <c r="L30" t="str">
        <f>match2b!J11</f>
        <v/>
      </c>
      <c r="M30" t="str">
        <f>match2b!K11</f>
        <v/>
      </c>
      <c r="N30" t="str">
        <f>match2b!L11</f>
        <v/>
      </c>
      <c r="O30" t="str">
        <f>match2b!M11</f>
        <v/>
      </c>
      <c r="P30" t="str">
        <f>match2b!N11</f>
        <v/>
      </c>
      <c r="Q30" t="str">
        <f t="shared" si="13"/>
        <v/>
      </c>
      <c r="R30" t="str">
        <f t="shared" si="14"/>
        <v/>
      </c>
      <c r="S30" t="str">
        <f t="shared" si="15"/>
        <v/>
      </c>
      <c r="T30" t="str">
        <f t="shared" si="16"/>
        <v/>
      </c>
      <c r="U30" t="str">
        <f t="shared" si="17"/>
        <v/>
      </c>
      <c r="V30" t="str">
        <f t="shared" si="1"/>
        <v/>
      </c>
      <c r="W30" t="str">
        <f t="shared" si="18"/>
        <v/>
      </c>
      <c r="X30" t="str">
        <f t="shared" si="19"/>
        <v/>
      </c>
      <c r="Y30" t="str">
        <f t="shared" si="20"/>
        <v/>
      </c>
      <c r="Z30" t="str">
        <f t="shared" si="21"/>
        <v>(/)</v>
      </c>
      <c r="AA30" t="str">
        <f t="shared" si="22"/>
        <v/>
      </c>
      <c r="AB30" t="str">
        <f t="shared" si="23"/>
        <v/>
      </c>
      <c r="AC30" t="str">
        <f t="shared" si="24"/>
        <v/>
      </c>
      <c r="AD30" t="str">
        <f t="shared" si="25"/>
        <v/>
      </c>
      <c r="AE30" t="str">
        <f t="shared" si="26"/>
        <v/>
      </c>
      <c r="AF30" t="str">
        <f t="shared" si="27"/>
        <v/>
      </c>
      <c r="AG30" t="str">
        <f t="shared" si="28"/>
        <v/>
      </c>
      <c r="AH30" t="str">
        <f t="shared" si="29"/>
        <v/>
      </c>
      <c r="AI30" t="str">
        <f t="shared" si="30"/>
        <v/>
      </c>
      <c r="AJ30" t="str">
        <f t="shared" si="31"/>
        <v>(/)</v>
      </c>
      <c r="AK30" t="str">
        <f t="shared" si="32"/>
        <v/>
      </c>
      <c r="AL30" t="str">
        <f t="shared" si="33"/>
        <v/>
      </c>
      <c r="AM30" t="str">
        <f t="shared" si="34"/>
        <v/>
      </c>
      <c r="AN30" t="str">
        <f t="shared" si="35"/>
        <v/>
      </c>
      <c r="AO30" t="str">
        <f t="shared" si="36"/>
        <v/>
      </c>
      <c r="AP30" t="str">
        <f t="shared" si="37"/>
        <v/>
      </c>
      <c r="AQ30" t="str">
        <f t="shared" si="38"/>
        <v/>
      </c>
      <c r="AR30" t="str">
        <f t="shared" si="2"/>
        <v/>
      </c>
      <c r="AS30" t="str">
        <f t="shared" si="39"/>
        <v/>
      </c>
      <c r="AT30" t="str">
        <f t="shared" si="40"/>
        <v>(/)</v>
      </c>
      <c r="AU30" t="str">
        <f t="shared" si="3"/>
        <v/>
      </c>
      <c r="AV30" t="str">
        <f t="shared" si="4"/>
        <v/>
      </c>
      <c r="AW30" t="str">
        <f t="shared" si="41"/>
        <v/>
      </c>
      <c r="AY30" s="18" t="str">
        <f t="shared" si="42"/>
        <v/>
      </c>
      <c r="AZ30" s="18" t="str">
        <f t="shared" si="5"/>
        <v/>
      </c>
      <c r="BA30" s="18" t="str">
        <f t="shared" si="6"/>
        <v/>
      </c>
      <c r="BB30" s="18" t="str">
        <f t="shared" si="43"/>
        <v/>
      </c>
      <c r="BC30" s="18" t="str">
        <f t="shared" si="44"/>
        <v/>
      </c>
      <c r="BD30" s="18" t="str">
        <f t="shared" si="45"/>
        <v/>
      </c>
      <c r="BE30" s="18" t="str">
        <f t="shared" si="46"/>
        <v/>
      </c>
      <c r="BF30" s="18" t="str">
        <f t="shared" si="47"/>
        <v/>
      </c>
      <c r="BG30" s="18" t="str">
        <f t="shared" si="48"/>
        <v/>
      </c>
      <c r="BH30" s="18" t="str">
        <f t="shared" si="49"/>
        <v/>
      </c>
      <c r="BI30" s="18" t="str">
        <f t="shared" si="7"/>
        <v/>
      </c>
      <c r="BJ30" s="18" t="str">
        <f t="shared" si="8"/>
        <v/>
      </c>
      <c r="BK30" s="18" t="str">
        <f>IF(B30="","","("&amp;match2b!$P$6&amp;") ")</f>
        <v/>
      </c>
      <c r="BL30">
        <v>2.9000000000000002E-8</v>
      </c>
      <c r="BM30" s="14" t="str">
        <f t="shared" si="50"/>
        <v/>
      </c>
      <c r="BN30" t="str">
        <f t="shared" si="65"/>
        <v/>
      </c>
      <c r="BO30" t="str">
        <f t="shared" si="52"/>
        <v/>
      </c>
      <c r="BP30" t="str">
        <f t="shared" si="53"/>
        <v/>
      </c>
      <c r="BQ30" t="str">
        <f t="shared" si="54"/>
        <v/>
      </c>
      <c r="BR30" t="str">
        <f t="shared" si="55"/>
        <v/>
      </c>
      <c r="BS30" t="str">
        <f t="shared" si="56"/>
        <v/>
      </c>
      <c r="BT30" t="str">
        <f t="shared" si="57"/>
        <v/>
      </c>
      <c r="BU30" t="str">
        <f t="shared" si="58"/>
        <v/>
      </c>
      <c r="BV30" t="str">
        <f t="shared" si="59"/>
        <v/>
      </c>
      <c r="BW30" t="str">
        <f t="shared" si="60"/>
        <v/>
      </c>
      <c r="BX30" t="str">
        <f t="shared" si="10"/>
        <v/>
      </c>
      <c r="BY30" t="str">
        <f t="shared" si="11"/>
        <v/>
      </c>
      <c r="BZ30" t="str">
        <f t="shared" si="61"/>
        <v/>
      </c>
      <c r="CA30" t="str">
        <f t="shared" si="62"/>
        <v/>
      </c>
      <c r="CB30" t="str">
        <f t="shared" si="63"/>
        <v/>
      </c>
    </row>
    <row r="31" spans="1:84" x14ac:dyDescent="0.25">
      <c r="A31" s="14" t="str">
        <f t="shared" si="0"/>
        <v/>
      </c>
      <c r="B31" t="str">
        <f>match2b!A12</f>
        <v/>
      </c>
      <c r="C31" t="str">
        <f>match2b!B12</f>
        <v/>
      </c>
      <c r="D31" t="str">
        <f>match2b!C12</f>
        <v/>
      </c>
      <c r="E31" t="str">
        <f>match2b!D12</f>
        <v/>
      </c>
      <c r="F31" t="str">
        <f t="shared" si="12"/>
        <v/>
      </c>
      <c r="G31" t="str">
        <f>match2b!E12</f>
        <v/>
      </c>
      <c r="H31" t="str">
        <f>match2b!F12</f>
        <v/>
      </c>
      <c r="I31" t="str">
        <f>match2b!G12</f>
        <v/>
      </c>
      <c r="J31" t="str">
        <f>match2b!H12</f>
        <v/>
      </c>
      <c r="K31" t="str">
        <f>match2b!I12</f>
        <v/>
      </c>
      <c r="L31" t="str">
        <f>match2b!J12</f>
        <v/>
      </c>
      <c r="M31" t="str">
        <f>match2b!K12</f>
        <v/>
      </c>
      <c r="N31" t="str">
        <f>match2b!L12</f>
        <v/>
      </c>
      <c r="O31" t="str">
        <f>match2b!M12</f>
        <v/>
      </c>
      <c r="P31" t="str">
        <f>match2b!N12</f>
        <v/>
      </c>
      <c r="Q31" t="str">
        <f t="shared" si="13"/>
        <v/>
      </c>
      <c r="R31" t="str">
        <f t="shared" si="14"/>
        <v/>
      </c>
      <c r="S31" t="str">
        <f t="shared" si="15"/>
        <v/>
      </c>
      <c r="T31" t="str">
        <f t="shared" si="16"/>
        <v/>
      </c>
      <c r="U31" t="str">
        <f t="shared" si="17"/>
        <v/>
      </c>
      <c r="V31" t="str">
        <f t="shared" si="1"/>
        <v/>
      </c>
      <c r="W31" t="str">
        <f t="shared" si="18"/>
        <v/>
      </c>
      <c r="X31" t="str">
        <f t="shared" si="19"/>
        <v/>
      </c>
      <c r="Y31" t="str">
        <f t="shared" si="20"/>
        <v/>
      </c>
      <c r="Z31" t="str">
        <f t="shared" si="21"/>
        <v>(/)</v>
      </c>
      <c r="AA31" t="str">
        <f t="shared" si="22"/>
        <v/>
      </c>
      <c r="AB31" t="str">
        <f t="shared" si="23"/>
        <v/>
      </c>
      <c r="AC31" t="str">
        <f t="shared" si="24"/>
        <v/>
      </c>
      <c r="AD31" t="str">
        <f t="shared" si="25"/>
        <v/>
      </c>
      <c r="AE31" t="str">
        <f t="shared" si="26"/>
        <v/>
      </c>
      <c r="AF31" t="str">
        <f t="shared" si="27"/>
        <v/>
      </c>
      <c r="AG31" t="str">
        <f t="shared" si="28"/>
        <v/>
      </c>
      <c r="AH31" t="str">
        <f t="shared" si="29"/>
        <v/>
      </c>
      <c r="AI31" t="str">
        <f t="shared" si="30"/>
        <v/>
      </c>
      <c r="AJ31" t="str">
        <f t="shared" si="31"/>
        <v>(/)</v>
      </c>
      <c r="AK31" t="str">
        <f t="shared" si="32"/>
        <v/>
      </c>
      <c r="AL31" t="str">
        <f t="shared" si="33"/>
        <v/>
      </c>
      <c r="AM31" t="str">
        <f t="shared" si="34"/>
        <v/>
      </c>
      <c r="AN31" t="str">
        <f t="shared" si="35"/>
        <v/>
      </c>
      <c r="AO31" t="str">
        <f t="shared" si="36"/>
        <v/>
      </c>
      <c r="AP31" t="str">
        <f t="shared" si="37"/>
        <v/>
      </c>
      <c r="AQ31" t="str">
        <f t="shared" si="38"/>
        <v/>
      </c>
      <c r="AR31" t="str">
        <f t="shared" si="2"/>
        <v/>
      </c>
      <c r="AS31" t="str">
        <f t="shared" si="39"/>
        <v/>
      </c>
      <c r="AT31" t="str">
        <f t="shared" si="40"/>
        <v>(/)</v>
      </c>
      <c r="AU31" t="str">
        <f t="shared" si="3"/>
        <v/>
      </c>
      <c r="AV31" t="str">
        <f t="shared" si="4"/>
        <v/>
      </c>
      <c r="AW31" t="str">
        <f t="shared" si="41"/>
        <v/>
      </c>
      <c r="AY31" s="18" t="str">
        <f t="shared" si="42"/>
        <v/>
      </c>
      <c r="AZ31" s="18" t="str">
        <f t="shared" si="5"/>
        <v/>
      </c>
      <c r="BA31" s="18" t="str">
        <f t="shared" si="6"/>
        <v/>
      </c>
      <c r="BB31" s="18" t="str">
        <f t="shared" si="43"/>
        <v/>
      </c>
      <c r="BC31" s="18" t="str">
        <f t="shared" si="44"/>
        <v/>
      </c>
      <c r="BD31" s="18" t="str">
        <f t="shared" si="45"/>
        <v/>
      </c>
      <c r="BE31" s="18" t="str">
        <f t="shared" si="46"/>
        <v/>
      </c>
      <c r="BF31" s="18" t="str">
        <f t="shared" si="47"/>
        <v/>
      </c>
      <c r="BG31" s="18" t="str">
        <f t="shared" si="48"/>
        <v/>
      </c>
      <c r="BH31" s="18" t="str">
        <f t="shared" si="49"/>
        <v/>
      </c>
      <c r="BI31" s="18" t="str">
        <f t="shared" si="7"/>
        <v/>
      </c>
      <c r="BJ31" s="18" t="str">
        <f t="shared" si="8"/>
        <v/>
      </c>
      <c r="BK31" s="18" t="str">
        <f>IF(B31="","","("&amp;match2b!$P$6&amp;") ")</f>
        <v/>
      </c>
      <c r="BL31">
        <v>2.9999999999999997E-8</v>
      </c>
      <c r="BM31" s="14" t="str">
        <f t="shared" si="50"/>
        <v/>
      </c>
      <c r="BN31" t="str">
        <f t="shared" si="65"/>
        <v/>
      </c>
      <c r="BO31" t="str">
        <f t="shared" si="52"/>
        <v/>
      </c>
      <c r="BP31" t="str">
        <f t="shared" si="53"/>
        <v/>
      </c>
      <c r="BQ31" t="str">
        <f t="shared" si="54"/>
        <v/>
      </c>
      <c r="BR31" t="str">
        <f t="shared" si="55"/>
        <v/>
      </c>
      <c r="BS31" t="str">
        <f t="shared" si="56"/>
        <v/>
      </c>
      <c r="BT31" t="str">
        <f t="shared" si="57"/>
        <v/>
      </c>
      <c r="BU31" t="str">
        <f t="shared" si="58"/>
        <v/>
      </c>
      <c r="BV31" t="str">
        <f t="shared" si="59"/>
        <v/>
      </c>
      <c r="BW31" t="str">
        <f t="shared" si="60"/>
        <v/>
      </c>
      <c r="BX31" t="str">
        <f t="shared" si="10"/>
        <v/>
      </c>
      <c r="BY31" t="str">
        <f t="shared" si="11"/>
        <v/>
      </c>
      <c r="BZ31" t="str">
        <f t="shared" si="61"/>
        <v/>
      </c>
      <c r="CA31" t="str">
        <f t="shared" si="62"/>
        <v/>
      </c>
      <c r="CB31" t="str">
        <f t="shared" si="63"/>
        <v/>
      </c>
    </row>
    <row r="32" spans="1:84" x14ac:dyDescent="0.25">
      <c r="A32" s="14" t="str">
        <f t="shared" si="0"/>
        <v/>
      </c>
      <c r="B32" t="str">
        <f>match2b!A13</f>
        <v/>
      </c>
      <c r="C32" t="str">
        <f>match2b!B13</f>
        <v/>
      </c>
      <c r="D32" t="str">
        <f>match2b!C13</f>
        <v/>
      </c>
      <c r="E32" t="str">
        <f>match2b!D13</f>
        <v/>
      </c>
      <c r="F32" t="str">
        <f t="shared" si="12"/>
        <v/>
      </c>
      <c r="G32" t="str">
        <f>match2b!E13</f>
        <v/>
      </c>
      <c r="H32" t="str">
        <f>match2b!F13</f>
        <v/>
      </c>
      <c r="I32" t="str">
        <f>match2b!G13</f>
        <v/>
      </c>
      <c r="J32" t="str">
        <f>match2b!H13</f>
        <v/>
      </c>
      <c r="K32" t="str">
        <f>match2b!I13</f>
        <v/>
      </c>
      <c r="L32" t="str">
        <f>match2b!J13</f>
        <v/>
      </c>
      <c r="M32" t="str">
        <f>match2b!K13</f>
        <v/>
      </c>
      <c r="N32" t="str">
        <f>match2b!L13</f>
        <v/>
      </c>
      <c r="O32" t="str">
        <f>match2b!M13</f>
        <v/>
      </c>
      <c r="P32" t="str">
        <f>match2b!N13</f>
        <v/>
      </c>
      <c r="Q32" t="str">
        <f t="shared" si="13"/>
        <v/>
      </c>
      <c r="R32" t="str">
        <f t="shared" si="14"/>
        <v/>
      </c>
      <c r="S32" t="str">
        <f t="shared" si="15"/>
        <v/>
      </c>
      <c r="T32" t="str">
        <f t="shared" si="16"/>
        <v/>
      </c>
      <c r="U32" t="str">
        <f t="shared" si="17"/>
        <v/>
      </c>
      <c r="V32" t="str">
        <f t="shared" si="1"/>
        <v/>
      </c>
      <c r="W32" t="str">
        <f t="shared" si="18"/>
        <v/>
      </c>
      <c r="X32" t="str">
        <f t="shared" si="19"/>
        <v/>
      </c>
      <c r="Y32" t="str">
        <f t="shared" si="20"/>
        <v/>
      </c>
      <c r="Z32" t="str">
        <f t="shared" si="21"/>
        <v>(/)</v>
      </c>
      <c r="AA32" t="str">
        <f t="shared" si="22"/>
        <v/>
      </c>
      <c r="AB32" t="str">
        <f t="shared" si="23"/>
        <v/>
      </c>
      <c r="AC32" t="str">
        <f t="shared" si="24"/>
        <v/>
      </c>
      <c r="AD32" t="str">
        <f t="shared" si="25"/>
        <v/>
      </c>
      <c r="AE32" t="str">
        <f t="shared" si="26"/>
        <v/>
      </c>
      <c r="AF32" t="str">
        <f t="shared" si="27"/>
        <v/>
      </c>
      <c r="AG32" t="str">
        <f t="shared" si="28"/>
        <v/>
      </c>
      <c r="AH32" t="str">
        <f t="shared" si="29"/>
        <v/>
      </c>
      <c r="AI32" t="str">
        <f t="shared" si="30"/>
        <v/>
      </c>
      <c r="AJ32" t="str">
        <f t="shared" si="31"/>
        <v>(/)</v>
      </c>
      <c r="AK32" t="str">
        <f t="shared" si="32"/>
        <v/>
      </c>
      <c r="AL32" t="str">
        <f t="shared" si="33"/>
        <v/>
      </c>
      <c r="AM32" t="str">
        <f t="shared" si="34"/>
        <v/>
      </c>
      <c r="AN32" t="str">
        <f t="shared" si="35"/>
        <v/>
      </c>
      <c r="AO32" t="str">
        <f t="shared" si="36"/>
        <v/>
      </c>
      <c r="AP32" t="str">
        <f t="shared" si="37"/>
        <v/>
      </c>
      <c r="AQ32" t="str">
        <f t="shared" si="38"/>
        <v/>
      </c>
      <c r="AR32" t="str">
        <f t="shared" si="2"/>
        <v/>
      </c>
      <c r="AS32" t="str">
        <f t="shared" si="39"/>
        <v/>
      </c>
      <c r="AT32" t="str">
        <f t="shared" si="40"/>
        <v>(/)</v>
      </c>
      <c r="AU32" t="str">
        <f t="shared" si="3"/>
        <v/>
      </c>
      <c r="AV32" t="str">
        <f t="shared" si="4"/>
        <v/>
      </c>
      <c r="AW32" t="str">
        <f t="shared" si="41"/>
        <v/>
      </c>
      <c r="AY32" s="18" t="str">
        <f t="shared" si="42"/>
        <v/>
      </c>
      <c r="AZ32" s="18" t="str">
        <f t="shared" si="5"/>
        <v/>
      </c>
      <c r="BA32" s="18" t="str">
        <f t="shared" si="6"/>
        <v/>
      </c>
      <c r="BB32" s="18" t="str">
        <f t="shared" si="43"/>
        <v/>
      </c>
      <c r="BC32" s="18" t="str">
        <f t="shared" si="44"/>
        <v/>
      </c>
      <c r="BD32" s="18" t="str">
        <f t="shared" si="45"/>
        <v/>
      </c>
      <c r="BE32" s="18" t="str">
        <f t="shared" si="46"/>
        <v/>
      </c>
      <c r="BF32" s="18" t="str">
        <f t="shared" si="47"/>
        <v/>
      </c>
      <c r="BG32" s="18" t="str">
        <f t="shared" si="48"/>
        <v/>
      </c>
      <c r="BH32" s="18" t="str">
        <f t="shared" si="49"/>
        <v/>
      </c>
      <c r="BI32" s="18" t="str">
        <f t="shared" si="7"/>
        <v/>
      </c>
      <c r="BJ32" s="18" t="str">
        <f t="shared" si="8"/>
        <v/>
      </c>
      <c r="BK32" s="18" t="str">
        <f>IF(B32="","","("&amp;match2b!$P$6&amp;") ")</f>
        <v/>
      </c>
      <c r="BL32">
        <v>3.1E-8</v>
      </c>
      <c r="BM32" s="14" t="str">
        <f t="shared" si="50"/>
        <v/>
      </c>
      <c r="BN32" t="str">
        <f t="shared" si="65"/>
        <v/>
      </c>
      <c r="BO32" t="str">
        <f t="shared" si="52"/>
        <v/>
      </c>
      <c r="BP32" t="str">
        <f t="shared" si="53"/>
        <v/>
      </c>
      <c r="BQ32" t="str">
        <f t="shared" si="54"/>
        <v/>
      </c>
      <c r="BR32" t="str">
        <f t="shared" si="55"/>
        <v/>
      </c>
      <c r="BS32" t="str">
        <f t="shared" si="56"/>
        <v/>
      </c>
      <c r="BT32" t="str">
        <f t="shared" si="57"/>
        <v/>
      </c>
      <c r="BU32" t="str">
        <f t="shared" si="58"/>
        <v/>
      </c>
      <c r="BV32" t="str">
        <f t="shared" si="59"/>
        <v/>
      </c>
      <c r="BW32" t="str">
        <f t="shared" si="60"/>
        <v/>
      </c>
      <c r="BX32" t="str">
        <f t="shared" si="10"/>
        <v/>
      </c>
      <c r="BY32" t="str">
        <f t="shared" si="11"/>
        <v/>
      </c>
      <c r="BZ32" t="str">
        <f t="shared" si="61"/>
        <v/>
      </c>
      <c r="CA32" t="str">
        <f t="shared" si="62"/>
        <v/>
      </c>
      <c r="CB32" t="str">
        <f t="shared" si="63"/>
        <v/>
      </c>
    </row>
    <row r="33" spans="1:84" x14ac:dyDescent="0.25">
      <c r="A33" s="14" t="str">
        <f t="shared" si="0"/>
        <v/>
      </c>
      <c r="B33" t="str">
        <f>match2b!A14</f>
        <v/>
      </c>
      <c r="C33" t="str">
        <f>match2b!B14</f>
        <v/>
      </c>
      <c r="D33" t="str">
        <f>match2b!C14</f>
        <v/>
      </c>
      <c r="E33" t="str">
        <f>match2b!D14</f>
        <v/>
      </c>
      <c r="F33" t="str">
        <f t="shared" si="12"/>
        <v/>
      </c>
      <c r="G33" t="str">
        <f>match2b!E14</f>
        <v/>
      </c>
      <c r="H33" t="str">
        <f>match2b!F14</f>
        <v/>
      </c>
      <c r="I33" t="str">
        <f>match2b!G14</f>
        <v/>
      </c>
      <c r="J33" t="str">
        <f>match2b!H14</f>
        <v/>
      </c>
      <c r="K33" t="str">
        <f>match2b!I14</f>
        <v/>
      </c>
      <c r="L33" t="str">
        <f>match2b!J14</f>
        <v/>
      </c>
      <c r="M33" t="str">
        <f>match2b!K14</f>
        <v/>
      </c>
      <c r="N33" t="str">
        <f>match2b!L14</f>
        <v/>
      </c>
      <c r="O33" t="str">
        <f>match2b!M14</f>
        <v/>
      </c>
      <c r="P33" t="str">
        <f>match2b!N14</f>
        <v/>
      </c>
      <c r="Q33" t="str">
        <f t="shared" si="13"/>
        <v/>
      </c>
      <c r="R33" t="str">
        <f t="shared" si="14"/>
        <v/>
      </c>
      <c r="S33" t="str">
        <f t="shared" si="15"/>
        <v/>
      </c>
      <c r="T33" t="str">
        <f t="shared" si="16"/>
        <v/>
      </c>
      <c r="U33" t="str">
        <f t="shared" si="17"/>
        <v/>
      </c>
      <c r="V33" t="str">
        <f t="shared" si="1"/>
        <v/>
      </c>
      <c r="W33" t="str">
        <f t="shared" si="18"/>
        <v/>
      </c>
      <c r="X33" t="str">
        <f t="shared" si="19"/>
        <v/>
      </c>
      <c r="Y33" t="str">
        <f t="shared" si="20"/>
        <v/>
      </c>
      <c r="Z33" t="str">
        <f t="shared" si="21"/>
        <v>(/)</v>
      </c>
      <c r="AA33" t="str">
        <f t="shared" si="22"/>
        <v/>
      </c>
      <c r="AB33" t="str">
        <f t="shared" si="23"/>
        <v/>
      </c>
      <c r="AC33" t="str">
        <f t="shared" si="24"/>
        <v/>
      </c>
      <c r="AD33" t="str">
        <f t="shared" si="25"/>
        <v/>
      </c>
      <c r="AE33" t="str">
        <f t="shared" si="26"/>
        <v/>
      </c>
      <c r="AF33" t="str">
        <f t="shared" si="27"/>
        <v/>
      </c>
      <c r="AG33" t="str">
        <f t="shared" si="28"/>
        <v/>
      </c>
      <c r="AH33" t="str">
        <f t="shared" si="29"/>
        <v/>
      </c>
      <c r="AI33" t="str">
        <f t="shared" si="30"/>
        <v/>
      </c>
      <c r="AJ33" t="str">
        <f t="shared" si="31"/>
        <v>(/)</v>
      </c>
      <c r="AK33" t="str">
        <f t="shared" si="32"/>
        <v/>
      </c>
      <c r="AL33" t="str">
        <f t="shared" si="33"/>
        <v/>
      </c>
      <c r="AM33" t="str">
        <f t="shared" si="34"/>
        <v/>
      </c>
      <c r="AN33" t="str">
        <f t="shared" si="35"/>
        <v/>
      </c>
      <c r="AO33" t="str">
        <f t="shared" si="36"/>
        <v/>
      </c>
      <c r="AP33" t="str">
        <f t="shared" si="37"/>
        <v/>
      </c>
      <c r="AQ33" t="str">
        <f t="shared" si="38"/>
        <v/>
      </c>
      <c r="AR33" t="str">
        <f t="shared" si="2"/>
        <v/>
      </c>
      <c r="AS33" t="str">
        <f t="shared" si="39"/>
        <v/>
      </c>
      <c r="AT33" t="str">
        <f t="shared" si="40"/>
        <v>(/)</v>
      </c>
      <c r="AU33" t="str">
        <f t="shared" si="3"/>
        <v/>
      </c>
      <c r="AV33" t="str">
        <f t="shared" si="4"/>
        <v/>
      </c>
      <c r="AW33" t="str">
        <f t="shared" si="41"/>
        <v/>
      </c>
      <c r="AY33" s="18" t="str">
        <f t="shared" si="42"/>
        <v/>
      </c>
      <c r="AZ33" s="18" t="str">
        <f t="shared" si="5"/>
        <v/>
      </c>
      <c r="BA33" s="18" t="str">
        <f t="shared" si="6"/>
        <v/>
      </c>
      <c r="BB33" s="18" t="str">
        <f t="shared" si="43"/>
        <v/>
      </c>
      <c r="BC33" s="18" t="str">
        <f t="shared" si="44"/>
        <v/>
      </c>
      <c r="BD33" s="18" t="str">
        <f t="shared" si="45"/>
        <v/>
      </c>
      <c r="BE33" s="18" t="str">
        <f t="shared" si="46"/>
        <v/>
      </c>
      <c r="BF33" s="18" t="str">
        <f t="shared" si="47"/>
        <v/>
      </c>
      <c r="BG33" s="18" t="str">
        <f t="shared" si="48"/>
        <v/>
      </c>
      <c r="BH33" s="18" t="str">
        <f t="shared" si="49"/>
        <v/>
      </c>
      <c r="BI33" s="18" t="str">
        <f t="shared" si="7"/>
        <v/>
      </c>
      <c r="BJ33" s="18" t="str">
        <f t="shared" si="8"/>
        <v/>
      </c>
      <c r="BK33" s="18" t="str">
        <f>IF(B33="","","("&amp;match2b!$P$6&amp;") ")</f>
        <v/>
      </c>
      <c r="BL33">
        <v>3.2000000000000002E-8</v>
      </c>
      <c r="BM33" s="14" t="str">
        <f t="shared" si="50"/>
        <v/>
      </c>
      <c r="BN33" t="str">
        <f t="shared" si="65"/>
        <v/>
      </c>
      <c r="BO33" t="str">
        <f t="shared" si="52"/>
        <v/>
      </c>
      <c r="BP33" t="str">
        <f t="shared" si="53"/>
        <v/>
      </c>
      <c r="BQ33" t="str">
        <f t="shared" si="54"/>
        <v/>
      </c>
      <c r="BR33" t="str">
        <f t="shared" si="55"/>
        <v/>
      </c>
      <c r="BS33" t="str">
        <f t="shared" si="56"/>
        <v/>
      </c>
      <c r="BT33" t="str">
        <f t="shared" si="57"/>
        <v/>
      </c>
      <c r="BU33" t="str">
        <f t="shared" si="58"/>
        <v/>
      </c>
      <c r="BV33" t="str">
        <f t="shared" si="59"/>
        <v/>
      </c>
      <c r="BW33" t="str">
        <f t="shared" si="60"/>
        <v/>
      </c>
      <c r="BX33" t="str">
        <f t="shared" si="10"/>
        <v/>
      </c>
      <c r="BY33" t="str">
        <f t="shared" si="11"/>
        <v/>
      </c>
      <c r="BZ33" t="str">
        <f t="shared" si="61"/>
        <v/>
      </c>
      <c r="CA33" t="str">
        <f t="shared" si="62"/>
        <v/>
      </c>
      <c r="CB33" t="str">
        <f t="shared" si="63"/>
        <v/>
      </c>
    </row>
    <row r="34" spans="1:84" x14ac:dyDescent="0.25">
      <c r="A34" s="14" t="str">
        <f t="shared" ref="A34:A65" si="66">IF(B34="","",P34+BL34+C34/1000+F34/1000000)</f>
        <v/>
      </c>
      <c r="B34" t="str">
        <f>match2b!A15</f>
        <v/>
      </c>
      <c r="C34" t="str">
        <f>match2b!B15</f>
        <v/>
      </c>
      <c r="D34" t="str">
        <f>match2b!C15</f>
        <v/>
      </c>
      <c r="E34" t="str">
        <f>match2b!D15</f>
        <v/>
      </c>
      <c r="F34" t="str">
        <f t="shared" si="12"/>
        <v/>
      </c>
      <c r="G34" t="str">
        <f>match2b!E15</f>
        <v/>
      </c>
      <c r="H34" t="str">
        <f>match2b!F15</f>
        <v/>
      </c>
      <c r="I34" t="str">
        <f>match2b!G15</f>
        <v/>
      </c>
      <c r="J34" t="str">
        <f>match2b!H15</f>
        <v/>
      </c>
      <c r="K34" t="str">
        <f>match2b!I15</f>
        <v/>
      </c>
      <c r="L34" t="str">
        <f>match2b!J15</f>
        <v/>
      </c>
      <c r="M34" t="str">
        <f>match2b!K15</f>
        <v/>
      </c>
      <c r="N34" t="str">
        <f>match2b!L15</f>
        <v/>
      </c>
      <c r="O34" t="str">
        <f>match2b!M15</f>
        <v/>
      </c>
      <c r="P34" t="str">
        <f>match2b!N15</f>
        <v/>
      </c>
      <c r="Q34" t="str">
        <f t="shared" si="13"/>
        <v/>
      </c>
      <c r="R34" t="str">
        <f t="shared" si="14"/>
        <v/>
      </c>
      <c r="S34" t="str">
        <f t="shared" si="15"/>
        <v/>
      </c>
      <c r="T34" t="str">
        <f t="shared" si="16"/>
        <v/>
      </c>
      <c r="U34" t="str">
        <f t="shared" si="17"/>
        <v/>
      </c>
      <c r="V34" t="str">
        <f t="shared" ref="V34:V65" si="67">IF(ISERROR(W34+Y34/100),"",W34+Y34/100)</f>
        <v/>
      </c>
      <c r="W34" t="str">
        <f t="shared" si="18"/>
        <v/>
      </c>
      <c r="X34" t="str">
        <f t="shared" si="19"/>
        <v/>
      </c>
      <c r="Y34" t="str">
        <f t="shared" si="20"/>
        <v/>
      </c>
      <c r="Z34" t="str">
        <f t="shared" si="21"/>
        <v>(/)</v>
      </c>
      <c r="AA34" t="str">
        <f t="shared" si="22"/>
        <v/>
      </c>
      <c r="AB34" t="str">
        <f t="shared" si="23"/>
        <v/>
      </c>
      <c r="AC34" t="str">
        <f t="shared" si="24"/>
        <v/>
      </c>
      <c r="AD34" t="str">
        <f t="shared" si="25"/>
        <v/>
      </c>
      <c r="AE34" t="str">
        <f t="shared" si="26"/>
        <v/>
      </c>
      <c r="AF34" t="str">
        <f t="shared" si="27"/>
        <v/>
      </c>
      <c r="AG34" t="str">
        <f t="shared" si="28"/>
        <v/>
      </c>
      <c r="AH34" t="str">
        <f t="shared" si="29"/>
        <v/>
      </c>
      <c r="AI34" t="str">
        <f t="shared" si="30"/>
        <v/>
      </c>
      <c r="AJ34" t="str">
        <f t="shared" si="31"/>
        <v>(/)</v>
      </c>
      <c r="AK34" t="str">
        <f t="shared" si="32"/>
        <v/>
      </c>
      <c r="AL34" t="str">
        <f t="shared" si="33"/>
        <v/>
      </c>
      <c r="AM34" t="str">
        <f t="shared" si="34"/>
        <v/>
      </c>
      <c r="AN34" t="str">
        <f t="shared" si="35"/>
        <v/>
      </c>
      <c r="AO34" t="str">
        <f t="shared" si="36"/>
        <v/>
      </c>
      <c r="AP34" t="str">
        <f t="shared" si="37"/>
        <v/>
      </c>
      <c r="AQ34" t="str">
        <f t="shared" si="38"/>
        <v/>
      </c>
      <c r="AR34" t="str">
        <f t="shared" ref="AR34:AR65" si="68">IF(ISERROR(IF(AL34="-",AM34&amp;AN34,IF(AM34="-",AN34&amp;AO34,""))+0),"",IF(AL34="-",AM34&amp;AN34,IF(AM34="-",AN34&amp;AO34,""))+0)</f>
        <v/>
      </c>
      <c r="AS34" t="str">
        <f t="shared" si="39"/>
        <v/>
      </c>
      <c r="AT34" t="str">
        <f t="shared" si="40"/>
        <v>(/)</v>
      </c>
      <c r="AU34" t="str">
        <f t="shared" ref="AU34:AU65" si="69">IF(ISERROR(AG34+AQ34),"",AG34+AQ34)</f>
        <v/>
      </c>
      <c r="AV34" t="str">
        <f t="shared" ref="AV34:AV65" si="70">IF(ISERROR(AH34+AR34),"",AH34+AR34)</f>
        <v/>
      </c>
      <c r="AW34" t="str">
        <f t="shared" si="41"/>
        <v/>
      </c>
      <c r="AY34" s="18" t="str">
        <f t="shared" si="42"/>
        <v/>
      </c>
      <c r="AZ34" s="18" t="str">
        <f t="shared" ref="AZ34:AZ65" si="71">IF(B34="","","("&amp;AG34+AK34&amp;"/"&amp;AH34+AR34&amp;") ")</f>
        <v/>
      </c>
      <c r="BA34" s="18" t="str">
        <f t="shared" ref="BA34:BA65" si="72">IF(B34="","",IF(AQ34&gt;=$CD$2,"(3pts:"&amp;AQ34&amp;"/"&amp;AR34&amp;") ",""))</f>
        <v/>
      </c>
      <c r="BB34" s="18" t="str">
        <f t="shared" si="43"/>
        <v/>
      </c>
      <c r="BC34" s="18" t="str">
        <f t="shared" si="44"/>
        <v/>
      </c>
      <c r="BD34" s="18" t="str">
        <f t="shared" si="45"/>
        <v/>
      </c>
      <c r="BE34" s="18" t="str">
        <f t="shared" si="46"/>
        <v/>
      </c>
      <c r="BF34" s="18" t="str">
        <f t="shared" si="47"/>
        <v/>
      </c>
      <c r="BG34" s="18" t="str">
        <f t="shared" si="48"/>
        <v/>
      </c>
      <c r="BH34" s="18" t="str">
        <f t="shared" si="49"/>
        <v/>
      </c>
      <c r="BI34" s="18" t="str">
        <f t="shared" ref="BI34:BI65" si="73">B34&amp;BK34&amp;AY34&amp;AZ34&amp;BA34&amp;BB34&amp;BC34&amp;BD34&amp;BE34&amp;BF34&amp;BG34&amp;BH34</f>
        <v/>
      </c>
      <c r="BJ34" s="18" t="str">
        <f t="shared" ref="BJ34:BJ65" si="74">B34&amp;AY34&amp;AZ34&amp;BA34&amp;BB34&amp;BC34&amp;BD34&amp;BE34&amp;BF34&amp;BG34&amp;BH34</f>
        <v/>
      </c>
      <c r="BK34" s="18" t="str">
        <f>IF(B34="","","("&amp;match2b!$P$6&amp;") ")</f>
        <v/>
      </c>
      <c r="BL34">
        <v>3.2999999999999998E-8</v>
      </c>
      <c r="BM34" s="14" t="str">
        <f t="shared" si="50"/>
        <v/>
      </c>
      <c r="BN34" t="str">
        <f t="shared" si="65"/>
        <v/>
      </c>
      <c r="BO34" t="str">
        <f t="shared" si="52"/>
        <v/>
      </c>
      <c r="BP34" t="str">
        <f t="shared" si="53"/>
        <v/>
      </c>
      <c r="BQ34" t="str">
        <f t="shared" si="54"/>
        <v/>
      </c>
      <c r="BR34" t="str">
        <f t="shared" si="55"/>
        <v/>
      </c>
      <c r="BS34" t="str">
        <f t="shared" ref="BS34:BS65" si="75">IF(F34=$F$197,B34&amp;BK34,"")</f>
        <v/>
      </c>
      <c r="BT34" t="str">
        <f t="shared" ref="BT34:BT65" si="76">IF(G34=$G$197,B34&amp;BK34,"")</f>
        <v/>
      </c>
      <c r="BU34" t="str">
        <f t="shared" ref="BU34:BU65" si="77">IF(H34=$H$197,B34&amp;BK34,"")</f>
        <v/>
      </c>
      <c r="BV34" t="str">
        <f t="shared" ref="BV34:BV65" si="78">IF(I34=$I$197,B34&amp;BK34,"")</f>
        <v/>
      </c>
      <c r="BW34" t="str">
        <f t="shared" ref="BW34:BW65" si="79">IF(J34=$J$197,B34&amp;BK34,"")</f>
        <v/>
      </c>
      <c r="BX34" t="str">
        <f t="shared" ref="BX34:BX65" si="80">IF(K34=5,BM34&amp;BK34,"")</f>
        <v/>
      </c>
      <c r="BY34" t="str">
        <f t="shared" ref="BY34:BY65" si="81">IF(V34=$V$197,B34&amp;BK34,"")</f>
        <v/>
      </c>
      <c r="BZ34" t="str">
        <f t="shared" si="61"/>
        <v/>
      </c>
      <c r="CA34" t="str">
        <f t="shared" si="62"/>
        <v/>
      </c>
      <c r="CB34" t="str">
        <f t="shared" si="63"/>
        <v/>
      </c>
    </row>
    <row r="35" spans="1:84" x14ac:dyDescent="0.25">
      <c r="A35" s="14" t="str">
        <f t="shared" si="66"/>
        <v/>
      </c>
      <c r="B35" t="str">
        <f>match2b!A16</f>
        <v/>
      </c>
      <c r="C35" t="str">
        <f>match2b!B16</f>
        <v/>
      </c>
      <c r="D35" t="str">
        <f>match2b!C16</f>
        <v/>
      </c>
      <c r="E35" t="str">
        <f>match2b!D16</f>
        <v/>
      </c>
      <c r="F35" t="str">
        <f t="shared" si="12"/>
        <v/>
      </c>
      <c r="G35" t="str">
        <f>match2b!E16</f>
        <v/>
      </c>
      <c r="H35" t="str">
        <f>match2b!F16</f>
        <v/>
      </c>
      <c r="I35" t="str">
        <f>match2b!G16</f>
        <v/>
      </c>
      <c r="J35" t="str">
        <f>match2b!H16</f>
        <v/>
      </c>
      <c r="K35" t="str">
        <f>match2b!I16</f>
        <v/>
      </c>
      <c r="L35" t="str">
        <f>match2b!J16</f>
        <v/>
      </c>
      <c r="M35" t="str">
        <f>match2b!K16</f>
        <v/>
      </c>
      <c r="N35" t="str">
        <f>match2b!L16</f>
        <v/>
      </c>
      <c r="O35" t="str">
        <f>match2b!M16</f>
        <v/>
      </c>
      <c r="P35" t="str">
        <f>match2b!N16</f>
        <v/>
      </c>
      <c r="Q35" t="str">
        <f t="shared" si="13"/>
        <v/>
      </c>
      <c r="R35" t="str">
        <f t="shared" si="14"/>
        <v/>
      </c>
      <c r="S35" t="str">
        <f t="shared" si="15"/>
        <v/>
      </c>
      <c r="T35" t="str">
        <f t="shared" si="16"/>
        <v/>
      </c>
      <c r="U35" t="str">
        <f t="shared" si="17"/>
        <v/>
      </c>
      <c r="V35" t="str">
        <f t="shared" si="67"/>
        <v/>
      </c>
      <c r="W35" t="str">
        <f t="shared" si="18"/>
        <v/>
      </c>
      <c r="X35" t="str">
        <f t="shared" si="19"/>
        <v/>
      </c>
      <c r="Y35" t="str">
        <f t="shared" si="20"/>
        <v/>
      </c>
      <c r="Z35" t="str">
        <f t="shared" si="21"/>
        <v>(/)</v>
      </c>
      <c r="AA35" t="str">
        <f t="shared" si="22"/>
        <v/>
      </c>
      <c r="AB35" t="str">
        <f t="shared" si="23"/>
        <v/>
      </c>
      <c r="AC35" t="str">
        <f t="shared" si="24"/>
        <v/>
      </c>
      <c r="AD35" t="str">
        <f t="shared" si="25"/>
        <v/>
      </c>
      <c r="AE35" t="str">
        <f t="shared" si="26"/>
        <v/>
      </c>
      <c r="AF35" t="str">
        <f t="shared" si="27"/>
        <v/>
      </c>
      <c r="AG35" t="str">
        <f t="shared" si="28"/>
        <v/>
      </c>
      <c r="AH35" t="str">
        <f t="shared" si="29"/>
        <v/>
      </c>
      <c r="AI35" t="str">
        <f t="shared" si="30"/>
        <v/>
      </c>
      <c r="AJ35" t="str">
        <f t="shared" si="31"/>
        <v>(/)</v>
      </c>
      <c r="AK35" t="str">
        <f t="shared" si="32"/>
        <v/>
      </c>
      <c r="AL35" t="str">
        <f t="shared" si="33"/>
        <v/>
      </c>
      <c r="AM35" t="str">
        <f t="shared" si="34"/>
        <v/>
      </c>
      <c r="AN35" t="str">
        <f t="shared" si="35"/>
        <v/>
      </c>
      <c r="AO35" t="str">
        <f t="shared" si="36"/>
        <v/>
      </c>
      <c r="AP35" t="str">
        <f t="shared" si="37"/>
        <v/>
      </c>
      <c r="AQ35" t="str">
        <f t="shared" si="38"/>
        <v/>
      </c>
      <c r="AR35" t="str">
        <f t="shared" si="68"/>
        <v/>
      </c>
      <c r="AS35" t="str">
        <f t="shared" si="39"/>
        <v/>
      </c>
      <c r="AT35" t="str">
        <f t="shared" si="40"/>
        <v>(/)</v>
      </c>
      <c r="AU35" t="str">
        <f t="shared" si="69"/>
        <v/>
      </c>
      <c r="AV35" t="str">
        <f t="shared" si="70"/>
        <v/>
      </c>
      <c r="AW35" t="str">
        <f t="shared" si="41"/>
        <v/>
      </c>
      <c r="AY35" s="18" t="str">
        <f t="shared" si="42"/>
        <v/>
      </c>
      <c r="AZ35" s="18" t="str">
        <f t="shared" si="71"/>
        <v/>
      </c>
      <c r="BA35" s="18" t="str">
        <f t="shared" si="72"/>
        <v/>
      </c>
      <c r="BB35" s="18" t="str">
        <f t="shared" si="43"/>
        <v/>
      </c>
      <c r="BC35" s="18" t="str">
        <f t="shared" si="44"/>
        <v/>
      </c>
      <c r="BD35" s="18" t="str">
        <f t="shared" si="45"/>
        <v/>
      </c>
      <c r="BE35" s="18" t="str">
        <f t="shared" si="46"/>
        <v/>
      </c>
      <c r="BF35" s="18" t="str">
        <f t="shared" si="47"/>
        <v/>
      </c>
      <c r="BG35" s="18" t="str">
        <f t="shared" si="48"/>
        <v/>
      </c>
      <c r="BH35" s="18" t="str">
        <f t="shared" si="49"/>
        <v/>
      </c>
      <c r="BI35" s="18" t="str">
        <f t="shared" si="73"/>
        <v/>
      </c>
      <c r="BJ35" s="18" t="str">
        <f t="shared" si="74"/>
        <v/>
      </c>
      <c r="BK35" s="18" t="str">
        <f>IF(B35="","","("&amp;match2b!$P$6&amp;") ")</f>
        <v/>
      </c>
      <c r="BL35">
        <v>3.4E-8</v>
      </c>
      <c r="BM35" s="14" t="str">
        <f t="shared" si="50"/>
        <v/>
      </c>
      <c r="BN35" t="str">
        <f t="shared" si="65"/>
        <v/>
      </c>
      <c r="BO35" t="str">
        <f t="shared" si="52"/>
        <v/>
      </c>
      <c r="BP35" t="str">
        <f t="shared" ref="BP35:BP66" si="82">IF(C35=$C$197,B35&amp;BK35,"")</f>
        <v/>
      </c>
      <c r="BQ35" t="str">
        <f t="shared" ref="BQ35:BQ66" si="83">IF(D35=D$197,$B35&amp;$BK35,"")</f>
        <v/>
      </c>
      <c r="BR35" t="str">
        <f t="shared" ref="BR35:BR66" si="84">IF(E35=E$197,$B35&amp;$BK35,"")</f>
        <v/>
      </c>
      <c r="BS35" t="str">
        <f t="shared" si="75"/>
        <v/>
      </c>
      <c r="BT35" t="str">
        <f t="shared" si="76"/>
        <v/>
      </c>
      <c r="BU35" t="str">
        <f t="shared" si="77"/>
        <v/>
      </c>
      <c r="BV35" t="str">
        <f t="shared" si="78"/>
        <v/>
      </c>
      <c r="BW35" t="str">
        <f t="shared" si="79"/>
        <v/>
      </c>
      <c r="BX35" t="str">
        <f t="shared" si="80"/>
        <v/>
      </c>
      <c r="BY35" t="str">
        <f t="shared" si="81"/>
        <v/>
      </c>
      <c r="BZ35" t="str">
        <f t="shared" si="61"/>
        <v/>
      </c>
      <c r="CA35" t="str">
        <f t="shared" si="62"/>
        <v/>
      </c>
      <c r="CB35" t="str">
        <f t="shared" si="63"/>
        <v/>
      </c>
    </row>
    <row r="36" spans="1:84" x14ac:dyDescent="0.25">
      <c r="A36" s="14" t="str">
        <f t="shared" si="66"/>
        <v/>
      </c>
      <c r="B36" t="str">
        <f>match2b!A17</f>
        <v/>
      </c>
      <c r="C36" t="str">
        <f>match2b!B17</f>
        <v/>
      </c>
      <c r="D36" t="str">
        <f>match2b!C17</f>
        <v/>
      </c>
      <c r="E36" t="str">
        <f>match2b!D17</f>
        <v/>
      </c>
      <c r="F36" t="str">
        <f t="shared" si="12"/>
        <v/>
      </c>
      <c r="G36" t="str">
        <f>match2b!E17</f>
        <v/>
      </c>
      <c r="H36" t="str">
        <f>match2b!F17</f>
        <v/>
      </c>
      <c r="I36" t="str">
        <f>match2b!G17</f>
        <v/>
      </c>
      <c r="J36" t="str">
        <f>match2b!H17</f>
        <v/>
      </c>
      <c r="K36" t="str">
        <f>match2b!I17</f>
        <v/>
      </c>
      <c r="L36" t="str">
        <f>match2b!J17</f>
        <v/>
      </c>
      <c r="M36" t="str">
        <f>match2b!K17</f>
        <v/>
      </c>
      <c r="N36" t="str">
        <f>match2b!L17</f>
        <v/>
      </c>
      <c r="O36" t="str">
        <f>match2b!M17</f>
        <v/>
      </c>
      <c r="P36" t="str">
        <f>match2b!N17</f>
        <v/>
      </c>
      <c r="Q36" t="str">
        <f t="shared" si="13"/>
        <v/>
      </c>
      <c r="R36" t="str">
        <f t="shared" si="14"/>
        <v/>
      </c>
      <c r="S36" t="str">
        <f t="shared" si="15"/>
        <v/>
      </c>
      <c r="T36" t="str">
        <f t="shared" si="16"/>
        <v/>
      </c>
      <c r="U36" t="str">
        <f t="shared" si="17"/>
        <v/>
      </c>
      <c r="V36" t="str">
        <f t="shared" si="67"/>
        <v/>
      </c>
      <c r="W36" t="str">
        <f t="shared" si="18"/>
        <v/>
      </c>
      <c r="X36" t="str">
        <f t="shared" si="19"/>
        <v/>
      </c>
      <c r="Y36" t="str">
        <f t="shared" si="20"/>
        <v/>
      </c>
      <c r="Z36" t="str">
        <f t="shared" si="21"/>
        <v>(/)</v>
      </c>
      <c r="AA36" t="str">
        <f t="shared" si="22"/>
        <v/>
      </c>
      <c r="AB36" t="str">
        <f t="shared" si="23"/>
        <v/>
      </c>
      <c r="AC36" t="str">
        <f t="shared" si="24"/>
        <v/>
      </c>
      <c r="AD36" t="str">
        <f t="shared" si="25"/>
        <v/>
      </c>
      <c r="AE36" t="str">
        <f t="shared" si="26"/>
        <v/>
      </c>
      <c r="AF36" t="str">
        <f t="shared" si="27"/>
        <v/>
      </c>
      <c r="AG36" t="str">
        <f t="shared" si="28"/>
        <v/>
      </c>
      <c r="AH36" t="str">
        <f t="shared" si="29"/>
        <v/>
      </c>
      <c r="AI36" t="str">
        <f t="shared" si="30"/>
        <v/>
      </c>
      <c r="AJ36" t="str">
        <f t="shared" si="31"/>
        <v>(/)</v>
      </c>
      <c r="AK36" t="str">
        <f t="shared" si="32"/>
        <v/>
      </c>
      <c r="AL36" t="str">
        <f t="shared" si="33"/>
        <v/>
      </c>
      <c r="AM36" t="str">
        <f t="shared" si="34"/>
        <v/>
      </c>
      <c r="AN36" t="str">
        <f t="shared" si="35"/>
        <v/>
      </c>
      <c r="AO36" t="str">
        <f t="shared" si="36"/>
        <v/>
      </c>
      <c r="AP36" t="str">
        <f t="shared" si="37"/>
        <v/>
      </c>
      <c r="AQ36" t="str">
        <f t="shared" si="38"/>
        <v/>
      </c>
      <c r="AR36" t="str">
        <f t="shared" si="68"/>
        <v/>
      </c>
      <c r="AS36" t="str">
        <f t="shared" si="39"/>
        <v/>
      </c>
      <c r="AT36" t="str">
        <f t="shared" si="40"/>
        <v>(/)</v>
      </c>
      <c r="AU36" t="str">
        <f t="shared" si="69"/>
        <v/>
      </c>
      <c r="AV36" t="str">
        <f t="shared" si="70"/>
        <v/>
      </c>
      <c r="AW36" t="str">
        <f t="shared" si="41"/>
        <v/>
      </c>
      <c r="AY36" s="18" t="str">
        <f t="shared" si="42"/>
        <v/>
      </c>
      <c r="AZ36" s="18" t="str">
        <f t="shared" si="71"/>
        <v/>
      </c>
      <c r="BA36" s="18" t="str">
        <f t="shared" si="72"/>
        <v/>
      </c>
      <c r="BB36" s="18" t="str">
        <f t="shared" si="43"/>
        <v/>
      </c>
      <c r="BC36" s="18" t="str">
        <f t="shared" si="44"/>
        <v/>
      </c>
      <c r="BD36" s="18" t="str">
        <f t="shared" si="45"/>
        <v/>
      </c>
      <c r="BE36" s="18" t="str">
        <f t="shared" si="46"/>
        <v/>
      </c>
      <c r="BF36" s="18" t="str">
        <f t="shared" si="47"/>
        <v/>
      </c>
      <c r="BG36" s="18" t="str">
        <f t="shared" si="48"/>
        <v/>
      </c>
      <c r="BH36" s="18" t="str">
        <f t="shared" si="49"/>
        <v/>
      </c>
      <c r="BI36" s="18" t="str">
        <f t="shared" si="73"/>
        <v/>
      </c>
      <c r="BJ36" s="18" t="str">
        <f t="shared" si="74"/>
        <v/>
      </c>
      <c r="BK36" s="18" t="str">
        <f>IF(B36="","","("&amp;match2b!$P$6&amp;") ")</f>
        <v/>
      </c>
      <c r="BL36">
        <v>3.5000000000000002E-8</v>
      </c>
      <c r="BM36" s="14" t="str">
        <f t="shared" si="50"/>
        <v/>
      </c>
      <c r="BN36" t="str">
        <f t="shared" si="65"/>
        <v/>
      </c>
      <c r="BO36" t="str">
        <f t="shared" si="52"/>
        <v/>
      </c>
      <c r="BP36" t="str">
        <f t="shared" si="82"/>
        <v/>
      </c>
      <c r="BQ36" t="str">
        <f t="shared" si="83"/>
        <v/>
      </c>
      <c r="BR36" t="str">
        <f t="shared" si="84"/>
        <v/>
      </c>
      <c r="BS36" t="str">
        <f t="shared" si="75"/>
        <v/>
      </c>
      <c r="BT36" t="str">
        <f t="shared" si="76"/>
        <v/>
      </c>
      <c r="BU36" t="str">
        <f t="shared" si="77"/>
        <v/>
      </c>
      <c r="BV36" t="str">
        <f t="shared" si="78"/>
        <v/>
      </c>
      <c r="BW36" t="str">
        <f t="shared" si="79"/>
        <v/>
      </c>
      <c r="BX36" t="str">
        <f t="shared" si="80"/>
        <v/>
      </c>
      <c r="BY36" t="str">
        <f t="shared" si="81"/>
        <v/>
      </c>
      <c r="BZ36" t="str">
        <f t="shared" si="61"/>
        <v/>
      </c>
      <c r="CA36" t="str">
        <f t="shared" si="62"/>
        <v/>
      </c>
      <c r="CB36" t="str">
        <f t="shared" si="63"/>
        <v/>
      </c>
    </row>
    <row r="37" spans="1:84" x14ac:dyDescent="0.25">
      <c r="A37" s="16" t="str">
        <f t="shared" si="66"/>
        <v/>
      </c>
      <c r="B37" s="12" t="str">
        <f>match2b!A18</f>
        <v/>
      </c>
      <c r="C37" s="12" t="str">
        <f>match2b!B18</f>
        <v/>
      </c>
      <c r="D37" s="12" t="str">
        <f>match2b!C18</f>
        <v/>
      </c>
      <c r="E37" s="12" t="str">
        <f>match2b!D18</f>
        <v/>
      </c>
      <c r="F37" s="12" t="str">
        <f t="shared" si="12"/>
        <v/>
      </c>
      <c r="G37" s="12" t="str">
        <f>match2b!E18</f>
        <v/>
      </c>
      <c r="H37" s="12" t="str">
        <f>match2b!F18</f>
        <v/>
      </c>
      <c r="I37" s="12" t="str">
        <f>match2b!G18</f>
        <v/>
      </c>
      <c r="J37" s="12" t="str">
        <f>match2b!H18</f>
        <v/>
      </c>
      <c r="K37" s="12" t="str">
        <f>match2b!I18</f>
        <v/>
      </c>
      <c r="L37" s="12" t="str">
        <f>match2b!J18</f>
        <v/>
      </c>
      <c r="M37" s="12" t="str">
        <f>match2b!K18</f>
        <v/>
      </c>
      <c r="N37" s="12" t="str">
        <f>match2b!L18</f>
        <v/>
      </c>
      <c r="O37" s="12" t="str">
        <f>match2b!M18</f>
        <v/>
      </c>
      <c r="P37" s="12" t="str">
        <f>match2b!N18</f>
        <v/>
      </c>
      <c r="Q37" s="12" t="str">
        <f t="shared" si="13"/>
        <v/>
      </c>
      <c r="R37" s="12" t="str">
        <f t="shared" si="14"/>
        <v/>
      </c>
      <c r="S37" s="12" t="str">
        <f t="shared" si="15"/>
        <v/>
      </c>
      <c r="T37" s="12" t="str">
        <f t="shared" si="16"/>
        <v/>
      </c>
      <c r="U37" s="12" t="str">
        <f t="shared" si="17"/>
        <v/>
      </c>
      <c r="V37" t="str">
        <f t="shared" si="67"/>
        <v/>
      </c>
      <c r="W37" s="12" t="str">
        <f t="shared" si="18"/>
        <v/>
      </c>
      <c r="X37" s="12" t="str">
        <f t="shared" si="19"/>
        <v/>
      </c>
      <c r="Y37" s="12" t="str">
        <f t="shared" si="20"/>
        <v/>
      </c>
      <c r="Z37" t="str">
        <f t="shared" si="21"/>
        <v>(/)</v>
      </c>
      <c r="AA37" s="12" t="str">
        <f t="shared" si="22"/>
        <v/>
      </c>
      <c r="AB37" s="12" t="str">
        <f t="shared" si="23"/>
        <v/>
      </c>
      <c r="AC37" s="12" t="str">
        <f t="shared" si="24"/>
        <v/>
      </c>
      <c r="AD37" s="12" t="str">
        <f t="shared" si="25"/>
        <v/>
      </c>
      <c r="AE37" s="12" t="str">
        <f t="shared" si="26"/>
        <v/>
      </c>
      <c r="AF37" t="str">
        <f t="shared" si="27"/>
        <v/>
      </c>
      <c r="AG37" s="12" t="str">
        <f t="shared" si="28"/>
        <v/>
      </c>
      <c r="AH37" s="12" t="str">
        <f t="shared" si="29"/>
        <v/>
      </c>
      <c r="AI37" s="12" t="str">
        <f t="shared" si="30"/>
        <v/>
      </c>
      <c r="AJ37" t="str">
        <f t="shared" si="31"/>
        <v>(/)</v>
      </c>
      <c r="AK37" s="12" t="str">
        <f t="shared" si="32"/>
        <v/>
      </c>
      <c r="AL37" s="12" t="str">
        <f t="shared" si="33"/>
        <v/>
      </c>
      <c r="AM37" s="12" t="str">
        <f t="shared" si="34"/>
        <v/>
      </c>
      <c r="AN37" s="12" t="str">
        <f t="shared" si="35"/>
        <v/>
      </c>
      <c r="AO37" s="12" t="str">
        <f t="shared" si="36"/>
        <v/>
      </c>
      <c r="AP37" t="str">
        <f t="shared" si="37"/>
        <v/>
      </c>
      <c r="AQ37" s="12" t="str">
        <f t="shared" si="38"/>
        <v/>
      </c>
      <c r="AR37" s="12" t="str">
        <f t="shared" si="68"/>
        <v/>
      </c>
      <c r="AS37" s="12" t="str">
        <f t="shared" si="39"/>
        <v/>
      </c>
      <c r="AT37" t="str">
        <f t="shared" si="40"/>
        <v>(/)</v>
      </c>
      <c r="AU37" s="12" t="str">
        <f t="shared" si="69"/>
        <v/>
      </c>
      <c r="AV37" s="12" t="str">
        <f t="shared" si="70"/>
        <v/>
      </c>
      <c r="AW37" s="12" t="str">
        <f t="shared" si="41"/>
        <v/>
      </c>
      <c r="AX37" s="12"/>
      <c r="AY37" s="25" t="str">
        <f t="shared" si="42"/>
        <v/>
      </c>
      <c r="AZ37" s="25" t="str">
        <f t="shared" si="71"/>
        <v/>
      </c>
      <c r="BA37" s="25" t="str">
        <f t="shared" si="72"/>
        <v/>
      </c>
      <c r="BB37" s="25" t="str">
        <f t="shared" si="43"/>
        <v/>
      </c>
      <c r="BC37" s="25" t="str">
        <f t="shared" si="44"/>
        <v/>
      </c>
      <c r="BD37" s="25" t="str">
        <f t="shared" si="45"/>
        <v/>
      </c>
      <c r="BE37" s="25" t="str">
        <f t="shared" si="46"/>
        <v/>
      </c>
      <c r="BF37" s="25" t="str">
        <f t="shared" si="47"/>
        <v/>
      </c>
      <c r="BG37" s="25" t="str">
        <f t="shared" si="48"/>
        <v/>
      </c>
      <c r="BH37" s="25" t="str">
        <f t="shared" si="49"/>
        <v/>
      </c>
      <c r="BI37" s="25" t="str">
        <f t="shared" si="73"/>
        <v/>
      </c>
      <c r="BJ37" s="25" t="str">
        <f t="shared" si="74"/>
        <v/>
      </c>
      <c r="BK37" s="25" t="str">
        <f>IF(B37="","","("&amp;match2b!$P$6&amp;") ")</f>
        <v/>
      </c>
      <c r="BL37" s="12">
        <v>3.5999999999999998E-8</v>
      </c>
      <c r="BM37" s="16" t="str">
        <f t="shared" si="50"/>
        <v/>
      </c>
      <c r="BN37" s="12" t="str">
        <f t="shared" si="65"/>
        <v/>
      </c>
      <c r="BO37" s="12" t="str">
        <f t="shared" si="52"/>
        <v/>
      </c>
      <c r="BP37" s="12" t="str">
        <f t="shared" si="82"/>
        <v/>
      </c>
      <c r="BQ37" s="12" t="str">
        <f t="shared" si="83"/>
        <v/>
      </c>
      <c r="BR37" s="12" t="str">
        <f t="shared" si="84"/>
        <v/>
      </c>
      <c r="BS37" s="12" t="str">
        <f t="shared" si="75"/>
        <v/>
      </c>
      <c r="BT37" s="12" t="str">
        <f t="shared" si="76"/>
        <v/>
      </c>
      <c r="BU37" s="12" t="str">
        <f t="shared" si="77"/>
        <v/>
      </c>
      <c r="BV37" s="12" t="str">
        <f t="shared" si="78"/>
        <v/>
      </c>
      <c r="BW37" s="12" t="str">
        <f t="shared" si="79"/>
        <v/>
      </c>
      <c r="BX37" t="str">
        <f t="shared" si="80"/>
        <v/>
      </c>
      <c r="BY37" t="str">
        <f t="shared" si="81"/>
        <v/>
      </c>
      <c r="BZ37" t="str">
        <f t="shared" si="61"/>
        <v/>
      </c>
      <c r="CA37" t="str">
        <f t="shared" si="62"/>
        <v/>
      </c>
      <c r="CB37" t="str">
        <f t="shared" si="63"/>
        <v/>
      </c>
      <c r="CC37" s="12"/>
      <c r="CD37" s="12"/>
      <c r="CE37" s="12"/>
      <c r="CF37" s="12"/>
    </row>
    <row r="38" spans="1:84" x14ac:dyDescent="0.25">
      <c r="A38" s="14" t="str">
        <f t="shared" si="66"/>
        <v/>
      </c>
      <c r="B38" t="str">
        <f>match2b!A21</f>
        <v/>
      </c>
      <c r="C38" t="str">
        <f>match2b!B21</f>
        <v/>
      </c>
      <c r="D38" t="str">
        <f>match2b!C21</f>
        <v/>
      </c>
      <c r="E38" t="str">
        <f>match2b!D21</f>
        <v/>
      </c>
      <c r="F38" t="str">
        <f t="shared" si="12"/>
        <v/>
      </c>
      <c r="G38" t="str">
        <f>match2b!E21</f>
        <v/>
      </c>
      <c r="H38" t="str">
        <f>match2b!F21</f>
        <v/>
      </c>
      <c r="I38" t="str">
        <f>match2b!G21</f>
        <v/>
      </c>
      <c r="J38" t="str">
        <f>match2b!H21</f>
        <v/>
      </c>
      <c r="K38" t="str">
        <f>match2b!I21</f>
        <v/>
      </c>
      <c r="L38" t="str">
        <f>match2b!J21</f>
        <v/>
      </c>
      <c r="M38" t="str">
        <f>match2b!K21</f>
        <v/>
      </c>
      <c r="N38" t="str">
        <f>match2b!L21</f>
        <v/>
      </c>
      <c r="O38" t="str">
        <f>match2b!M21</f>
        <v/>
      </c>
      <c r="P38" t="str">
        <f>match2b!N21</f>
        <v/>
      </c>
      <c r="Q38" t="str">
        <f>MID($L38,1,1)</f>
        <v/>
      </c>
      <c r="R38" t="str">
        <f>MID($L38,2,1)</f>
        <v/>
      </c>
      <c r="S38" t="str">
        <f>MID($L38,3,1)</f>
        <v/>
      </c>
      <c r="T38" t="str">
        <f>MID($L38,4,1)</f>
        <v/>
      </c>
      <c r="U38" t="str">
        <f>MID($L38,5,1)</f>
        <v/>
      </c>
      <c r="V38" t="str">
        <f t="shared" si="67"/>
        <v/>
      </c>
      <c r="W38" t="str">
        <f t="shared" si="18"/>
        <v/>
      </c>
      <c r="X38" t="str">
        <f t="shared" si="19"/>
        <v/>
      </c>
      <c r="Y38" t="str">
        <f t="shared" si="20"/>
        <v/>
      </c>
      <c r="Z38" t="str">
        <f t="shared" si="21"/>
        <v>(/)</v>
      </c>
      <c r="AA38" t="str">
        <f t="shared" si="22"/>
        <v/>
      </c>
      <c r="AB38" t="str">
        <f t="shared" si="23"/>
        <v/>
      </c>
      <c r="AC38" t="str">
        <f t="shared" si="24"/>
        <v/>
      </c>
      <c r="AD38" t="str">
        <f t="shared" si="25"/>
        <v/>
      </c>
      <c r="AE38" t="str">
        <f t="shared" si="26"/>
        <v/>
      </c>
      <c r="AF38" t="str">
        <f t="shared" si="27"/>
        <v/>
      </c>
      <c r="AG38" t="str">
        <f t="shared" si="28"/>
        <v/>
      </c>
      <c r="AH38" t="str">
        <f t="shared" si="29"/>
        <v/>
      </c>
      <c r="AI38" t="str">
        <f t="shared" si="30"/>
        <v/>
      </c>
      <c r="AJ38" t="str">
        <f t="shared" si="31"/>
        <v>(/)</v>
      </c>
      <c r="AK38" t="str">
        <f t="shared" si="32"/>
        <v/>
      </c>
      <c r="AL38" t="str">
        <f t="shared" si="33"/>
        <v/>
      </c>
      <c r="AM38" t="str">
        <f t="shared" si="34"/>
        <v/>
      </c>
      <c r="AN38" t="str">
        <f t="shared" si="35"/>
        <v/>
      </c>
      <c r="AO38" t="str">
        <f t="shared" si="36"/>
        <v/>
      </c>
      <c r="AP38" t="str">
        <f t="shared" si="37"/>
        <v/>
      </c>
      <c r="AQ38" t="str">
        <f t="shared" si="38"/>
        <v/>
      </c>
      <c r="AR38" t="str">
        <f t="shared" si="68"/>
        <v/>
      </c>
      <c r="AS38" t="str">
        <f t="shared" si="39"/>
        <v/>
      </c>
      <c r="AT38" t="str">
        <f t="shared" si="40"/>
        <v>(/)</v>
      </c>
      <c r="AU38" t="str">
        <f t="shared" si="69"/>
        <v/>
      </c>
      <c r="AV38" t="str">
        <f t="shared" si="70"/>
        <v/>
      </c>
      <c r="AW38" t="str">
        <f t="shared" si="41"/>
        <v/>
      </c>
      <c r="AY38" s="18" t="str">
        <f t="shared" si="42"/>
        <v/>
      </c>
      <c r="AZ38" s="18" t="str">
        <f t="shared" si="71"/>
        <v/>
      </c>
      <c r="BA38" s="18" t="str">
        <f t="shared" si="72"/>
        <v/>
      </c>
      <c r="BB38" s="18" t="str">
        <f t="shared" si="43"/>
        <v/>
      </c>
      <c r="BC38" s="18" t="str">
        <f t="shared" si="44"/>
        <v/>
      </c>
      <c r="BD38" s="18" t="str">
        <f t="shared" si="45"/>
        <v/>
      </c>
      <c r="BE38" s="18" t="str">
        <f t="shared" si="46"/>
        <v/>
      </c>
      <c r="BF38" s="18" t="str">
        <f t="shared" si="47"/>
        <v/>
      </c>
      <c r="BG38" s="18" t="str">
        <f t="shared" si="48"/>
        <v/>
      </c>
      <c r="BH38" s="18" t="str">
        <f t="shared" si="49"/>
        <v/>
      </c>
      <c r="BI38" s="18" t="str">
        <f t="shared" si="73"/>
        <v/>
      </c>
      <c r="BJ38" s="18" t="str">
        <f t="shared" si="74"/>
        <v/>
      </c>
      <c r="BK38" s="18" t="str">
        <f>IF(B38="","","("&amp;match2b!$P$20&amp;") ")</f>
        <v/>
      </c>
      <c r="BL38">
        <v>3.7E-8</v>
      </c>
      <c r="BM38" s="14" t="str">
        <f t="shared" si="50"/>
        <v/>
      </c>
      <c r="BN38" t="str">
        <f>IF(A38=MAX($A$38:$A$49),B38,"")</f>
        <v/>
      </c>
      <c r="BO38" t="str">
        <f t="shared" si="52"/>
        <v/>
      </c>
      <c r="BP38" t="str">
        <f t="shared" si="82"/>
        <v/>
      </c>
      <c r="BQ38" t="str">
        <f t="shared" si="83"/>
        <v/>
      </c>
      <c r="BR38" t="str">
        <f t="shared" si="84"/>
        <v/>
      </c>
      <c r="BS38" t="str">
        <f t="shared" si="75"/>
        <v/>
      </c>
      <c r="BT38" t="str">
        <f t="shared" si="76"/>
        <v/>
      </c>
      <c r="BU38" t="str">
        <f t="shared" si="77"/>
        <v/>
      </c>
      <c r="BV38" t="str">
        <f t="shared" si="78"/>
        <v/>
      </c>
      <c r="BW38" t="str">
        <f t="shared" si="79"/>
        <v/>
      </c>
      <c r="BX38" t="str">
        <f t="shared" si="80"/>
        <v/>
      </c>
      <c r="BY38" t="str">
        <f t="shared" si="81"/>
        <v/>
      </c>
      <c r="BZ38" t="str">
        <f t="shared" si="61"/>
        <v/>
      </c>
      <c r="CA38" t="str">
        <f t="shared" si="62"/>
        <v/>
      </c>
      <c r="CB38" t="str">
        <f t="shared" si="63"/>
        <v/>
      </c>
    </row>
    <row r="39" spans="1:84" x14ac:dyDescent="0.25">
      <c r="A39" s="14" t="str">
        <f t="shared" si="66"/>
        <v/>
      </c>
      <c r="B39" t="str">
        <f>match2b!A22</f>
        <v/>
      </c>
      <c r="C39" t="str">
        <f>match2b!B22</f>
        <v/>
      </c>
      <c r="D39" t="str">
        <f>match2b!C22</f>
        <v/>
      </c>
      <c r="E39" t="str">
        <f>match2b!D22</f>
        <v/>
      </c>
      <c r="F39" t="str">
        <f t="shared" si="12"/>
        <v/>
      </c>
      <c r="G39" t="str">
        <f>match2b!E22</f>
        <v/>
      </c>
      <c r="H39" t="str">
        <f>match2b!F22</f>
        <v/>
      </c>
      <c r="I39" t="str">
        <f>match2b!G22</f>
        <v/>
      </c>
      <c r="J39" t="str">
        <f>match2b!H22</f>
        <v/>
      </c>
      <c r="K39" t="str">
        <f>match2b!I22</f>
        <v/>
      </c>
      <c r="L39" t="str">
        <f>match2b!J22</f>
        <v/>
      </c>
      <c r="M39" t="str">
        <f>match2b!K22</f>
        <v/>
      </c>
      <c r="N39" t="str">
        <f>match2b!L22</f>
        <v/>
      </c>
      <c r="O39" t="str">
        <f>match2b!M22</f>
        <v/>
      </c>
      <c r="P39" t="str">
        <f>match2b!N22</f>
        <v/>
      </c>
      <c r="Q39" t="str">
        <f t="shared" si="13"/>
        <v/>
      </c>
      <c r="R39" t="str">
        <f t="shared" si="14"/>
        <v/>
      </c>
      <c r="S39" t="str">
        <f t="shared" si="15"/>
        <v/>
      </c>
      <c r="T39" t="str">
        <f t="shared" si="16"/>
        <v/>
      </c>
      <c r="U39" t="str">
        <f t="shared" si="17"/>
        <v/>
      </c>
      <c r="V39" t="str">
        <f t="shared" si="67"/>
        <v/>
      </c>
      <c r="W39" t="str">
        <f t="shared" si="18"/>
        <v/>
      </c>
      <c r="X39" t="str">
        <f t="shared" si="19"/>
        <v/>
      </c>
      <c r="Y39" t="str">
        <f t="shared" si="20"/>
        <v/>
      </c>
      <c r="Z39" t="str">
        <f t="shared" si="21"/>
        <v>(/)</v>
      </c>
      <c r="AA39" t="str">
        <f t="shared" si="22"/>
        <v/>
      </c>
      <c r="AB39" t="str">
        <f t="shared" si="23"/>
        <v/>
      </c>
      <c r="AC39" t="str">
        <f t="shared" si="24"/>
        <v/>
      </c>
      <c r="AD39" t="str">
        <f t="shared" si="25"/>
        <v/>
      </c>
      <c r="AE39" t="str">
        <f t="shared" si="26"/>
        <v/>
      </c>
      <c r="AF39" t="str">
        <f t="shared" si="27"/>
        <v/>
      </c>
      <c r="AG39" t="str">
        <f t="shared" si="28"/>
        <v/>
      </c>
      <c r="AH39" t="str">
        <f t="shared" si="29"/>
        <v/>
      </c>
      <c r="AI39" t="str">
        <f t="shared" si="30"/>
        <v/>
      </c>
      <c r="AJ39" t="str">
        <f t="shared" si="31"/>
        <v>(/)</v>
      </c>
      <c r="AK39" t="str">
        <f t="shared" si="32"/>
        <v/>
      </c>
      <c r="AL39" t="str">
        <f t="shared" si="33"/>
        <v/>
      </c>
      <c r="AM39" t="str">
        <f t="shared" si="34"/>
        <v/>
      </c>
      <c r="AN39" t="str">
        <f t="shared" si="35"/>
        <v/>
      </c>
      <c r="AO39" t="str">
        <f t="shared" si="36"/>
        <v/>
      </c>
      <c r="AP39" t="str">
        <f t="shared" si="37"/>
        <v/>
      </c>
      <c r="AQ39" t="str">
        <f t="shared" si="38"/>
        <v/>
      </c>
      <c r="AR39" t="str">
        <f t="shared" si="68"/>
        <v/>
      </c>
      <c r="AS39" t="str">
        <f t="shared" si="39"/>
        <v/>
      </c>
      <c r="AT39" t="str">
        <f t="shared" si="40"/>
        <v>(/)</v>
      </c>
      <c r="AU39" t="str">
        <f t="shared" si="69"/>
        <v/>
      </c>
      <c r="AV39" t="str">
        <f t="shared" si="70"/>
        <v/>
      </c>
      <c r="AW39" t="str">
        <f t="shared" si="41"/>
        <v/>
      </c>
      <c r="AY39" s="18" t="str">
        <f t="shared" si="42"/>
        <v/>
      </c>
      <c r="AZ39" s="18" t="str">
        <f t="shared" si="71"/>
        <v/>
      </c>
      <c r="BA39" s="18" t="str">
        <f t="shared" si="72"/>
        <v/>
      </c>
      <c r="BB39" s="18" t="str">
        <f t="shared" si="43"/>
        <v/>
      </c>
      <c r="BC39" s="18" t="str">
        <f t="shared" si="44"/>
        <v/>
      </c>
      <c r="BD39" s="18" t="str">
        <f t="shared" si="45"/>
        <v/>
      </c>
      <c r="BE39" s="18" t="str">
        <f t="shared" si="46"/>
        <v/>
      </c>
      <c r="BF39" s="18" t="str">
        <f t="shared" si="47"/>
        <v/>
      </c>
      <c r="BG39" s="18" t="str">
        <f t="shared" si="48"/>
        <v/>
      </c>
      <c r="BH39" s="18" t="str">
        <f t="shared" si="49"/>
        <v/>
      </c>
      <c r="BI39" s="18" t="str">
        <f t="shared" si="73"/>
        <v/>
      </c>
      <c r="BJ39" s="18" t="str">
        <f t="shared" si="74"/>
        <v/>
      </c>
      <c r="BK39" s="18" t="str">
        <f>IF(B39="","","("&amp;match2b!$P$20&amp;") ")</f>
        <v/>
      </c>
      <c r="BL39">
        <v>3.8000000000000003E-8</v>
      </c>
      <c r="BM39" s="14" t="str">
        <f t="shared" si="50"/>
        <v/>
      </c>
      <c r="BN39" t="str">
        <f t="shared" ref="BN39:BN49" si="85">IF(A39=MAX($A$38:$A$49),B39,"")</f>
        <v/>
      </c>
      <c r="BO39" t="str">
        <f t="shared" si="52"/>
        <v/>
      </c>
      <c r="BP39" t="str">
        <f t="shared" si="82"/>
        <v/>
      </c>
      <c r="BQ39" t="str">
        <f t="shared" si="83"/>
        <v/>
      </c>
      <c r="BR39" t="str">
        <f t="shared" si="84"/>
        <v/>
      </c>
      <c r="BS39" t="str">
        <f t="shared" si="75"/>
        <v/>
      </c>
      <c r="BT39" t="str">
        <f t="shared" si="76"/>
        <v/>
      </c>
      <c r="BU39" t="str">
        <f t="shared" si="77"/>
        <v/>
      </c>
      <c r="BV39" t="str">
        <f t="shared" si="78"/>
        <v/>
      </c>
      <c r="BW39" t="str">
        <f t="shared" si="79"/>
        <v/>
      </c>
      <c r="BX39" t="str">
        <f t="shared" si="80"/>
        <v/>
      </c>
      <c r="BY39" t="str">
        <f t="shared" si="81"/>
        <v/>
      </c>
      <c r="BZ39" t="str">
        <f t="shared" si="61"/>
        <v/>
      </c>
      <c r="CA39" t="str">
        <f t="shared" si="62"/>
        <v/>
      </c>
      <c r="CB39" t="str">
        <f t="shared" si="63"/>
        <v/>
      </c>
    </row>
    <row r="40" spans="1:84" x14ac:dyDescent="0.25">
      <c r="A40" s="14" t="str">
        <f t="shared" si="66"/>
        <v/>
      </c>
      <c r="B40" t="str">
        <f>match2b!A23</f>
        <v/>
      </c>
      <c r="C40" t="str">
        <f>match2b!B23</f>
        <v/>
      </c>
      <c r="D40" t="str">
        <f>match2b!C23</f>
        <v/>
      </c>
      <c r="E40" t="str">
        <f>match2b!D23</f>
        <v/>
      </c>
      <c r="F40" t="str">
        <f t="shared" si="12"/>
        <v/>
      </c>
      <c r="G40" t="str">
        <f>match2b!E23</f>
        <v/>
      </c>
      <c r="H40" t="str">
        <f>match2b!F23</f>
        <v/>
      </c>
      <c r="I40" t="str">
        <f>match2b!G23</f>
        <v/>
      </c>
      <c r="J40" t="str">
        <f>match2b!H23</f>
        <v/>
      </c>
      <c r="K40" t="str">
        <f>match2b!I23</f>
        <v/>
      </c>
      <c r="L40" t="str">
        <f>match2b!J23</f>
        <v/>
      </c>
      <c r="M40" t="str">
        <f>match2b!K23</f>
        <v/>
      </c>
      <c r="N40" t="str">
        <f>match2b!L23</f>
        <v/>
      </c>
      <c r="O40" t="str">
        <f>match2b!M23</f>
        <v/>
      </c>
      <c r="P40" t="str">
        <f>match2b!N23</f>
        <v/>
      </c>
      <c r="Q40" t="str">
        <f t="shared" si="13"/>
        <v/>
      </c>
      <c r="R40" t="str">
        <f t="shared" si="14"/>
        <v/>
      </c>
      <c r="S40" t="str">
        <f t="shared" si="15"/>
        <v/>
      </c>
      <c r="T40" t="str">
        <f t="shared" si="16"/>
        <v/>
      </c>
      <c r="U40" t="str">
        <f t="shared" si="17"/>
        <v/>
      </c>
      <c r="V40" t="str">
        <f t="shared" si="67"/>
        <v/>
      </c>
      <c r="W40" t="str">
        <f t="shared" si="18"/>
        <v/>
      </c>
      <c r="X40" t="str">
        <f t="shared" si="19"/>
        <v/>
      </c>
      <c r="Y40" t="str">
        <f t="shared" si="20"/>
        <v/>
      </c>
      <c r="Z40" t="str">
        <f t="shared" si="21"/>
        <v>(/)</v>
      </c>
      <c r="AA40" t="str">
        <f t="shared" si="22"/>
        <v/>
      </c>
      <c r="AB40" t="str">
        <f t="shared" si="23"/>
        <v/>
      </c>
      <c r="AC40" t="str">
        <f t="shared" si="24"/>
        <v/>
      </c>
      <c r="AD40" t="str">
        <f t="shared" si="25"/>
        <v/>
      </c>
      <c r="AE40" t="str">
        <f t="shared" si="26"/>
        <v/>
      </c>
      <c r="AF40" t="str">
        <f t="shared" si="27"/>
        <v/>
      </c>
      <c r="AG40" t="str">
        <f t="shared" si="28"/>
        <v/>
      </c>
      <c r="AH40" t="str">
        <f t="shared" si="29"/>
        <v/>
      </c>
      <c r="AI40" t="str">
        <f t="shared" si="30"/>
        <v/>
      </c>
      <c r="AJ40" t="str">
        <f t="shared" si="31"/>
        <v>(/)</v>
      </c>
      <c r="AK40" t="str">
        <f t="shared" si="32"/>
        <v/>
      </c>
      <c r="AL40" t="str">
        <f t="shared" si="33"/>
        <v/>
      </c>
      <c r="AM40" t="str">
        <f t="shared" si="34"/>
        <v/>
      </c>
      <c r="AN40" t="str">
        <f t="shared" si="35"/>
        <v/>
      </c>
      <c r="AO40" t="str">
        <f t="shared" si="36"/>
        <v/>
      </c>
      <c r="AP40" t="str">
        <f t="shared" si="37"/>
        <v/>
      </c>
      <c r="AQ40" t="str">
        <f t="shared" si="38"/>
        <v/>
      </c>
      <c r="AR40" t="str">
        <f t="shared" si="68"/>
        <v/>
      </c>
      <c r="AS40" t="str">
        <f t="shared" si="39"/>
        <v/>
      </c>
      <c r="AT40" t="str">
        <f t="shared" si="40"/>
        <v>(/)</v>
      </c>
      <c r="AU40" t="str">
        <f t="shared" si="69"/>
        <v/>
      </c>
      <c r="AV40" t="str">
        <f t="shared" si="70"/>
        <v/>
      </c>
      <c r="AW40" t="str">
        <f t="shared" si="41"/>
        <v/>
      </c>
      <c r="AY40" s="18" t="str">
        <f t="shared" si="42"/>
        <v/>
      </c>
      <c r="AZ40" s="18" t="str">
        <f t="shared" si="71"/>
        <v/>
      </c>
      <c r="BA40" s="18" t="str">
        <f t="shared" si="72"/>
        <v/>
      </c>
      <c r="BB40" s="18" t="str">
        <f t="shared" si="43"/>
        <v/>
      </c>
      <c r="BC40" s="18" t="str">
        <f t="shared" si="44"/>
        <v/>
      </c>
      <c r="BD40" s="18" t="str">
        <f t="shared" si="45"/>
        <v/>
      </c>
      <c r="BE40" s="18" t="str">
        <f t="shared" si="46"/>
        <v/>
      </c>
      <c r="BF40" s="18" t="str">
        <f t="shared" si="47"/>
        <v/>
      </c>
      <c r="BG40" s="18" t="str">
        <f t="shared" si="48"/>
        <v/>
      </c>
      <c r="BH40" s="18" t="str">
        <f t="shared" si="49"/>
        <v/>
      </c>
      <c r="BI40" s="18" t="str">
        <f t="shared" si="73"/>
        <v/>
      </c>
      <c r="BJ40" s="18" t="str">
        <f t="shared" si="74"/>
        <v/>
      </c>
      <c r="BK40" s="18" t="str">
        <f>IF(B40="","","("&amp;match2b!$P$20&amp;") ")</f>
        <v/>
      </c>
      <c r="BL40">
        <v>3.8999999999999998E-8</v>
      </c>
      <c r="BM40" s="14" t="str">
        <f t="shared" si="50"/>
        <v/>
      </c>
      <c r="BN40" t="str">
        <f t="shared" si="85"/>
        <v/>
      </c>
      <c r="BO40" t="str">
        <f t="shared" si="52"/>
        <v/>
      </c>
      <c r="BP40" t="str">
        <f t="shared" si="82"/>
        <v/>
      </c>
      <c r="BQ40" t="str">
        <f t="shared" si="83"/>
        <v/>
      </c>
      <c r="BR40" t="str">
        <f t="shared" si="84"/>
        <v/>
      </c>
      <c r="BS40" t="str">
        <f t="shared" si="75"/>
        <v/>
      </c>
      <c r="BT40" t="str">
        <f t="shared" si="76"/>
        <v/>
      </c>
      <c r="BU40" t="str">
        <f t="shared" si="77"/>
        <v/>
      </c>
      <c r="BV40" t="str">
        <f t="shared" si="78"/>
        <v/>
      </c>
      <c r="BW40" t="str">
        <f t="shared" si="79"/>
        <v/>
      </c>
      <c r="BX40" t="str">
        <f t="shared" si="80"/>
        <v/>
      </c>
      <c r="BY40" t="str">
        <f t="shared" si="81"/>
        <v/>
      </c>
      <c r="BZ40" t="str">
        <f t="shared" si="61"/>
        <v/>
      </c>
      <c r="CA40" t="str">
        <f t="shared" si="62"/>
        <v/>
      </c>
      <c r="CB40" t="str">
        <f t="shared" si="63"/>
        <v/>
      </c>
    </row>
    <row r="41" spans="1:84" x14ac:dyDescent="0.25">
      <c r="A41" s="14" t="str">
        <f t="shared" si="66"/>
        <v/>
      </c>
      <c r="B41" t="str">
        <f>match2b!A24</f>
        <v/>
      </c>
      <c r="C41" t="str">
        <f>match2b!B24</f>
        <v/>
      </c>
      <c r="D41" t="str">
        <f>match2b!C24</f>
        <v/>
      </c>
      <c r="E41" t="str">
        <f>match2b!D24</f>
        <v/>
      </c>
      <c r="F41" t="str">
        <f t="shared" si="12"/>
        <v/>
      </c>
      <c r="G41" t="str">
        <f>match2b!E24</f>
        <v/>
      </c>
      <c r="H41" t="str">
        <f>match2b!F24</f>
        <v/>
      </c>
      <c r="I41" t="str">
        <f>match2b!G24</f>
        <v/>
      </c>
      <c r="J41" t="str">
        <f>match2b!H24</f>
        <v/>
      </c>
      <c r="K41" t="str">
        <f>match2b!I24</f>
        <v/>
      </c>
      <c r="L41" t="str">
        <f>match2b!J24</f>
        <v/>
      </c>
      <c r="M41" t="str">
        <f>match2b!K24</f>
        <v/>
      </c>
      <c r="N41" t="str">
        <f>match2b!L24</f>
        <v/>
      </c>
      <c r="O41" t="str">
        <f>match2b!M24</f>
        <v/>
      </c>
      <c r="P41" t="str">
        <f>match2b!N24</f>
        <v/>
      </c>
      <c r="Q41" t="str">
        <f t="shared" si="13"/>
        <v/>
      </c>
      <c r="R41" t="str">
        <f t="shared" si="14"/>
        <v/>
      </c>
      <c r="S41" t="str">
        <f t="shared" si="15"/>
        <v/>
      </c>
      <c r="T41" t="str">
        <f t="shared" si="16"/>
        <v/>
      </c>
      <c r="U41" t="str">
        <f t="shared" si="17"/>
        <v/>
      </c>
      <c r="V41" t="str">
        <f t="shared" si="67"/>
        <v/>
      </c>
      <c r="W41" t="str">
        <f t="shared" si="18"/>
        <v/>
      </c>
      <c r="X41" t="str">
        <f t="shared" si="19"/>
        <v/>
      </c>
      <c r="Y41" t="str">
        <f t="shared" si="20"/>
        <v/>
      </c>
      <c r="Z41" t="str">
        <f t="shared" si="21"/>
        <v>(/)</v>
      </c>
      <c r="AA41" t="str">
        <f t="shared" si="22"/>
        <v/>
      </c>
      <c r="AB41" t="str">
        <f t="shared" si="23"/>
        <v/>
      </c>
      <c r="AC41" t="str">
        <f t="shared" si="24"/>
        <v/>
      </c>
      <c r="AD41" t="str">
        <f t="shared" si="25"/>
        <v/>
      </c>
      <c r="AE41" t="str">
        <f t="shared" si="26"/>
        <v/>
      </c>
      <c r="AF41" t="str">
        <f t="shared" si="27"/>
        <v/>
      </c>
      <c r="AG41" t="str">
        <f t="shared" si="28"/>
        <v/>
      </c>
      <c r="AH41" t="str">
        <f t="shared" si="29"/>
        <v/>
      </c>
      <c r="AI41" t="str">
        <f t="shared" si="30"/>
        <v/>
      </c>
      <c r="AJ41" t="str">
        <f t="shared" si="31"/>
        <v>(/)</v>
      </c>
      <c r="AK41" t="str">
        <f t="shared" si="32"/>
        <v/>
      </c>
      <c r="AL41" t="str">
        <f t="shared" si="33"/>
        <v/>
      </c>
      <c r="AM41" t="str">
        <f t="shared" si="34"/>
        <v/>
      </c>
      <c r="AN41" t="str">
        <f t="shared" si="35"/>
        <v/>
      </c>
      <c r="AO41" t="str">
        <f t="shared" si="36"/>
        <v/>
      </c>
      <c r="AP41" t="str">
        <f t="shared" si="37"/>
        <v/>
      </c>
      <c r="AQ41" t="str">
        <f t="shared" si="38"/>
        <v/>
      </c>
      <c r="AR41" t="str">
        <f t="shared" si="68"/>
        <v/>
      </c>
      <c r="AS41" t="str">
        <f t="shared" si="39"/>
        <v/>
      </c>
      <c r="AT41" t="str">
        <f t="shared" si="40"/>
        <v>(/)</v>
      </c>
      <c r="AU41" t="str">
        <f t="shared" si="69"/>
        <v/>
      </c>
      <c r="AV41" t="str">
        <f t="shared" si="70"/>
        <v/>
      </c>
      <c r="AW41" t="str">
        <f t="shared" si="41"/>
        <v/>
      </c>
      <c r="AY41" s="18" t="str">
        <f t="shared" si="42"/>
        <v/>
      </c>
      <c r="AZ41" s="18" t="str">
        <f t="shared" si="71"/>
        <v/>
      </c>
      <c r="BA41" s="18" t="str">
        <f t="shared" si="72"/>
        <v/>
      </c>
      <c r="BB41" s="18" t="str">
        <f t="shared" si="43"/>
        <v/>
      </c>
      <c r="BC41" s="18" t="str">
        <f t="shared" si="44"/>
        <v/>
      </c>
      <c r="BD41" s="18" t="str">
        <f t="shared" si="45"/>
        <v/>
      </c>
      <c r="BE41" s="18" t="str">
        <f t="shared" si="46"/>
        <v/>
      </c>
      <c r="BF41" s="18" t="str">
        <f t="shared" si="47"/>
        <v/>
      </c>
      <c r="BG41" s="18" t="str">
        <f t="shared" si="48"/>
        <v/>
      </c>
      <c r="BH41" s="18" t="str">
        <f t="shared" si="49"/>
        <v/>
      </c>
      <c r="BI41" s="18" t="str">
        <f t="shared" si="73"/>
        <v/>
      </c>
      <c r="BJ41" s="18" t="str">
        <f t="shared" si="74"/>
        <v/>
      </c>
      <c r="BK41" s="18" t="str">
        <f>IF(B41="","","("&amp;match2b!$P$20&amp;") ")</f>
        <v/>
      </c>
      <c r="BL41">
        <v>4.0000000000000001E-8</v>
      </c>
      <c r="BM41" s="14" t="str">
        <f t="shared" si="50"/>
        <v/>
      </c>
      <c r="BN41" t="str">
        <f t="shared" si="85"/>
        <v/>
      </c>
      <c r="BO41" t="str">
        <f t="shared" si="52"/>
        <v/>
      </c>
      <c r="BP41" t="str">
        <f t="shared" si="82"/>
        <v/>
      </c>
      <c r="BQ41" t="str">
        <f t="shared" si="83"/>
        <v/>
      </c>
      <c r="BR41" t="str">
        <f t="shared" si="84"/>
        <v/>
      </c>
      <c r="BS41" t="str">
        <f t="shared" si="75"/>
        <v/>
      </c>
      <c r="BT41" t="str">
        <f t="shared" si="76"/>
        <v/>
      </c>
      <c r="BU41" t="str">
        <f t="shared" si="77"/>
        <v/>
      </c>
      <c r="BV41" t="str">
        <f t="shared" si="78"/>
        <v/>
      </c>
      <c r="BW41" t="str">
        <f t="shared" si="79"/>
        <v/>
      </c>
      <c r="BX41" t="str">
        <f t="shared" si="80"/>
        <v/>
      </c>
      <c r="BY41" t="str">
        <f t="shared" si="81"/>
        <v/>
      </c>
      <c r="BZ41" t="str">
        <f t="shared" si="61"/>
        <v/>
      </c>
      <c r="CA41" t="str">
        <f t="shared" si="62"/>
        <v/>
      </c>
      <c r="CB41" t="str">
        <f t="shared" si="63"/>
        <v/>
      </c>
    </row>
    <row r="42" spans="1:84" x14ac:dyDescent="0.25">
      <c r="A42" s="14" t="str">
        <f t="shared" si="66"/>
        <v/>
      </c>
      <c r="B42" t="str">
        <f>match2b!A25</f>
        <v/>
      </c>
      <c r="C42" t="str">
        <f>match2b!B25</f>
        <v/>
      </c>
      <c r="D42" t="str">
        <f>match2b!C25</f>
        <v/>
      </c>
      <c r="E42" t="str">
        <f>match2b!D25</f>
        <v/>
      </c>
      <c r="F42" t="str">
        <f t="shared" si="12"/>
        <v/>
      </c>
      <c r="G42" t="str">
        <f>match2b!E25</f>
        <v/>
      </c>
      <c r="H42" t="str">
        <f>match2b!F25</f>
        <v/>
      </c>
      <c r="I42" t="str">
        <f>match2b!G25</f>
        <v/>
      </c>
      <c r="J42" t="str">
        <f>match2b!H25</f>
        <v/>
      </c>
      <c r="K42" t="str">
        <f>match2b!I25</f>
        <v/>
      </c>
      <c r="L42" t="str">
        <f>match2b!J25</f>
        <v/>
      </c>
      <c r="M42" t="str">
        <f>match2b!K25</f>
        <v/>
      </c>
      <c r="N42" t="str">
        <f>match2b!L25</f>
        <v/>
      </c>
      <c r="O42" t="str">
        <f>match2b!M25</f>
        <v/>
      </c>
      <c r="P42" t="str">
        <f>match2b!N25</f>
        <v/>
      </c>
      <c r="Q42" t="str">
        <f t="shared" si="13"/>
        <v/>
      </c>
      <c r="R42" t="str">
        <f t="shared" si="14"/>
        <v/>
      </c>
      <c r="S42" t="str">
        <f t="shared" si="15"/>
        <v/>
      </c>
      <c r="T42" t="str">
        <f t="shared" si="16"/>
        <v/>
      </c>
      <c r="U42" t="str">
        <f t="shared" si="17"/>
        <v/>
      </c>
      <c r="V42" t="str">
        <f t="shared" si="67"/>
        <v/>
      </c>
      <c r="W42" t="str">
        <f t="shared" si="18"/>
        <v/>
      </c>
      <c r="X42" t="str">
        <f t="shared" si="19"/>
        <v/>
      </c>
      <c r="Y42" t="str">
        <f t="shared" si="20"/>
        <v/>
      </c>
      <c r="Z42" t="str">
        <f t="shared" si="21"/>
        <v>(/)</v>
      </c>
      <c r="AA42" t="str">
        <f t="shared" si="22"/>
        <v/>
      </c>
      <c r="AB42" t="str">
        <f t="shared" si="23"/>
        <v/>
      </c>
      <c r="AC42" t="str">
        <f t="shared" si="24"/>
        <v/>
      </c>
      <c r="AD42" t="str">
        <f t="shared" si="25"/>
        <v/>
      </c>
      <c r="AE42" t="str">
        <f t="shared" si="26"/>
        <v/>
      </c>
      <c r="AF42" t="str">
        <f t="shared" si="27"/>
        <v/>
      </c>
      <c r="AG42" t="str">
        <f t="shared" si="28"/>
        <v/>
      </c>
      <c r="AH42" t="str">
        <f t="shared" si="29"/>
        <v/>
      </c>
      <c r="AI42" t="str">
        <f t="shared" si="30"/>
        <v/>
      </c>
      <c r="AJ42" t="str">
        <f t="shared" si="31"/>
        <v>(/)</v>
      </c>
      <c r="AK42" t="str">
        <f t="shared" si="32"/>
        <v/>
      </c>
      <c r="AL42" t="str">
        <f t="shared" si="33"/>
        <v/>
      </c>
      <c r="AM42" t="str">
        <f t="shared" si="34"/>
        <v/>
      </c>
      <c r="AN42" t="str">
        <f t="shared" si="35"/>
        <v/>
      </c>
      <c r="AO42" t="str">
        <f t="shared" si="36"/>
        <v/>
      </c>
      <c r="AP42" t="str">
        <f t="shared" si="37"/>
        <v/>
      </c>
      <c r="AQ42" t="str">
        <f t="shared" si="38"/>
        <v/>
      </c>
      <c r="AR42" t="str">
        <f t="shared" si="68"/>
        <v/>
      </c>
      <c r="AS42" t="str">
        <f t="shared" si="39"/>
        <v/>
      </c>
      <c r="AT42" t="str">
        <f t="shared" si="40"/>
        <v>(/)</v>
      </c>
      <c r="AU42" t="str">
        <f t="shared" si="69"/>
        <v/>
      </c>
      <c r="AV42" t="str">
        <f t="shared" si="70"/>
        <v/>
      </c>
      <c r="AW42" t="str">
        <f t="shared" si="41"/>
        <v/>
      </c>
      <c r="AY42" s="18" t="str">
        <f t="shared" si="42"/>
        <v/>
      </c>
      <c r="AZ42" s="18" t="str">
        <f t="shared" si="71"/>
        <v/>
      </c>
      <c r="BA42" s="18" t="str">
        <f t="shared" si="72"/>
        <v/>
      </c>
      <c r="BB42" s="18" t="str">
        <f t="shared" si="43"/>
        <v/>
      </c>
      <c r="BC42" s="18" t="str">
        <f t="shared" si="44"/>
        <v/>
      </c>
      <c r="BD42" s="18" t="str">
        <f t="shared" si="45"/>
        <v/>
      </c>
      <c r="BE42" s="18" t="str">
        <f t="shared" si="46"/>
        <v/>
      </c>
      <c r="BF42" s="18" t="str">
        <f t="shared" si="47"/>
        <v/>
      </c>
      <c r="BG42" s="18" t="str">
        <f t="shared" si="48"/>
        <v/>
      </c>
      <c r="BH42" s="18" t="str">
        <f t="shared" si="49"/>
        <v/>
      </c>
      <c r="BI42" s="18" t="str">
        <f t="shared" si="73"/>
        <v/>
      </c>
      <c r="BJ42" s="18" t="str">
        <f t="shared" si="74"/>
        <v/>
      </c>
      <c r="BK42" s="18" t="str">
        <f>IF(B42="","","("&amp;match2b!$P$20&amp;") ")</f>
        <v/>
      </c>
      <c r="BL42">
        <v>4.1000000000000003E-8</v>
      </c>
      <c r="BM42" s="14" t="str">
        <f t="shared" si="50"/>
        <v/>
      </c>
      <c r="BN42" t="str">
        <f t="shared" si="85"/>
        <v/>
      </c>
      <c r="BO42" t="str">
        <f t="shared" si="52"/>
        <v/>
      </c>
      <c r="BP42" t="str">
        <f t="shared" si="82"/>
        <v/>
      </c>
      <c r="BQ42" t="str">
        <f t="shared" si="83"/>
        <v/>
      </c>
      <c r="BR42" t="str">
        <f t="shared" si="84"/>
        <v/>
      </c>
      <c r="BS42" t="str">
        <f t="shared" si="75"/>
        <v/>
      </c>
      <c r="BT42" t="str">
        <f t="shared" si="76"/>
        <v/>
      </c>
      <c r="BU42" t="str">
        <f t="shared" si="77"/>
        <v/>
      </c>
      <c r="BV42" t="str">
        <f t="shared" si="78"/>
        <v/>
      </c>
      <c r="BW42" t="str">
        <f t="shared" si="79"/>
        <v/>
      </c>
      <c r="BX42" t="str">
        <f t="shared" si="80"/>
        <v/>
      </c>
      <c r="BY42" t="str">
        <f t="shared" si="81"/>
        <v/>
      </c>
      <c r="BZ42" t="str">
        <f t="shared" si="61"/>
        <v/>
      </c>
      <c r="CA42" t="str">
        <f t="shared" si="62"/>
        <v/>
      </c>
      <c r="CB42" t="str">
        <f t="shared" si="63"/>
        <v/>
      </c>
    </row>
    <row r="43" spans="1:84" x14ac:dyDescent="0.25">
      <c r="A43" s="14" t="str">
        <f t="shared" si="66"/>
        <v/>
      </c>
      <c r="B43" t="str">
        <f>match2b!A26</f>
        <v/>
      </c>
      <c r="C43" t="str">
        <f>match2b!B26</f>
        <v/>
      </c>
      <c r="D43" t="str">
        <f>match2b!C26</f>
        <v/>
      </c>
      <c r="E43" t="str">
        <f>match2b!D26</f>
        <v/>
      </c>
      <c r="F43" t="str">
        <f t="shared" si="12"/>
        <v/>
      </c>
      <c r="G43" t="str">
        <f>match2b!E26</f>
        <v/>
      </c>
      <c r="H43" t="str">
        <f>match2b!F26</f>
        <v/>
      </c>
      <c r="I43" t="str">
        <f>match2b!G26</f>
        <v/>
      </c>
      <c r="J43" t="str">
        <f>match2b!H26</f>
        <v/>
      </c>
      <c r="K43" t="str">
        <f>match2b!I26</f>
        <v/>
      </c>
      <c r="L43" t="str">
        <f>match2b!J26</f>
        <v/>
      </c>
      <c r="M43" t="str">
        <f>match2b!K26</f>
        <v/>
      </c>
      <c r="N43" t="str">
        <f>match2b!L26</f>
        <v/>
      </c>
      <c r="O43" t="str">
        <f>match2b!M26</f>
        <v/>
      </c>
      <c r="P43" t="str">
        <f>match2b!N26</f>
        <v/>
      </c>
      <c r="Q43" t="str">
        <f t="shared" si="13"/>
        <v/>
      </c>
      <c r="R43" t="str">
        <f t="shared" si="14"/>
        <v/>
      </c>
      <c r="S43" t="str">
        <f t="shared" si="15"/>
        <v/>
      </c>
      <c r="T43" t="str">
        <f t="shared" si="16"/>
        <v/>
      </c>
      <c r="U43" t="str">
        <f t="shared" si="17"/>
        <v/>
      </c>
      <c r="V43" t="str">
        <f t="shared" si="67"/>
        <v/>
      </c>
      <c r="W43" t="str">
        <f t="shared" si="18"/>
        <v/>
      </c>
      <c r="X43" t="str">
        <f t="shared" si="19"/>
        <v/>
      </c>
      <c r="Y43" t="str">
        <f t="shared" si="20"/>
        <v/>
      </c>
      <c r="Z43" t="str">
        <f t="shared" si="21"/>
        <v>(/)</v>
      </c>
      <c r="AA43" t="str">
        <f t="shared" si="22"/>
        <v/>
      </c>
      <c r="AB43" t="str">
        <f t="shared" si="23"/>
        <v/>
      </c>
      <c r="AC43" t="str">
        <f t="shared" si="24"/>
        <v/>
      </c>
      <c r="AD43" t="str">
        <f t="shared" si="25"/>
        <v/>
      </c>
      <c r="AE43" t="str">
        <f t="shared" si="26"/>
        <v/>
      </c>
      <c r="AF43" t="str">
        <f t="shared" si="27"/>
        <v/>
      </c>
      <c r="AG43" t="str">
        <f t="shared" si="28"/>
        <v/>
      </c>
      <c r="AH43" t="str">
        <f t="shared" si="29"/>
        <v/>
      </c>
      <c r="AI43" t="str">
        <f t="shared" si="30"/>
        <v/>
      </c>
      <c r="AJ43" t="str">
        <f t="shared" si="31"/>
        <v>(/)</v>
      </c>
      <c r="AK43" t="str">
        <f t="shared" si="32"/>
        <v/>
      </c>
      <c r="AL43" t="str">
        <f t="shared" si="33"/>
        <v/>
      </c>
      <c r="AM43" t="str">
        <f t="shared" si="34"/>
        <v/>
      </c>
      <c r="AN43" t="str">
        <f t="shared" si="35"/>
        <v/>
      </c>
      <c r="AO43" t="str">
        <f t="shared" si="36"/>
        <v/>
      </c>
      <c r="AP43" t="str">
        <f t="shared" si="37"/>
        <v/>
      </c>
      <c r="AQ43" t="str">
        <f t="shared" si="38"/>
        <v/>
      </c>
      <c r="AR43" t="str">
        <f t="shared" si="68"/>
        <v/>
      </c>
      <c r="AS43" t="str">
        <f t="shared" si="39"/>
        <v/>
      </c>
      <c r="AT43" t="str">
        <f t="shared" si="40"/>
        <v>(/)</v>
      </c>
      <c r="AU43" t="str">
        <f t="shared" si="69"/>
        <v/>
      </c>
      <c r="AV43" t="str">
        <f t="shared" si="70"/>
        <v/>
      </c>
      <c r="AW43" t="str">
        <f t="shared" si="41"/>
        <v/>
      </c>
      <c r="AY43" s="18" t="str">
        <f t="shared" si="42"/>
        <v/>
      </c>
      <c r="AZ43" s="18" t="str">
        <f t="shared" si="71"/>
        <v/>
      </c>
      <c r="BA43" s="18" t="str">
        <f t="shared" si="72"/>
        <v/>
      </c>
      <c r="BB43" s="18" t="str">
        <f t="shared" si="43"/>
        <v/>
      </c>
      <c r="BC43" s="18" t="str">
        <f t="shared" si="44"/>
        <v/>
      </c>
      <c r="BD43" s="18" t="str">
        <f t="shared" si="45"/>
        <v/>
      </c>
      <c r="BE43" s="18" t="str">
        <f t="shared" si="46"/>
        <v/>
      </c>
      <c r="BF43" s="18" t="str">
        <f t="shared" si="47"/>
        <v/>
      </c>
      <c r="BG43" s="18" t="str">
        <f t="shared" si="48"/>
        <v/>
      </c>
      <c r="BH43" s="18" t="str">
        <f t="shared" si="49"/>
        <v/>
      </c>
      <c r="BI43" s="18" t="str">
        <f t="shared" si="73"/>
        <v/>
      </c>
      <c r="BJ43" s="18" t="str">
        <f t="shared" si="74"/>
        <v/>
      </c>
      <c r="BK43" s="18" t="str">
        <f>IF(B43="","","("&amp;match2b!$P$20&amp;") ")</f>
        <v/>
      </c>
      <c r="BL43">
        <v>4.1999999999999999E-8</v>
      </c>
      <c r="BM43" s="14" t="str">
        <f t="shared" si="50"/>
        <v/>
      </c>
      <c r="BN43" t="str">
        <f t="shared" si="85"/>
        <v/>
      </c>
      <c r="BO43" t="str">
        <f t="shared" si="52"/>
        <v/>
      </c>
      <c r="BP43" t="str">
        <f t="shared" si="82"/>
        <v/>
      </c>
      <c r="BQ43" t="str">
        <f t="shared" si="83"/>
        <v/>
      </c>
      <c r="BR43" t="str">
        <f t="shared" si="84"/>
        <v/>
      </c>
      <c r="BS43" t="str">
        <f t="shared" si="75"/>
        <v/>
      </c>
      <c r="BT43" t="str">
        <f t="shared" si="76"/>
        <v/>
      </c>
      <c r="BU43" t="str">
        <f t="shared" si="77"/>
        <v/>
      </c>
      <c r="BV43" t="str">
        <f t="shared" si="78"/>
        <v/>
      </c>
      <c r="BW43" t="str">
        <f t="shared" si="79"/>
        <v/>
      </c>
      <c r="BX43" t="str">
        <f t="shared" si="80"/>
        <v/>
      </c>
      <c r="BY43" t="str">
        <f t="shared" si="81"/>
        <v/>
      </c>
      <c r="BZ43" t="str">
        <f t="shared" si="61"/>
        <v/>
      </c>
      <c r="CA43" t="str">
        <f t="shared" si="62"/>
        <v/>
      </c>
      <c r="CB43" t="str">
        <f t="shared" si="63"/>
        <v/>
      </c>
    </row>
    <row r="44" spans="1:84" x14ac:dyDescent="0.25">
      <c r="A44" s="14" t="str">
        <f t="shared" si="66"/>
        <v/>
      </c>
      <c r="B44" t="str">
        <f>match2b!A27</f>
        <v/>
      </c>
      <c r="C44" t="str">
        <f>match2b!B27</f>
        <v/>
      </c>
      <c r="D44" t="str">
        <f>match2b!C27</f>
        <v/>
      </c>
      <c r="E44" t="str">
        <f>match2b!D27</f>
        <v/>
      </c>
      <c r="F44" t="str">
        <f t="shared" si="12"/>
        <v/>
      </c>
      <c r="G44" t="str">
        <f>match2b!E27</f>
        <v/>
      </c>
      <c r="H44" t="str">
        <f>match2b!F27</f>
        <v/>
      </c>
      <c r="I44" t="str">
        <f>match2b!G27</f>
        <v/>
      </c>
      <c r="J44" t="str">
        <f>match2b!H27</f>
        <v/>
      </c>
      <c r="K44" t="str">
        <f>match2b!I27</f>
        <v/>
      </c>
      <c r="L44" t="str">
        <f>match2b!J27</f>
        <v/>
      </c>
      <c r="M44" t="str">
        <f>match2b!K27</f>
        <v/>
      </c>
      <c r="N44" t="str">
        <f>match2b!L27</f>
        <v/>
      </c>
      <c r="O44" t="str">
        <f>match2b!M27</f>
        <v/>
      </c>
      <c r="P44" t="str">
        <f>match2b!N27</f>
        <v/>
      </c>
      <c r="Q44" t="str">
        <f t="shared" si="13"/>
        <v/>
      </c>
      <c r="R44" t="str">
        <f t="shared" si="14"/>
        <v/>
      </c>
      <c r="S44" t="str">
        <f t="shared" si="15"/>
        <v/>
      </c>
      <c r="T44" t="str">
        <f t="shared" si="16"/>
        <v/>
      </c>
      <c r="U44" t="str">
        <f t="shared" si="17"/>
        <v/>
      </c>
      <c r="V44" t="str">
        <f t="shared" si="67"/>
        <v/>
      </c>
      <c r="W44" t="str">
        <f t="shared" si="18"/>
        <v/>
      </c>
      <c r="X44" t="str">
        <f t="shared" si="19"/>
        <v/>
      </c>
      <c r="Y44" t="str">
        <f t="shared" si="20"/>
        <v/>
      </c>
      <c r="Z44" t="str">
        <f t="shared" si="21"/>
        <v>(/)</v>
      </c>
      <c r="AA44" t="str">
        <f t="shared" si="22"/>
        <v/>
      </c>
      <c r="AB44" t="str">
        <f t="shared" si="23"/>
        <v/>
      </c>
      <c r="AC44" t="str">
        <f t="shared" si="24"/>
        <v/>
      </c>
      <c r="AD44" t="str">
        <f t="shared" si="25"/>
        <v/>
      </c>
      <c r="AE44" t="str">
        <f t="shared" si="26"/>
        <v/>
      </c>
      <c r="AF44" t="str">
        <f t="shared" si="27"/>
        <v/>
      </c>
      <c r="AG44" t="str">
        <f t="shared" si="28"/>
        <v/>
      </c>
      <c r="AH44" t="str">
        <f t="shared" si="29"/>
        <v/>
      </c>
      <c r="AI44" t="str">
        <f t="shared" si="30"/>
        <v/>
      </c>
      <c r="AJ44" t="str">
        <f t="shared" si="31"/>
        <v>(/)</v>
      </c>
      <c r="AK44" t="str">
        <f t="shared" si="32"/>
        <v/>
      </c>
      <c r="AL44" t="str">
        <f t="shared" si="33"/>
        <v/>
      </c>
      <c r="AM44" t="str">
        <f t="shared" si="34"/>
        <v/>
      </c>
      <c r="AN44" t="str">
        <f t="shared" si="35"/>
        <v/>
      </c>
      <c r="AO44" t="str">
        <f t="shared" si="36"/>
        <v/>
      </c>
      <c r="AP44" t="str">
        <f t="shared" si="37"/>
        <v/>
      </c>
      <c r="AQ44" t="str">
        <f t="shared" si="38"/>
        <v/>
      </c>
      <c r="AR44" t="str">
        <f t="shared" si="68"/>
        <v/>
      </c>
      <c r="AS44" t="str">
        <f t="shared" si="39"/>
        <v/>
      </c>
      <c r="AT44" t="str">
        <f t="shared" si="40"/>
        <v>(/)</v>
      </c>
      <c r="AU44" t="str">
        <f t="shared" si="69"/>
        <v/>
      </c>
      <c r="AV44" t="str">
        <f t="shared" si="70"/>
        <v/>
      </c>
      <c r="AW44" t="str">
        <f t="shared" si="41"/>
        <v/>
      </c>
      <c r="AY44" s="18" t="str">
        <f t="shared" si="42"/>
        <v/>
      </c>
      <c r="AZ44" s="18" t="str">
        <f t="shared" si="71"/>
        <v/>
      </c>
      <c r="BA44" s="18" t="str">
        <f t="shared" si="72"/>
        <v/>
      </c>
      <c r="BB44" s="18" t="str">
        <f t="shared" si="43"/>
        <v/>
      </c>
      <c r="BC44" s="18" t="str">
        <f t="shared" si="44"/>
        <v/>
      </c>
      <c r="BD44" s="18" t="str">
        <f t="shared" si="45"/>
        <v/>
      </c>
      <c r="BE44" s="18" t="str">
        <f t="shared" si="46"/>
        <v/>
      </c>
      <c r="BF44" s="18" t="str">
        <f t="shared" si="47"/>
        <v/>
      </c>
      <c r="BG44" s="18" t="str">
        <f t="shared" si="48"/>
        <v/>
      </c>
      <c r="BH44" s="18" t="str">
        <f t="shared" si="49"/>
        <v/>
      </c>
      <c r="BI44" s="18" t="str">
        <f t="shared" si="73"/>
        <v/>
      </c>
      <c r="BJ44" s="18" t="str">
        <f t="shared" si="74"/>
        <v/>
      </c>
      <c r="BK44" s="18" t="str">
        <f>IF(B44="","","("&amp;match2b!$P$20&amp;") ")</f>
        <v/>
      </c>
      <c r="BL44">
        <v>4.3000000000000001E-8</v>
      </c>
      <c r="BM44" s="14" t="str">
        <f t="shared" si="50"/>
        <v/>
      </c>
      <c r="BN44" t="str">
        <f t="shared" si="85"/>
        <v/>
      </c>
      <c r="BO44" t="str">
        <f t="shared" si="52"/>
        <v/>
      </c>
      <c r="BP44" t="str">
        <f t="shared" si="82"/>
        <v/>
      </c>
      <c r="BQ44" t="str">
        <f t="shared" si="83"/>
        <v/>
      </c>
      <c r="BR44" t="str">
        <f t="shared" si="84"/>
        <v/>
      </c>
      <c r="BS44" t="str">
        <f t="shared" si="75"/>
        <v/>
      </c>
      <c r="BT44" t="str">
        <f t="shared" si="76"/>
        <v/>
      </c>
      <c r="BU44" t="str">
        <f t="shared" si="77"/>
        <v/>
      </c>
      <c r="BV44" t="str">
        <f t="shared" si="78"/>
        <v/>
      </c>
      <c r="BW44" t="str">
        <f t="shared" si="79"/>
        <v/>
      </c>
      <c r="BX44" t="str">
        <f t="shared" si="80"/>
        <v/>
      </c>
      <c r="BY44" t="str">
        <f t="shared" si="81"/>
        <v/>
      </c>
      <c r="BZ44" t="str">
        <f t="shared" si="61"/>
        <v/>
      </c>
      <c r="CA44" t="str">
        <f t="shared" si="62"/>
        <v/>
      </c>
      <c r="CB44" t="str">
        <f t="shared" si="63"/>
        <v/>
      </c>
    </row>
    <row r="45" spans="1:84" x14ac:dyDescent="0.25">
      <c r="A45" s="14" t="str">
        <f t="shared" si="66"/>
        <v/>
      </c>
      <c r="B45" t="str">
        <f>match2b!A28</f>
        <v/>
      </c>
      <c r="C45" t="str">
        <f>match2b!B28</f>
        <v/>
      </c>
      <c r="D45" t="str">
        <f>match2b!C28</f>
        <v/>
      </c>
      <c r="E45" t="str">
        <f>match2b!D28</f>
        <v/>
      </c>
      <c r="F45" t="str">
        <f t="shared" si="12"/>
        <v/>
      </c>
      <c r="G45" t="str">
        <f>match2b!E28</f>
        <v/>
      </c>
      <c r="H45" t="str">
        <f>match2b!F28</f>
        <v/>
      </c>
      <c r="I45" t="str">
        <f>match2b!G28</f>
        <v/>
      </c>
      <c r="J45" t="str">
        <f>match2b!H28</f>
        <v/>
      </c>
      <c r="K45" t="str">
        <f>match2b!I28</f>
        <v/>
      </c>
      <c r="L45" t="str">
        <f>match2b!J28</f>
        <v/>
      </c>
      <c r="M45" t="str">
        <f>match2b!K28</f>
        <v/>
      </c>
      <c r="N45" t="str">
        <f>match2b!L28</f>
        <v/>
      </c>
      <c r="O45" t="str">
        <f>match2b!M28</f>
        <v/>
      </c>
      <c r="P45" t="str">
        <f>match2b!N28</f>
        <v/>
      </c>
      <c r="Q45" t="str">
        <f t="shared" si="13"/>
        <v/>
      </c>
      <c r="R45" t="str">
        <f t="shared" si="14"/>
        <v/>
      </c>
      <c r="S45" t="str">
        <f t="shared" si="15"/>
        <v/>
      </c>
      <c r="T45" t="str">
        <f t="shared" si="16"/>
        <v/>
      </c>
      <c r="U45" t="str">
        <f t="shared" si="17"/>
        <v/>
      </c>
      <c r="V45" t="str">
        <f t="shared" si="67"/>
        <v/>
      </c>
      <c r="W45" t="str">
        <f t="shared" si="18"/>
        <v/>
      </c>
      <c r="X45" t="str">
        <f t="shared" si="19"/>
        <v/>
      </c>
      <c r="Y45" t="str">
        <f t="shared" si="20"/>
        <v/>
      </c>
      <c r="Z45" t="str">
        <f t="shared" si="21"/>
        <v>(/)</v>
      </c>
      <c r="AA45" t="str">
        <f t="shared" si="22"/>
        <v/>
      </c>
      <c r="AB45" t="str">
        <f t="shared" si="23"/>
        <v/>
      </c>
      <c r="AC45" t="str">
        <f t="shared" si="24"/>
        <v/>
      </c>
      <c r="AD45" t="str">
        <f t="shared" si="25"/>
        <v/>
      </c>
      <c r="AE45" t="str">
        <f t="shared" si="26"/>
        <v/>
      </c>
      <c r="AF45" t="str">
        <f t="shared" si="27"/>
        <v/>
      </c>
      <c r="AG45" t="str">
        <f t="shared" si="28"/>
        <v/>
      </c>
      <c r="AH45" t="str">
        <f t="shared" si="29"/>
        <v/>
      </c>
      <c r="AI45" t="str">
        <f t="shared" si="30"/>
        <v/>
      </c>
      <c r="AJ45" t="str">
        <f t="shared" si="31"/>
        <v>(/)</v>
      </c>
      <c r="AK45" t="str">
        <f t="shared" si="32"/>
        <v/>
      </c>
      <c r="AL45" t="str">
        <f t="shared" si="33"/>
        <v/>
      </c>
      <c r="AM45" t="str">
        <f t="shared" si="34"/>
        <v/>
      </c>
      <c r="AN45" t="str">
        <f t="shared" si="35"/>
        <v/>
      </c>
      <c r="AO45" t="str">
        <f t="shared" si="36"/>
        <v/>
      </c>
      <c r="AP45" t="str">
        <f t="shared" si="37"/>
        <v/>
      </c>
      <c r="AQ45" t="str">
        <f t="shared" si="38"/>
        <v/>
      </c>
      <c r="AR45" t="str">
        <f t="shared" si="68"/>
        <v/>
      </c>
      <c r="AS45" t="str">
        <f t="shared" si="39"/>
        <v/>
      </c>
      <c r="AT45" t="str">
        <f t="shared" si="40"/>
        <v>(/)</v>
      </c>
      <c r="AU45" t="str">
        <f t="shared" si="69"/>
        <v/>
      </c>
      <c r="AV45" t="str">
        <f t="shared" si="70"/>
        <v/>
      </c>
      <c r="AW45" t="str">
        <f t="shared" si="41"/>
        <v/>
      </c>
      <c r="AY45" s="18" t="str">
        <f t="shared" si="42"/>
        <v/>
      </c>
      <c r="AZ45" s="18" t="str">
        <f t="shared" si="71"/>
        <v/>
      </c>
      <c r="BA45" s="18" t="str">
        <f t="shared" si="72"/>
        <v/>
      </c>
      <c r="BB45" s="18" t="str">
        <f t="shared" si="43"/>
        <v/>
      </c>
      <c r="BC45" s="18" t="str">
        <f t="shared" si="44"/>
        <v/>
      </c>
      <c r="BD45" s="18" t="str">
        <f t="shared" si="45"/>
        <v/>
      </c>
      <c r="BE45" s="18" t="str">
        <f t="shared" si="46"/>
        <v/>
      </c>
      <c r="BF45" s="18" t="str">
        <f t="shared" si="47"/>
        <v/>
      </c>
      <c r="BG45" s="18" t="str">
        <f t="shared" si="48"/>
        <v/>
      </c>
      <c r="BH45" s="18" t="str">
        <f t="shared" si="49"/>
        <v/>
      </c>
      <c r="BI45" s="18" t="str">
        <f t="shared" si="73"/>
        <v/>
      </c>
      <c r="BJ45" s="18" t="str">
        <f t="shared" si="74"/>
        <v/>
      </c>
      <c r="BK45" s="18" t="str">
        <f>IF(B45="","","("&amp;match2b!$P$20&amp;") ")</f>
        <v/>
      </c>
      <c r="BL45">
        <v>4.3999999999999997E-8</v>
      </c>
      <c r="BM45" s="14" t="str">
        <f t="shared" si="50"/>
        <v/>
      </c>
      <c r="BN45" t="str">
        <f t="shared" si="85"/>
        <v/>
      </c>
      <c r="BO45" t="str">
        <f t="shared" si="52"/>
        <v/>
      </c>
      <c r="BP45" t="str">
        <f t="shared" si="82"/>
        <v/>
      </c>
      <c r="BQ45" t="str">
        <f t="shared" si="83"/>
        <v/>
      </c>
      <c r="BR45" t="str">
        <f t="shared" si="84"/>
        <v/>
      </c>
      <c r="BS45" t="str">
        <f t="shared" si="75"/>
        <v/>
      </c>
      <c r="BT45" t="str">
        <f t="shared" si="76"/>
        <v/>
      </c>
      <c r="BU45" t="str">
        <f t="shared" si="77"/>
        <v/>
      </c>
      <c r="BV45" t="str">
        <f t="shared" si="78"/>
        <v/>
      </c>
      <c r="BW45" t="str">
        <f t="shared" si="79"/>
        <v/>
      </c>
      <c r="BX45" t="str">
        <f t="shared" si="80"/>
        <v/>
      </c>
      <c r="BY45" t="str">
        <f t="shared" si="81"/>
        <v/>
      </c>
      <c r="BZ45" t="str">
        <f t="shared" si="61"/>
        <v/>
      </c>
      <c r="CA45" t="str">
        <f t="shared" si="62"/>
        <v/>
      </c>
      <c r="CB45" t="str">
        <f t="shared" si="63"/>
        <v/>
      </c>
    </row>
    <row r="46" spans="1:84" x14ac:dyDescent="0.25">
      <c r="A46" s="14" t="str">
        <f t="shared" si="66"/>
        <v/>
      </c>
      <c r="B46" t="str">
        <f>match2b!A29</f>
        <v/>
      </c>
      <c r="C46" t="str">
        <f>match2b!B29</f>
        <v/>
      </c>
      <c r="D46" t="str">
        <f>match2b!C29</f>
        <v/>
      </c>
      <c r="E46" t="str">
        <f>match2b!D29</f>
        <v/>
      </c>
      <c r="F46" t="str">
        <f t="shared" si="12"/>
        <v/>
      </c>
      <c r="G46" t="str">
        <f>match2b!E29</f>
        <v/>
      </c>
      <c r="H46" t="str">
        <f>match2b!F29</f>
        <v/>
      </c>
      <c r="I46" t="str">
        <f>match2b!G29</f>
        <v/>
      </c>
      <c r="J46" t="str">
        <f>match2b!H29</f>
        <v/>
      </c>
      <c r="K46" t="str">
        <f>match2b!I29</f>
        <v/>
      </c>
      <c r="L46" t="str">
        <f>match2b!J29</f>
        <v/>
      </c>
      <c r="M46" t="str">
        <f>match2b!K29</f>
        <v/>
      </c>
      <c r="N46" t="str">
        <f>match2b!L29</f>
        <v/>
      </c>
      <c r="O46" t="str">
        <f>match2b!M29</f>
        <v/>
      </c>
      <c r="P46" t="str">
        <f>match2b!N29</f>
        <v/>
      </c>
      <c r="Q46" t="str">
        <f t="shared" si="13"/>
        <v/>
      </c>
      <c r="R46" t="str">
        <f t="shared" si="14"/>
        <v/>
      </c>
      <c r="S46" t="str">
        <f t="shared" si="15"/>
        <v/>
      </c>
      <c r="T46" t="str">
        <f t="shared" si="16"/>
        <v/>
      </c>
      <c r="U46" t="str">
        <f t="shared" si="17"/>
        <v/>
      </c>
      <c r="V46" t="str">
        <f t="shared" si="67"/>
        <v/>
      </c>
      <c r="W46" t="str">
        <f t="shared" si="18"/>
        <v/>
      </c>
      <c r="X46" t="str">
        <f t="shared" si="19"/>
        <v/>
      </c>
      <c r="Y46" t="str">
        <f t="shared" si="20"/>
        <v/>
      </c>
      <c r="Z46" t="str">
        <f t="shared" si="21"/>
        <v>(/)</v>
      </c>
      <c r="AA46" t="str">
        <f t="shared" si="22"/>
        <v/>
      </c>
      <c r="AB46" t="str">
        <f t="shared" si="23"/>
        <v/>
      </c>
      <c r="AC46" t="str">
        <f t="shared" si="24"/>
        <v/>
      </c>
      <c r="AD46" t="str">
        <f t="shared" si="25"/>
        <v/>
      </c>
      <c r="AE46" t="str">
        <f t="shared" si="26"/>
        <v/>
      </c>
      <c r="AF46" t="str">
        <f t="shared" si="27"/>
        <v/>
      </c>
      <c r="AG46" t="str">
        <f t="shared" si="28"/>
        <v/>
      </c>
      <c r="AH46" t="str">
        <f t="shared" si="29"/>
        <v/>
      </c>
      <c r="AI46" t="str">
        <f t="shared" si="30"/>
        <v/>
      </c>
      <c r="AJ46" t="str">
        <f t="shared" si="31"/>
        <v>(/)</v>
      </c>
      <c r="AK46" t="str">
        <f t="shared" si="32"/>
        <v/>
      </c>
      <c r="AL46" t="str">
        <f t="shared" si="33"/>
        <v/>
      </c>
      <c r="AM46" t="str">
        <f t="shared" si="34"/>
        <v/>
      </c>
      <c r="AN46" t="str">
        <f t="shared" si="35"/>
        <v/>
      </c>
      <c r="AO46" t="str">
        <f t="shared" si="36"/>
        <v/>
      </c>
      <c r="AP46" t="str">
        <f t="shared" si="37"/>
        <v/>
      </c>
      <c r="AQ46" t="str">
        <f t="shared" si="38"/>
        <v/>
      </c>
      <c r="AR46" t="str">
        <f t="shared" si="68"/>
        <v/>
      </c>
      <c r="AS46" t="str">
        <f t="shared" si="39"/>
        <v/>
      </c>
      <c r="AT46" t="str">
        <f t="shared" si="40"/>
        <v>(/)</v>
      </c>
      <c r="AU46" t="str">
        <f t="shared" si="69"/>
        <v/>
      </c>
      <c r="AV46" t="str">
        <f t="shared" si="70"/>
        <v/>
      </c>
      <c r="AW46" t="str">
        <f t="shared" si="41"/>
        <v/>
      </c>
      <c r="AY46" s="18" t="str">
        <f t="shared" si="42"/>
        <v/>
      </c>
      <c r="AZ46" s="18" t="str">
        <f t="shared" si="71"/>
        <v/>
      </c>
      <c r="BA46" s="18" t="str">
        <f t="shared" si="72"/>
        <v/>
      </c>
      <c r="BB46" s="18" t="str">
        <f t="shared" si="43"/>
        <v/>
      </c>
      <c r="BC46" s="18" t="str">
        <f t="shared" si="44"/>
        <v/>
      </c>
      <c r="BD46" s="18" t="str">
        <f t="shared" si="45"/>
        <v/>
      </c>
      <c r="BE46" s="18" t="str">
        <f t="shared" si="46"/>
        <v/>
      </c>
      <c r="BF46" s="18" t="str">
        <f t="shared" si="47"/>
        <v/>
      </c>
      <c r="BG46" s="18" t="str">
        <f t="shared" si="48"/>
        <v/>
      </c>
      <c r="BH46" s="18" t="str">
        <f t="shared" si="49"/>
        <v/>
      </c>
      <c r="BI46" s="18" t="str">
        <f t="shared" si="73"/>
        <v/>
      </c>
      <c r="BJ46" s="18" t="str">
        <f t="shared" si="74"/>
        <v/>
      </c>
      <c r="BK46" s="18" t="str">
        <f>IF(B46="","","("&amp;match2b!$P$20&amp;") ")</f>
        <v/>
      </c>
      <c r="BL46">
        <v>4.4999999999999999E-8</v>
      </c>
      <c r="BM46" s="14" t="str">
        <f t="shared" si="50"/>
        <v/>
      </c>
      <c r="BN46" t="str">
        <f t="shared" si="85"/>
        <v/>
      </c>
      <c r="BO46" t="str">
        <f t="shared" si="52"/>
        <v/>
      </c>
      <c r="BP46" t="str">
        <f t="shared" si="82"/>
        <v/>
      </c>
      <c r="BQ46" t="str">
        <f t="shared" si="83"/>
        <v/>
      </c>
      <c r="BR46" t="str">
        <f t="shared" si="84"/>
        <v/>
      </c>
      <c r="BS46" t="str">
        <f t="shared" si="75"/>
        <v/>
      </c>
      <c r="BT46" t="str">
        <f t="shared" si="76"/>
        <v/>
      </c>
      <c r="BU46" t="str">
        <f t="shared" si="77"/>
        <v/>
      </c>
      <c r="BV46" t="str">
        <f t="shared" si="78"/>
        <v/>
      </c>
      <c r="BW46" t="str">
        <f t="shared" si="79"/>
        <v/>
      </c>
      <c r="BX46" t="str">
        <f t="shared" si="80"/>
        <v/>
      </c>
      <c r="BY46" t="str">
        <f t="shared" si="81"/>
        <v/>
      </c>
      <c r="BZ46" t="str">
        <f t="shared" si="61"/>
        <v/>
      </c>
      <c r="CA46" t="str">
        <f t="shared" si="62"/>
        <v/>
      </c>
      <c r="CB46" t="str">
        <f t="shared" si="63"/>
        <v/>
      </c>
    </row>
    <row r="47" spans="1:84" x14ac:dyDescent="0.25">
      <c r="A47" s="14" t="str">
        <f t="shared" si="66"/>
        <v/>
      </c>
      <c r="B47" t="str">
        <f>match2b!A30</f>
        <v/>
      </c>
      <c r="C47" t="str">
        <f>match2b!B30</f>
        <v/>
      </c>
      <c r="D47" t="str">
        <f>match2b!C30</f>
        <v/>
      </c>
      <c r="E47" t="str">
        <f>match2b!D30</f>
        <v/>
      </c>
      <c r="F47" t="str">
        <f t="shared" si="12"/>
        <v/>
      </c>
      <c r="G47" t="str">
        <f>match2b!E30</f>
        <v/>
      </c>
      <c r="H47" t="str">
        <f>match2b!F30</f>
        <v/>
      </c>
      <c r="I47" t="str">
        <f>match2b!G30</f>
        <v/>
      </c>
      <c r="J47" t="str">
        <f>match2b!H30</f>
        <v/>
      </c>
      <c r="K47" t="str">
        <f>match2b!I30</f>
        <v/>
      </c>
      <c r="L47" t="str">
        <f>match2b!J30</f>
        <v/>
      </c>
      <c r="M47" t="str">
        <f>match2b!K30</f>
        <v/>
      </c>
      <c r="N47" t="str">
        <f>match2b!L30</f>
        <v/>
      </c>
      <c r="O47" t="str">
        <f>match2b!M30</f>
        <v/>
      </c>
      <c r="P47" t="str">
        <f>match2b!N30</f>
        <v/>
      </c>
      <c r="Q47" t="str">
        <f t="shared" si="13"/>
        <v/>
      </c>
      <c r="R47" t="str">
        <f t="shared" si="14"/>
        <v/>
      </c>
      <c r="S47" t="str">
        <f t="shared" si="15"/>
        <v/>
      </c>
      <c r="T47" t="str">
        <f t="shared" si="16"/>
        <v/>
      </c>
      <c r="U47" t="str">
        <f t="shared" si="17"/>
        <v/>
      </c>
      <c r="V47" t="str">
        <f t="shared" si="67"/>
        <v/>
      </c>
      <c r="W47" t="str">
        <f t="shared" si="18"/>
        <v/>
      </c>
      <c r="X47" t="str">
        <f t="shared" si="19"/>
        <v/>
      </c>
      <c r="Y47" t="str">
        <f t="shared" si="20"/>
        <v/>
      </c>
      <c r="Z47" t="str">
        <f t="shared" si="21"/>
        <v>(/)</v>
      </c>
      <c r="AA47" t="str">
        <f t="shared" si="22"/>
        <v/>
      </c>
      <c r="AB47" t="str">
        <f t="shared" si="23"/>
        <v/>
      </c>
      <c r="AC47" t="str">
        <f t="shared" si="24"/>
        <v/>
      </c>
      <c r="AD47" t="str">
        <f t="shared" si="25"/>
        <v/>
      </c>
      <c r="AE47" t="str">
        <f t="shared" si="26"/>
        <v/>
      </c>
      <c r="AF47" t="str">
        <f t="shared" si="27"/>
        <v/>
      </c>
      <c r="AG47" t="str">
        <f t="shared" si="28"/>
        <v/>
      </c>
      <c r="AH47" t="str">
        <f t="shared" si="29"/>
        <v/>
      </c>
      <c r="AI47" t="str">
        <f t="shared" si="30"/>
        <v/>
      </c>
      <c r="AJ47" t="str">
        <f t="shared" si="31"/>
        <v>(/)</v>
      </c>
      <c r="AK47" t="str">
        <f t="shared" si="32"/>
        <v/>
      </c>
      <c r="AL47" t="str">
        <f t="shared" si="33"/>
        <v/>
      </c>
      <c r="AM47" t="str">
        <f t="shared" si="34"/>
        <v/>
      </c>
      <c r="AN47" t="str">
        <f t="shared" si="35"/>
        <v/>
      </c>
      <c r="AO47" t="str">
        <f t="shared" si="36"/>
        <v/>
      </c>
      <c r="AP47" t="str">
        <f t="shared" si="37"/>
        <v/>
      </c>
      <c r="AQ47" t="str">
        <f t="shared" si="38"/>
        <v/>
      </c>
      <c r="AR47" t="str">
        <f t="shared" si="68"/>
        <v/>
      </c>
      <c r="AS47" t="str">
        <f t="shared" si="39"/>
        <v/>
      </c>
      <c r="AT47" t="str">
        <f t="shared" si="40"/>
        <v>(/)</v>
      </c>
      <c r="AU47" t="str">
        <f t="shared" si="69"/>
        <v/>
      </c>
      <c r="AV47" t="str">
        <f t="shared" si="70"/>
        <v/>
      </c>
      <c r="AW47" t="str">
        <f t="shared" si="41"/>
        <v/>
      </c>
      <c r="AY47" s="18" t="str">
        <f t="shared" si="42"/>
        <v/>
      </c>
      <c r="AZ47" s="18" t="str">
        <f t="shared" si="71"/>
        <v/>
      </c>
      <c r="BA47" s="18" t="str">
        <f t="shared" si="72"/>
        <v/>
      </c>
      <c r="BB47" s="18" t="str">
        <f t="shared" si="43"/>
        <v/>
      </c>
      <c r="BC47" s="18" t="str">
        <f t="shared" si="44"/>
        <v/>
      </c>
      <c r="BD47" s="18" t="str">
        <f t="shared" si="45"/>
        <v/>
      </c>
      <c r="BE47" s="18" t="str">
        <f t="shared" si="46"/>
        <v/>
      </c>
      <c r="BF47" s="18" t="str">
        <f t="shared" si="47"/>
        <v/>
      </c>
      <c r="BG47" s="18" t="str">
        <f t="shared" si="48"/>
        <v/>
      </c>
      <c r="BH47" s="18" t="str">
        <f t="shared" si="49"/>
        <v/>
      </c>
      <c r="BI47" s="18" t="str">
        <f t="shared" si="73"/>
        <v/>
      </c>
      <c r="BJ47" s="18" t="str">
        <f t="shared" si="74"/>
        <v/>
      </c>
      <c r="BK47" s="18" t="str">
        <f>IF(B47="","","("&amp;match2b!$P$20&amp;") ")</f>
        <v/>
      </c>
      <c r="BL47">
        <v>4.6000000000000002E-8</v>
      </c>
      <c r="BM47" s="14" t="str">
        <f t="shared" si="50"/>
        <v/>
      </c>
      <c r="BN47" t="str">
        <f t="shared" si="85"/>
        <v/>
      </c>
      <c r="BO47" t="str">
        <f t="shared" si="52"/>
        <v/>
      </c>
      <c r="BP47" t="str">
        <f t="shared" si="82"/>
        <v/>
      </c>
      <c r="BQ47" t="str">
        <f t="shared" si="83"/>
        <v/>
      </c>
      <c r="BR47" t="str">
        <f t="shared" si="84"/>
        <v/>
      </c>
      <c r="BS47" t="str">
        <f t="shared" si="75"/>
        <v/>
      </c>
      <c r="BT47" t="str">
        <f t="shared" si="76"/>
        <v/>
      </c>
      <c r="BU47" t="str">
        <f t="shared" si="77"/>
        <v/>
      </c>
      <c r="BV47" t="str">
        <f t="shared" si="78"/>
        <v/>
      </c>
      <c r="BW47" t="str">
        <f t="shared" si="79"/>
        <v/>
      </c>
      <c r="BX47" t="str">
        <f t="shared" si="80"/>
        <v/>
      </c>
      <c r="BY47" t="str">
        <f t="shared" si="81"/>
        <v/>
      </c>
      <c r="BZ47" t="str">
        <f t="shared" si="61"/>
        <v/>
      </c>
      <c r="CA47" t="str">
        <f t="shared" si="62"/>
        <v/>
      </c>
      <c r="CB47" t="str">
        <f t="shared" si="63"/>
        <v/>
      </c>
    </row>
    <row r="48" spans="1:84" x14ac:dyDescent="0.25">
      <c r="A48" s="14" t="str">
        <f t="shared" si="66"/>
        <v/>
      </c>
      <c r="B48" t="str">
        <f>match2b!A31</f>
        <v/>
      </c>
      <c r="C48" t="str">
        <f>match2b!B31</f>
        <v/>
      </c>
      <c r="D48" t="str">
        <f>match2b!C31</f>
        <v/>
      </c>
      <c r="E48" t="str">
        <f>match2b!D31</f>
        <v/>
      </c>
      <c r="F48" t="str">
        <f t="shared" si="12"/>
        <v/>
      </c>
      <c r="G48" t="str">
        <f>match2b!E31</f>
        <v/>
      </c>
      <c r="H48" t="str">
        <f>match2b!F31</f>
        <v/>
      </c>
      <c r="I48" t="str">
        <f>match2b!G31</f>
        <v/>
      </c>
      <c r="J48" t="str">
        <f>match2b!H31</f>
        <v/>
      </c>
      <c r="K48" t="str">
        <f>match2b!I31</f>
        <v/>
      </c>
      <c r="L48" t="str">
        <f>match2b!J31</f>
        <v/>
      </c>
      <c r="M48" t="str">
        <f>match2b!K31</f>
        <v/>
      </c>
      <c r="N48" t="str">
        <f>match2b!L31</f>
        <v/>
      </c>
      <c r="O48" t="str">
        <f>match2b!M31</f>
        <v/>
      </c>
      <c r="P48" t="str">
        <f>match2b!N31</f>
        <v/>
      </c>
      <c r="Q48" t="str">
        <f t="shared" si="13"/>
        <v/>
      </c>
      <c r="R48" t="str">
        <f t="shared" si="14"/>
        <v/>
      </c>
      <c r="S48" t="str">
        <f t="shared" si="15"/>
        <v/>
      </c>
      <c r="T48" t="str">
        <f t="shared" si="16"/>
        <v/>
      </c>
      <c r="U48" t="str">
        <f t="shared" si="17"/>
        <v/>
      </c>
      <c r="V48" t="str">
        <f t="shared" si="67"/>
        <v/>
      </c>
      <c r="W48" t="str">
        <f t="shared" si="18"/>
        <v/>
      </c>
      <c r="X48" t="str">
        <f t="shared" si="19"/>
        <v/>
      </c>
      <c r="Y48" t="str">
        <f t="shared" si="20"/>
        <v/>
      </c>
      <c r="Z48" t="str">
        <f t="shared" si="21"/>
        <v>(/)</v>
      </c>
      <c r="AA48" t="str">
        <f t="shared" si="22"/>
        <v/>
      </c>
      <c r="AB48" t="str">
        <f t="shared" si="23"/>
        <v/>
      </c>
      <c r="AC48" t="str">
        <f t="shared" si="24"/>
        <v/>
      </c>
      <c r="AD48" t="str">
        <f t="shared" si="25"/>
        <v/>
      </c>
      <c r="AE48" t="str">
        <f t="shared" si="26"/>
        <v/>
      </c>
      <c r="AF48" t="str">
        <f t="shared" si="27"/>
        <v/>
      </c>
      <c r="AG48" t="str">
        <f t="shared" si="28"/>
        <v/>
      </c>
      <c r="AH48" t="str">
        <f t="shared" si="29"/>
        <v/>
      </c>
      <c r="AI48" t="str">
        <f t="shared" si="30"/>
        <v/>
      </c>
      <c r="AJ48" t="str">
        <f t="shared" si="31"/>
        <v>(/)</v>
      </c>
      <c r="AK48" t="str">
        <f t="shared" si="32"/>
        <v/>
      </c>
      <c r="AL48" t="str">
        <f t="shared" si="33"/>
        <v/>
      </c>
      <c r="AM48" t="str">
        <f t="shared" si="34"/>
        <v/>
      </c>
      <c r="AN48" t="str">
        <f t="shared" si="35"/>
        <v/>
      </c>
      <c r="AO48" t="str">
        <f t="shared" si="36"/>
        <v/>
      </c>
      <c r="AP48" t="str">
        <f t="shared" si="37"/>
        <v/>
      </c>
      <c r="AQ48" t="str">
        <f t="shared" si="38"/>
        <v/>
      </c>
      <c r="AR48" t="str">
        <f t="shared" si="68"/>
        <v/>
      </c>
      <c r="AS48" t="str">
        <f t="shared" si="39"/>
        <v/>
      </c>
      <c r="AT48" t="str">
        <f t="shared" si="40"/>
        <v>(/)</v>
      </c>
      <c r="AU48" t="str">
        <f t="shared" si="69"/>
        <v/>
      </c>
      <c r="AV48" t="str">
        <f t="shared" si="70"/>
        <v/>
      </c>
      <c r="AW48" t="str">
        <f t="shared" si="41"/>
        <v/>
      </c>
      <c r="AY48" s="18" t="str">
        <f t="shared" si="42"/>
        <v/>
      </c>
      <c r="AZ48" s="18" t="str">
        <f t="shared" si="71"/>
        <v/>
      </c>
      <c r="BA48" s="18" t="str">
        <f t="shared" si="72"/>
        <v/>
      </c>
      <c r="BB48" s="18" t="str">
        <f t="shared" si="43"/>
        <v/>
      </c>
      <c r="BC48" s="18" t="str">
        <f t="shared" si="44"/>
        <v/>
      </c>
      <c r="BD48" s="18" t="str">
        <f t="shared" si="45"/>
        <v/>
      </c>
      <c r="BE48" s="18" t="str">
        <f t="shared" si="46"/>
        <v/>
      </c>
      <c r="BF48" s="18" t="str">
        <f t="shared" si="47"/>
        <v/>
      </c>
      <c r="BG48" s="18" t="str">
        <f t="shared" si="48"/>
        <v/>
      </c>
      <c r="BH48" s="18" t="str">
        <f t="shared" si="49"/>
        <v/>
      </c>
      <c r="BI48" s="18" t="str">
        <f t="shared" si="73"/>
        <v/>
      </c>
      <c r="BJ48" s="18" t="str">
        <f t="shared" si="74"/>
        <v/>
      </c>
      <c r="BK48" s="18" t="str">
        <f>IF(B48="","","("&amp;match2b!$P$20&amp;") ")</f>
        <v/>
      </c>
      <c r="BL48">
        <v>4.6999999999999997E-8</v>
      </c>
      <c r="BM48" s="14" t="str">
        <f t="shared" si="50"/>
        <v/>
      </c>
      <c r="BN48" t="str">
        <f t="shared" si="85"/>
        <v/>
      </c>
      <c r="BO48" t="str">
        <f t="shared" si="52"/>
        <v/>
      </c>
      <c r="BP48" t="str">
        <f t="shared" si="82"/>
        <v/>
      </c>
      <c r="BQ48" t="str">
        <f t="shared" si="83"/>
        <v/>
      </c>
      <c r="BR48" t="str">
        <f t="shared" si="84"/>
        <v/>
      </c>
      <c r="BS48" t="str">
        <f t="shared" si="75"/>
        <v/>
      </c>
      <c r="BT48" t="str">
        <f t="shared" si="76"/>
        <v/>
      </c>
      <c r="BU48" t="str">
        <f t="shared" si="77"/>
        <v/>
      </c>
      <c r="BV48" t="str">
        <f t="shared" si="78"/>
        <v/>
      </c>
      <c r="BW48" t="str">
        <f t="shared" si="79"/>
        <v/>
      </c>
      <c r="BX48" t="str">
        <f t="shared" si="80"/>
        <v/>
      </c>
      <c r="BY48" t="str">
        <f t="shared" si="81"/>
        <v/>
      </c>
      <c r="BZ48" t="str">
        <f t="shared" si="61"/>
        <v/>
      </c>
      <c r="CA48" t="str">
        <f t="shared" si="62"/>
        <v/>
      </c>
      <c r="CB48" t="str">
        <f t="shared" si="63"/>
        <v/>
      </c>
    </row>
    <row r="49" spans="1:84" ht="13.8" thickBot="1" x14ac:dyDescent="0.3">
      <c r="A49" s="15" t="str">
        <f t="shared" si="66"/>
        <v/>
      </c>
      <c r="B49" s="13" t="str">
        <f>match2b!A32</f>
        <v/>
      </c>
      <c r="C49" s="13" t="str">
        <f>match2b!B32</f>
        <v/>
      </c>
      <c r="D49" s="13" t="str">
        <f>match2b!C32</f>
        <v/>
      </c>
      <c r="E49" s="13" t="str">
        <f>match2b!D32</f>
        <v/>
      </c>
      <c r="F49" s="13" t="str">
        <f t="shared" si="12"/>
        <v/>
      </c>
      <c r="G49" s="13" t="str">
        <f>match2b!E32</f>
        <v/>
      </c>
      <c r="H49" s="13" t="str">
        <f>match2b!F32</f>
        <v/>
      </c>
      <c r="I49" s="13" t="str">
        <f>match2b!G32</f>
        <v/>
      </c>
      <c r="J49" s="13" t="str">
        <f>match2b!H32</f>
        <v/>
      </c>
      <c r="K49" s="13" t="str">
        <f>match2b!I32</f>
        <v/>
      </c>
      <c r="L49" s="13" t="str">
        <f>match2b!J32</f>
        <v/>
      </c>
      <c r="M49" s="13" t="str">
        <f>match2b!K32</f>
        <v/>
      </c>
      <c r="N49" s="13" t="str">
        <f>match2b!L32</f>
        <v/>
      </c>
      <c r="O49" s="13" t="str">
        <f>match2b!M32</f>
        <v/>
      </c>
      <c r="P49" s="13" t="str">
        <f>match2b!N32</f>
        <v/>
      </c>
      <c r="Q49" s="13" t="str">
        <f t="shared" si="13"/>
        <v/>
      </c>
      <c r="R49" s="13" t="str">
        <f t="shared" si="14"/>
        <v/>
      </c>
      <c r="S49" s="13" t="str">
        <f t="shared" si="15"/>
        <v/>
      </c>
      <c r="T49" s="13" t="str">
        <f t="shared" si="16"/>
        <v/>
      </c>
      <c r="U49" s="13" t="str">
        <f t="shared" si="17"/>
        <v/>
      </c>
      <c r="V49" t="str">
        <f t="shared" si="67"/>
        <v/>
      </c>
      <c r="W49" s="13" t="str">
        <f t="shared" si="18"/>
        <v/>
      </c>
      <c r="X49" s="13" t="str">
        <f t="shared" si="19"/>
        <v/>
      </c>
      <c r="Y49" s="13" t="str">
        <f t="shared" si="20"/>
        <v/>
      </c>
      <c r="Z49" t="str">
        <f t="shared" si="21"/>
        <v>(/)</v>
      </c>
      <c r="AA49" s="13" t="str">
        <f t="shared" si="22"/>
        <v/>
      </c>
      <c r="AB49" s="13" t="str">
        <f t="shared" si="23"/>
        <v/>
      </c>
      <c r="AC49" s="13" t="str">
        <f t="shared" si="24"/>
        <v/>
      </c>
      <c r="AD49" s="13" t="str">
        <f t="shared" si="25"/>
        <v/>
      </c>
      <c r="AE49" s="13" t="str">
        <f t="shared" si="26"/>
        <v/>
      </c>
      <c r="AF49" t="str">
        <f t="shared" si="27"/>
        <v/>
      </c>
      <c r="AG49" s="13" t="str">
        <f t="shared" si="28"/>
        <v/>
      </c>
      <c r="AH49" s="13" t="str">
        <f t="shared" si="29"/>
        <v/>
      </c>
      <c r="AI49" s="13" t="str">
        <f t="shared" si="30"/>
        <v/>
      </c>
      <c r="AJ49" t="str">
        <f t="shared" si="31"/>
        <v>(/)</v>
      </c>
      <c r="AK49" s="13" t="str">
        <f t="shared" si="32"/>
        <v/>
      </c>
      <c r="AL49" s="13" t="str">
        <f t="shared" si="33"/>
        <v/>
      </c>
      <c r="AM49" s="13" t="str">
        <f t="shared" si="34"/>
        <v/>
      </c>
      <c r="AN49" s="13" t="str">
        <f t="shared" si="35"/>
        <v/>
      </c>
      <c r="AO49" s="13" t="str">
        <f t="shared" si="36"/>
        <v/>
      </c>
      <c r="AP49" t="str">
        <f t="shared" si="37"/>
        <v/>
      </c>
      <c r="AQ49" s="13" t="str">
        <f t="shared" si="38"/>
        <v/>
      </c>
      <c r="AR49" s="13" t="str">
        <f t="shared" si="68"/>
        <v/>
      </c>
      <c r="AS49" s="13" t="str">
        <f t="shared" si="39"/>
        <v/>
      </c>
      <c r="AT49" t="str">
        <f t="shared" si="40"/>
        <v>(/)</v>
      </c>
      <c r="AU49" s="13" t="str">
        <f t="shared" si="69"/>
        <v/>
      </c>
      <c r="AV49" s="13" t="str">
        <f t="shared" si="70"/>
        <v/>
      </c>
      <c r="AW49" s="13" t="str">
        <f t="shared" si="41"/>
        <v/>
      </c>
      <c r="AX49" s="13"/>
      <c r="AY49" s="26" t="str">
        <f t="shared" si="42"/>
        <v/>
      </c>
      <c r="AZ49" s="26" t="str">
        <f t="shared" si="71"/>
        <v/>
      </c>
      <c r="BA49" s="26" t="str">
        <f t="shared" si="72"/>
        <v/>
      </c>
      <c r="BB49" s="26" t="str">
        <f t="shared" si="43"/>
        <v/>
      </c>
      <c r="BC49" s="26" t="str">
        <f t="shared" si="44"/>
        <v/>
      </c>
      <c r="BD49" s="26" t="str">
        <f t="shared" si="45"/>
        <v/>
      </c>
      <c r="BE49" s="26" t="str">
        <f t="shared" si="46"/>
        <v/>
      </c>
      <c r="BF49" s="26" t="str">
        <f t="shared" si="47"/>
        <v/>
      </c>
      <c r="BG49" s="26" t="str">
        <f t="shared" si="48"/>
        <v/>
      </c>
      <c r="BH49" s="26" t="str">
        <f t="shared" si="49"/>
        <v/>
      </c>
      <c r="BI49" s="26" t="str">
        <f t="shared" si="73"/>
        <v/>
      </c>
      <c r="BJ49" s="26" t="str">
        <f t="shared" si="74"/>
        <v/>
      </c>
      <c r="BK49" s="26" t="str">
        <f>IF(B49="","","("&amp;match2b!$P$20&amp;") ")</f>
        <v/>
      </c>
      <c r="BL49" s="13">
        <v>4.8E-8</v>
      </c>
      <c r="BM49" s="15" t="str">
        <f t="shared" si="50"/>
        <v/>
      </c>
      <c r="BN49" s="13" t="str">
        <f t="shared" si="85"/>
        <v/>
      </c>
      <c r="BO49" s="13" t="str">
        <f t="shared" si="52"/>
        <v/>
      </c>
      <c r="BP49" s="13" t="str">
        <f t="shared" si="82"/>
        <v/>
      </c>
      <c r="BQ49" s="13" t="str">
        <f t="shared" si="83"/>
        <v/>
      </c>
      <c r="BR49" s="13" t="str">
        <f t="shared" si="84"/>
        <v/>
      </c>
      <c r="BS49" s="13" t="str">
        <f t="shared" si="75"/>
        <v/>
      </c>
      <c r="BT49" s="13" t="str">
        <f t="shared" si="76"/>
        <v/>
      </c>
      <c r="BU49" s="13" t="str">
        <f t="shared" si="77"/>
        <v/>
      </c>
      <c r="BV49" s="13" t="str">
        <f t="shared" si="78"/>
        <v/>
      </c>
      <c r="BW49" s="13" t="str">
        <f t="shared" si="79"/>
        <v/>
      </c>
      <c r="BX49" t="str">
        <f t="shared" si="80"/>
        <v/>
      </c>
      <c r="BY49" t="str">
        <f t="shared" si="81"/>
        <v/>
      </c>
      <c r="BZ49" t="str">
        <f t="shared" si="61"/>
        <v/>
      </c>
      <c r="CA49" t="str">
        <f t="shared" si="62"/>
        <v/>
      </c>
      <c r="CB49" t="str">
        <f t="shared" si="63"/>
        <v/>
      </c>
      <c r="CC49" s="13"/>
      <c r="CD49" s="13"/>
      <c r="CE49" s="13"/>
      <c r="CF49" s="13"/>
    </row>
    <row r="50" spans="1:84" x14ac:dyDescent="0.25">
      <c r="A50" s="14" t="str">
        <f t="shared" si="66"/>
        <v/>
      </c>
      <c r="B50" t="str">
        <f>match3b!A7</f>
        <v/>
      </c>
      <c r="C50" t="str">
        <f>match3b!B7</f>
        <v/>
      </c>
      <c r="D50" t="str">
        <f>match3b!C7</f>
        <v/>
      </c>
      <c r="E50" t="str">
        <f>match3b!D7</f>
        <v/>
      </c>
      <c r="F50" t="str">
        <f t="shared" si="12"/>
        <v/>
      </c>
      <c r="G50" t="str">
        <f>match3b!E7</f>
        <v/>
      </c>
      <c r="H50" t="str">
        <f>match3b!F7</f>
        <v/>
      </c>
      <c r="I50" t="str">
        <f>match3b!G7</f>
        <v/>
      </c>
      <c r="J50" t="str">
        <f>match3b!H7</f>
        <v/>
      </c>
      <c r="K50" t="str">
        <f>match3b!I7</f>
        <v/>
      </c>
      <c r="L50" t="str">
        <f>match3b!J7</f>
        <v/>
      </c>
      <c r="M50" t="str">
        <f>match3b!K7</f>
        <v/>
      </c>
      <c r="N50" t="str">
        <f>match3b!L7</f>
        <v/>
      </c>
      <c r="O50" t="str">
        <f>match3b!M7</f>
        <v/>
      </c>
      <c r="P50" t="str">
        <f>match3b!N7</f>
        <v/>
      </c>
      <c r="Q50" t="str">
        <f>MID($L50,1,1)</f>
        <v/>
      </c>
      <c r="R50" t="str">
        <f>MID($L50,2,1)</f>
        <v/>
      </c>
      <c r="S50" t="str">
        <f>MID($L50,3,1)</f>
        <v/>
      </c>
      <c r="T50" t="str">
        <f>MID($L50,4,1)</f>
        <v/>
      </c>
      <c r="U50" t="str">
        <f>MID($L50,5,1)</f>
        <v/>
      </c>
      <c r="V50" t="str">
        <f t="shared" si="67"/>
        <v/>
      </c>
      <c r="W50" t="str">
        <f t="shared" si="18"/>
        <v/>
      </c>
      <c r="X50" t="str">
        <f t="shared" si="19"/>
        <v/>
      </c>
      <c r="Y50" t="str">
        <f t="shared" si="20"/>
        <v/>
      </c>
      <c r="Z50" t="str">
        <f t="shared" si="21"/>
        <v>(/)</v>
      </c>
      <c r="AA50" t="str">
        <f t="shared" si="22"/>
        <v/>
      </c>
      <c r="AB50" t="str">
        <f t="shared" si="23"/>
        <v/>
      </c>
      <c r="AC50" t="str">
        <f t="shared" si="24"/>
        <v/>
      </c>
      <c r="AD50" t="str">
        <f t="shared" si="25"/>
        <v/>
      </c>
      <c r="AE50" t="str">
        <f t="shared" si="26"/>
        <v/>
      </c>
      <c r="AF50" t="str">
        <f t="shared" si="27"/>
        <v/>
      </c>
      <c r="AG50" t="str">
        <f t="shared" si="28"/>
        <v/>
      </c>
      <c r="AH50" t="str">
        <f t="shared" si="29"/>
        <v/>
      </c>
      <c r="AI50" t="str">
        <f t="shared" si="30"/>
        <v/>
      </c>
      <c r="AJ50" t="str">
        <f t="shared" si="31"/>
        <v>(/)</v>
      </c>
      <c r="AK50" t="str">
        <f t="shared" si="32"/>
        <v/>
      </c>
      <c r="AL50" t="str">
        <f t="shared" si="33"/>
        <v/>
      </c>
      <c r="AM50" t="str">
        <f t="shared" si="34"/>
        <v/>
      </c>
      <c r="AN50" t="str">
        <f t="shared" si="35"/>
        <v/>
      </c>
      <c r="AO50" t="str">
        <f t="shared" si="36"/>
        <v/>
      </c>
      <c r="AP50" t="str">
        <f t="shared" si="37"/>
        <v/>
      </c>
      <c r="AQ50" t="str">
        <f t="shared" si="38"/>
        <v/>
      </c>
      <c r="AR50" t="str">
        <f t="shared" si="68"/>
        <v/>
      </c>
      <c r="AS50" t="str">
        <f t="shared" si="39"/>
        <v/>
      </c>
      <c r="AT50" t="str">
        <f t="shared" si="40"/>
        <v>(/)</v>
      </c>
      <c r="AU50" t="str">
        <f t="shared" si="69"/>
        <v/>
      </c>
      <c r="AV50" t="str">
        <f t="shared" si="70"/>
        <v/>
      </c>
      <c r="AW50" t="str">
        <f t="shared" si="41"/>
        <v/>
      </c>
      <c r="AY50" s="18" t="str">
        <f t="shared" si="42"/>
        <v/>
      </c>
      <c r="AZ50" s="18" t="str">
        <f t="shared" si="71"/>
        <v/>
      </c>
      <c r="BA50" s="18" t="str">
        <f t="shared" si="72"/>
        <v/>
      </c>
      <c r="BB50" s="18" t="str">
        <f t="shared" si="43"/>
        <v/>
      </c>
      <c r="BC50" s="18" t="str">
        <f t="shared" si="44"/>
        <v/>
      </c>
      <c r="BD50" s="18" t="str">
        <f t="shared" si="45"/>
        <v/>
      </c>
      <c r="BE50" s="18" t="str">
        <f t="shared" si="46"/>
        <v/>
      </c>
      <c r="BF50" s="18" t="str">
        <f t="shared" si="47"/>
        <v/>
      </c>
      <c r="BG50" s="18" t="str">
        <f t="shared" si="48"/>
        <v/>
      </c>
      <c r="BH50" s="18" t="str">
        <f t="shared" si="49"/>
        <v/>
      </c>
      <c r="BI50" s="18" t="str">
        <f t="shared" si="73"/>
        <v/>
      </c>
      <c r="BJ50" s="18" t="str">
        <f t="shared" si="74"/>
        <v/>
      </c>
      <c r="BK50" s="18" t="str">
        <f>IF(B50="","","("&amp;match3b!$P$6&amp;") ")</f>
        <v/>
      </c>
      <c r="BL50">
        <v>4.9000000000000002E-8</v>
      </c>
      <c r="BM50" s="14" t="str">
        <f t="shared" si="50"/>
        <v/>
      </c>
      <c r="BN50" t="str">
        <f>IF(A50=MAX($A$50:$A$61),B50,"")</f>
        <v/>
      </c>
      <c r="BO50" t="str">
        <f t="shared" si="52"/>
        <v/>
      </c>
      <c r="BP50" t="str">
        <f t="shared" si="82"/>
        <v/>
      </c>
      <c r="BQ50" t="str">
        <f t="shared" si="83"/>
        <v/>
      </c>
      <c r="BR50" t="str">
        <f t="shared" si="84"/>
        <v/>
      </c>
      <c r="BS50" t="str">
        <f t="shared" si="75"/>
        <v/>
      </c>
      <c r="BT50" t="str">
        <f t="shared" si="76"/>
        <v/>
      </c>
      <c r="BU50" t="str">
        <f t="shared" si="77"/>
        <v/>
      </c>
      <c r="BV50" t="str">
        <f t="shared" si="78"/>
        <v/>
      </c>
      <c r="BW50" t="str">
        <f t="shared" si="79"/>
        <v/>
      </c>
      <c r="BX50" t="str">
        <f t="shared" si="80"/>
        <v/>
      </c>
      <c r="BY50" t="str">
        <f t="shared" si="81"/>
        <v/>
      </c>
      <c r="BZ50" t="str">
        <f t="shared" si="61"/>
        <v/>
      </c>
      <c r="CA50" t="str">
        <f t="shared" si="62"/>
        <v/>
      </c>
      <c r="CB50" t="str">
        <f t="shared" si="63"/>
        <v/>
      </c>
      <c r="CC50" s="27"/>
      <c r="CD50" s="27"/>
      <c r="CE50" s="27"/>
      <c r="CF50" s="27"/>
    </row>
    <row r="51" spans="1:84" x14ac:dyDescent="0.25">
      <c r="A51" s="14" t="str">
        <f t="shared" si="66"/>
        <v/>
      </c>
      <c r="B51" t="str">
        <f>match3b!A8</f>
        <v/>
      </c>
      <c r="C51" t="str">
        <f>match3b!B8</f>
        <v/>
      </c>
      <c r="D51" t="str">
        <f>match3b!C8</f>
        <v/>
      </c>
      <c r="E51" t="str">
        <f>match3b!D8</f>
        <v/>
      </c>
      <c r="F51" t="str">
        <f t="shared" si="12"/>
        <v/>
      </c>
      <c r="G51" t="str">
        <f>match3b!E8</f>
        <v/>
      </c>
      <c r="H51" t="str">
        <f>match3b!F8</f>
        <v/>
      </c>
      <c r="I51" t="str">
        <f>match3b!G8</f>
        <v/>
      </c>
      <c r="J51" t="str">
        <f>match3b!H8</f>
        <v/>
      </c>
      <c r="K51" t="str">
        <f>match3b!I8</f>
        <v/>
      </c>
      <c r="L51" t="str">
        <f>match3b!J8</f>
        <v/>
      </c>
      <c r="M51" t="str">
        <f>match3b!K8</f>
        <v/>
      </c>
      <c r="N51" t="str">
        <f>match3b!L8</f>
        <v/>
      </c>
      <c r="O51" t="str">
        <f>match3b!M8</f>
        <v/>
      </c>
      <c r="P51" t="str">
        <f>match3b!N8</f>
        <v/>
      </c>
      <c r="Q51" t="str">
        <f t="shared" si="13"/>
        <v/>
      </c>
      <c r="R51" t="str">
        <f t="shared" si="14"/>
        <v/>
      </c>
      <c r="S51" t="str">
        <f t="shared" si="15"/>
        <v/>
      </c>
      <c r="T51" t="str">
        <f t="shared" si="16"/>
        <v/>
      </c>
      <c r="U51" t="str">
        <f t="shared" si="17"/>
        <v/>
      </c>
      <c r="V51" t="str">
        <f t="shared" si="67"/>
        <v/>
      </c>
      <c r="W51" t="str">
        <f t="shared" si="18"/>
        <v/>
      </c>
      <c r="X51" t="str">
        <f t="shared" si="19"/>
        <v/>
      </c>
      <c r="Y51" t="str">
        <f t="shared" si="20"/>
        <v/>
      </c>
      <c r="Z51" t="str">
        <f t="shared" si="21"/>
        <v>(/)</v>
      </c>
      <c r="AA51" t="str">
        <f t="shared" si="22"/>
        <v/>
      </c>
      <c r="AB51" t="str">
        <f t="shared" si="23"/>
        <v/>
      </c>
      <c r="AC51" t="str">
        <f t="shared" si="24"/>
        <v/>
      </c>
      <c r="AD51" t="str">
        <f t="shared" si="25"/>
        <v/>
      </c>
      <c r="AE51" t="str">
        <f t="shared" si="26"/>
        <v/>
      </c>
      <c r="AF51" t="str">
        <f t="shared" si="27"/>
        <v/>
      </c>
      <c r="AG51" t="str">
        <f t="shared" si="28"/>
        <v/>
      </c>
      <c r="AH51" t="str">
        <f t="shared" si="29"/>
        <v/>
      </c>
      <c r="AI51" t="str">
        <f t="shared" si="30"/>
        <v/>
      </c>
      <c r="AJ51" t="str">
        <f t="shared" si="31"/>
        <v>(/)</v>
      </c>
      <c r="AK51" t="str">
        <f t="shared" si="32"/>
        <v/>
      </c>
      <c r="AL51" t="str">
        <f t="shared" si="33"/>
        <v/>
      </c>
      <c r="AM51" t="str">
        <f t="shared" si="34"/>
        <v/>
      </c>
      <c r="AN51" t="str">
        <f t="shared" si="35"/>
        <v/>
      </c>
      <c r="AO51" t="str">
        <f t="shared" si="36"/>
        <v/>
      </c>
      <c r="AP51" t="str">
        <f t="shared" si="37"/>
        <v/>
      </c>
      <c r="AQ51" t="str">
        <f t="shared" si="38"/>
        <v/>
      </c>
      <c r="AR51" t="str">
        <f t="shared" si="68"/>
        <v/>
      </c>
      <c r="AS51" t="str">
        <f t="shared" si="39"/>
        <v/>
      </c>
      <c r="AT51" t="str">
        <f t="shared" si="40"/>
        <v>(/)</v>
      </c>
      <c r="AU51" t="str">
        <f t="shared" si="69"/>
        <v/>
      </c>
      <c r="AV51" t="str">
        <f t="shared" si="70"/>
        <v/>
      </c>
      <c r="AW51" t="str">
        <f t="shared" si="41"/>
        <v/>
      </c>
      <c r="AY51" s="18" t="str">
        <f t="shared" si="42"/>
        <v/>
      </c>
      <c r="AZ51" s="18" t="str">
        <f t="shared" si="71"/>
        <v/>
      </c>
      <c r="BA51" s="18" t="str">
        <f t="shared" si="72"/>
        <v/>
      </c>
      <c r="BB51" s="18" t="str">
        <f t="shared" si="43"/>
        <v/>
      </c>
      <c r="BC51" s="18" t="str">
        <f t="shared" si="44"/>
        <v/>
      </c>
      <c r="BD51" s="18" t="str">
        <f t="shared" si="45"/>
        <v/>
      </c>
      <c r="BE51" s="18" t="str">
        <f t="shared" si="46"/>
        <v/>
      </c>
      <c r="BF51" s="18" t="str">
        <f t="shared" si="47"/>
        <v/>
      </c>
      <c r="BG51" s="18" t="str">
        <f t="shared" si="48"/>
        <v/>
      </c>
      <c r="BH51" s="18" t="str">
        <f t="shared" si="49"/>
        <v/>
      </c>
      <c r="BI51" s="18" t="str">
        <f t="shared" si="73"/>
        <v/>
      </c>
      <c r="BJ51" s="18" t="str">
        <f t="shared" si="74"/>
        <v/>
      </c>
      <c r="BK51" s="18" t="str">
        <f>IF(B51="","","("&amp;match3b!$P$6&amp;") ")</f>
        <v/>
      </c>
      <c r="BL51">
        <v>4.9999999999999998E-8</v>
      </c>
      <c r="BM51" s="14" t="str">
        <f t="shared" si="50"/>
        <v/>
      </c>
      <c r="BN51" t="str">
        <f t="shared" ref="BN51:BN61" si="86">IF(A51=MAX($A$50:$A$61),B51,"")</f>
        <v/>
      </c>
      <c r="BO51" t="str">
        <f t="shared" si="52"/>
        <v/>
      </c>
      <c r="BP51" t="str">
        <f t="shared" si="82"/>
        <v/>
      </c>
      <c r="BQ51" t="str">
        <f t="shared" si="83"/>
        <v/>
      </c>
      <c r="BR51" t="str">
        <f t="shared" si="84"/>
        <v/>
      </c>
      <c r="BS51" t="str">
        <f t="shared" si="75"/>
        <v/>
      </c>
      <c r="BT51" t="str">
        <f t="shared" si="76"/>
        <v/>
      </c>
      <c r="BU51" t="str">
        <f t="shared" si="77"/>
        <v/>
      </c>
      <c r="BV51" t="str">
        <f t="shared" si="78"/>
        <v/>
      </c>
      <c r="BW51" t="str">
        <f t="shared" si="79"/>
        <v/>
      </c>
      <c r="BX51" t="str">
        <f t="shared" si="80"/>
        <v/>
      </c>
      <c r="BY51" t="str">
        <f t="shared" si="81"/>
        <v/>
      </c>
      <c r="BZ51" t="str">
        <f t="shared" si="61"/>
        <v/>
      </c>
      <c r="CA51" t="str">
        <f t="shared" si="62"/>
        <v/>
      </c>
      <c r="CB51" t="str">
        <f t="shared" si="63"/>
        <v/>
      </c>
    </row>
    <row r="52" spans="1:84" x14ac:dyDescent="0.25">
      <c r="A52" s="14" t="str">
        <f t="shared" si="66"/>
        <v/>
      </c>
      <c r="B52" t="str">
        <f>match3b!A9</f>
        <v/>
      </c>
      <c r="C52" t="str">
        <f>match3b!B9</f>
        <v/>
      </c>
      <c r="D52" t="str">
        <f>match3b!C9</f>
        <v/>
      </c>
      <c r="E52" t="str">
        <f>match3b!D9</f>
        <v/>
      </c>
      <c r="F52" t="str">
        <f t="shared" si="12"/>
        <v/>
      </c>
      <c r="G52" t="str">
        <f>match3b!E9</f>
        <v/>
      </c>
      <c r="H52" t="str">
        <f>match3b!F9</f>
        <v/>
      </c>
      <c r="I52" t="str">
        <f>match3b!G9</f>
        <v/>
      </c>
      <c r="J52" t="str">
        <f>match3b!H9</f>
        <v/>
      </c>
      <c r="K52" t="str">
        <f>match3b!I9</f>
        <v/>
      </c>
      <c r="L52" t="str">
        <f>match3b!J9</f>
        <v/>
      </c>
      <c r="M52" t="str">
        <f>match3b!K9</f>
        <v/>
      </c>
      <c r="N52" t="str">
        <f>match3b!L9</f>
        <v/>
      </c>
      <c r="O52" t="str">
        <f>match3b!M9</f>
        <v/>
      </c>
      <c r="P52" t="str">
        <f>match3b!N9</f>
        <v/>
      </c>
      <c r="Q52" t="str">
        <f t="shared" si="13"/>
        <v/>
      </c>
      <c r="R52" t="str">
        <f t="shared" si="14"/>
        <v/>
      </c>
      <c r="S52" t="str">
        <f t="shared" si="15"/>
        <v/>
      </c>
      <c r="T52" t="str">
        <f t="shared" si="16"/>
        <v/>
      </c>
      <c r="U52" t="str">
        <f t="shared" si="17"/>
        <v/>
      </c>
      <c r="V52" t="str">
        <f t="shared" si="67"/>
        <v/>
      </c>
      <c r="W52" t="str">
        <f t="shared" si="18"/>
        <v/>
      </c>
      <c r="X52" t="str">
        <f t="shared" si="19"/>
        <v/>
      </c>
      <c r="Y52" t="str">
        <f t="shared" si="20"/>
        <v/>
      </c>
      <c r="Z52" t="str">
        <f t="shared" si="21"/>
        <v>(/)</v>
      </c>
      <c r="AA52" t="str">
        <f t="shared" si="22"/>
        <v/>
      </c>
      <c r="AB52" t="str">
        <f t="shared" si="23"/>
        <v/>
      </c>
      <c r="AC52" t="str">
        <f t="shared" si="24"/>
        <v/>
      </c>
      <c r="AD52" t="str">
        <f t="shared" si="25"/>
        <v/>
      </c>
      <c r="AE52" t="str">
        <f t="shared" si="26"/>
        <v/>
      </c>
      <c r="AF52" t="str">
        <f t="shared" si="27"/>
        <v/>
      </c>
      <c r="AG52" t="str">
        <f t="shared" si="28"/>
        <v/>
      </c>
      <c r="AH52" t="str">
        <f t="shared" si="29"/>
        <v/>
      </c>
      <c r="AI52" t="str">
        <f t="shared" si="30"/>
        <v/>
      </c>
      <c r="AJ52" t="str">
        <f t="shared" si="31"/>
        <v>(/)</v>
      </c>
      <c r="AK52" t="str">
        <f t="shared" si="32"/>
        <v/>
      </c>
      <c r="AL52" t="str">
        <f t="shared" si="33"/>
        <v/>
      </c>
      <c r="AM52" t="str">
        <f t="shared" si="34"/>
        <v/>
      </c>
      <c r="AN52" t="str">
        <f t="shared" si="35"/>
        <v/>
      </c>
      <c r="AO52" t="str">
        <f t="shared" si="36"/>
        <v/>
      </c>
      <c r="AP52" t="str">
        <f t="shared" si="37"/>
        <v/>
      </c>
      <c r="AQ52" t="str">
        <f t="shared" si="38"/>
        <v/>
      </c>
      <c r="AR52" t="str">
        <f t="shared" si="68"/>
        <v/>
      </c>
      <c r="AS52" t="str">
        <f t="shared" si="39"/>
        <v/>
      </c>
      <c r="AT52" t="str">
        <f t="shared" si="40"/>
        <v>(/)</v>
      </c>
      <c r="AU52" t="str">
        <f t="shared" si="69"/>
        <v/>
      </c>
      <c r="AV52" t="str">
        <f t="shared" si="70"/>
        <v/>
      </c>
      <c r="AW52" t="str">
        <f t="shared" si="41"/>
        <v/>
      </c>
      <c r="AY52" s="18" t="str">
        <f t="shared" si="42"/>
        <v/>
      </c>
      <c r="AZ52" s="18" t="str">
        <f t="shared" si="71"/>
        <v/>
      </c>
      <c r="BA52" s="18" t="str">
        <f t="shared" si="72"/>
        <v/>
      </c>
      <c r="BB52" s="18" t="str">
        <f t="shared" si="43"/>
        <v/>
      </c>
      <c r="BC52" s="18" t="str">
        <f t="shared" si="44"/>
        <v/>
      </c>
      <c r="BD52" s="18" t="str">
        <f t="shared" si="45"/>
        <v/>
      </c>
      <c r="BE52" s="18" t="str">
        <f t="shared" si="46"/>
        <v/>
      </c>
      <c r="BF52" s="18" t="str">
        <f t="shared" si="47"/>
        <v/>
      </c>
      <c r="BG52" s="18" t="str">
        <f t="shared" si="48"/>
        <v/>
      </c>
      <c r="BH52" s="18" t="str">
        <f t="shared" si="49"/>
        <v/>
      </c>
      <c r="BI52" s="18" t="str">
        <f t="shared" si="73"/>
        <v/>
      </c>
      <c r="BJ52" s="18" t="str">
        <f t="shared" si="74"/>
        <v/>
      </c>
      <c r="BK52" s="18" t="str">
        <f>IF(B52="","","("&amp;match3b!$P$6&amp;") ")</f>
        <v/>
      </c>
      <c r="BL52">
        <v>5.1E-8</v>
      </c>
      <c r="BM52" s="14" t="str">
        <f t="shared" si="50"/>
        <v/>
      </c>
      <c r="BN52" t="str">
        <f t="shared" si="86"/>
        <v/>
      </c>
      <c r="BO52" t="str">
        <f t="shared" si="52"/>
        <v/>
      </c>
      <c r="BP52" t="str">
        <f t="shared" si="82"/>
        <v/>
      </c>
      <c r="BQ52" t="str">
        <f t="shared" si="83"/>
        <v/>
      </c>
      <c r="BR52" t="str">
        <f t="shared" si="84"/>
        <v/>
      </c>
      <c r="BS52" t="str">
        <f t="shared" si="75"/>
        <v/>
      </c>
      <c r="BT52" t="str">
        <f t="shared" si="76"/>
        <v/>
      </c>
      <c r="BU52" t="str">
        <f t="shared" si="77"/>
        <v/>
      </c>
      <c r="BV52" t="str">
        <f t="shared" si="78"/>
        <v/>
      </c>
      <c r="BW52" t="str">
        <f t="shared" si="79"/>
        <v/>
      </c>
      <c r="BX52" t="str">
        <f t="shared" si="80"/>
        <v/>
      </c>
      <c r="BY52" t="str">
        <f t="shared" si="81"/>
        <v/>
      </c>
      <c r="BZ52" t="str">
        <f t="shared" si="61"/>
        <v/>
      </c>
      <c r="CA52" t="str">
        <f t="shared" si="62"/>
        <v/>
      </c>
      <c r="CB52" t="str">
        <f t="shared" si="63"/>
        <v/>
      </c>
    </row>
    <row r="53" spans="1:84" x14ac:dyDescent="0.25">
      <c r="A53" s="14" t="str">
        <f t="shared" si="66"/>
        <v/>
      </c>
      <c r="B53" t="str">
        <f>match3b!A10</f>
        <v/>
      </c>
      <c r="C53" t="str">
        <f>match3b!B10</f>
        <v/>
      </c>
      <c r="D53" t="str">
        <f>match3b!C10</f>
        <v/>
      </c>
      <c r="E53" t="str">
        <f>match3b!D10</f>
        <v/>
      </c>
      <c r="F53" t="str">
        <f t="shared" si="12"/>
        <v/>
      </c>
      <c r="G53" t="str">
        <f>match3b!E10</f>
        <v/>
      </c>
      <c r="H53" t="str">
        <f>match3b!F10</f>
        <v/>
      </c>
      <c r="I53" t="str">
        <f>match3b!G10</f>
        <v/>
      </c>
      <c r="J53" t="str">
        <f>match3b!H10</f>
        <v/>
      </c>
      <c r="K53" t="str">
        <f>match3b!I10</f>
        <v/>
      </c>
      <c r="L53" t="str">
        <f>match3b!J10</f>
        <v/>
      </c>
      <c r="M53" t="str">
        <f>match3b!K10</f>
        <v/>
      </c>
      <c r="N53" t="str">
        <f>match3b!L10</f>
        <v/>
      </c>
      <c r="O53" t="str">
        <f>match3b!M10</f>
        <v/>
      </c>
      <c r="P53" t="str">
        <f>match3b!N10</f>
        <v/>
      </c>
      <c r="Q53" t="str">
        <f t="shared" si="13"/>
        <v/>
      </c>
      <c r="R53" t="str">
        <f t="shared" si="14"/>
        <v/>
      </c>
      <c r="S53" t="str">
        <f t="shared" si="15"/>
        <v/>
      </c>
      <c r="T53" t="str">
        <f t="shared" si="16"/>
        <v/>
      </c>
      <c r="U53" t="str">
        <f t="shared" si="17"/>
        <v/>
      </c>
      <c r="V53" t="str">
        <f t="shared" si="67"/>
        <v/>
      </c>
      <c r="W53" t="str">
        <f t="shared" si="18"/>
        <v/>
      </c>
      <c r="X53" t="str">
        <f t="shared" si="19"/>
        <v/>
      </c>
      <c r="Y53" t="str">
        <f t="shared" si="20"/>
        <v/>
      </c>
      <c r="Z53" t="str">
        <f t="shared" si="21"/>
        <v>(/)</v>
      </c>
      <c r="AA53" t="str">
        <f t="shared" si="22"/>
        <v/>
      </c>
      <c r="AB53" t="str">
        <f t="shared" si="23"/>
        <v/>
      </c>
      <c r="AC53" t="str">
        <f t="shared" si="24"/>
        <v/>
      </c>
      <c r="AD53" t="str">
        <f t="shared" si="25"/>
        <v/>
      </c>
      <c r="AE53" t="str">
        <f t="shared" si="26"/>
        <v/>
      </c>
      <c r="AF53" t="str">
        <f t="shared" si="27"/>
        <v/>
      </c>
      <c r="AG53" t="str">
        <f t="shared" si="28"/>
        <v/>
      </c>
      <c r="AH53" t="str">
        <f t="shared" si="29"/>
        <v/>
      </c>
      <c r="AI53" t="str">
        <f t="shared" si="30"/>
        <v/>
      </c>
      <c r="AJ53" t="str">
        <f t="shared" si="31"/>
        <v>(/)</v>
      </c>
      <c r="AK53" t="str">
        <f t="shared" si="32"/>
        <v/>
      </c>
      <c r="AL53" t="str">
        <f t="shared" si="33"/>
        <v/>
      </c>
      <c r="AM53" t="str">
        <f t="shared" si="34"/>
        <v/>
      </c>
      <c r="AN53" t="str">
        <f t="shared" si="35"/>
        <v/>
      </c>
      <c r="AO53" t="str">
        <f t="shared" si="36"/>
        <v/>
      </c>
      <c r="AP53" t="str">
        <f t="shared" si="37"/>
        <v/>
      </c>
      <c r="AQ53" t="str">
        <f t="shared" si="38"/>
        <v/>
      </c>
      <c r="AR53" t="str">
        <f t="shared" si="68"/>
        <v/>
      </c>
      <c r="AS53" t="str">
        <f t="shared" si="39"/>
        <v/>
      </c>
      <c r="AT53" t="str">
        <f t="shared" si="40"/>
        <v>(/)</v>
      </c>
      <c r="AU53" t="str">
        <f t="shared" si="69"/>
        <v/>
      </c>
      <c r="AV53" t="str">
        <f t="shared" si="70"/>
        <v/>
      </c>
      <c r="AW53" t="str">
        <f t="shared" si="41"/>
        <v/>
      </c>
      <c r="AY53" s="18" t="str">
        <f t="shared" si="42"/>
        <v/>
      </c>
      <c r="AZ53" s="18" t="str">
        <f t="shared" si="71"/>
        <v/>
      </c>
      <c r="BA53" s="18" t="str">
        <f t="shared" si="72"/>
        <v/>
      </c>
      <c r="BB53" s="18" t="str">
        <f t="shared" si="43"/>
        <v/>
      </c>
      <c r="BC53" s="18" t="str">
        <f t="shared" si="44"/>
        <v/>
      </c>
      <c r="BD53" s="18" t="str">
        <f t="shared" si="45"/>
        <v/>
      </c>
      <c r="BE53" s="18" t="str">
        <f t="shared" si="46"/>
        <v/>
      </c>
      <c r="BF53" s="18" t="str">
        <f t="shared" si="47"/>
        <v/>
      </c>
      <c r="BG53" s="18" t="str">
        <f t="shared" si="48"/>
        <v/>
      </c>
      <c r="BH53" s="18" t="str">
        <f t="shared" si="49"/>
        <v/>
      </c>
      <c r="BI53" s="18" t="str">
        <f t="shared" si="73"/>
        <v/>
      </c>
      <c r="BJ53" s="18" t="str">
        <f t="shared" si="74"/>
        <v/>
      </c>
      <c r="BK53" s="18" t="str">
        <f>IF(B53="","","("&amp;match3b!$P$6&amp;") ")</f>
        <v/>
      </c>
      <c r="BL53">
        <v>5.2000000000000002E-8</v>
      </c>
      <c r="BM53" s="14" t="str">
        <f t="shared" si="50"/>
        <v/>
      </c>
      <c r="BN53" t="str">
        <f t="shared" si="86"/>
        <v/>
      </c>
      <c r="BO53" t="str">
        <f t="shared" si="52"/>
        <v/>
      </c>
      <c r="BP53" t="str">
        <f t="shared" si="82"/>
        <v/>
      </c>
      <c r="BQ53" t="str">
        <f t="shared" si="83"/>
        <v/>
      </c>
      <c r="BR53" t="str">
        <f t="shared" si="84"/>
        <v/>
      </c>
      <c r="BS53" t="str">
        <f t="shared" si="75"/>
        <v/>
      </c>
      <c r="BT53" t="str">
        <f t="shared" si="76"/>
        <v/>
      </c>
      <c r="BU53" t="str">
        <f t="shared" si="77"/>
        <v/>
      </c>
      <c r="BV53" t="str">
        <f t="shared" si="78"/>
        <v/>
      </c>
      <c r="BW53" t="str">
        <f t="shared" si="79"/>
        <v/>
      </c>
      <c r="BX53" t="str">
        <f t="shared" si="80"/>
        <v/>
      </c>
      <c r="BY53" t="str">
        <f t="shared" si="81"/>
        <v/>
      </c>
      <c r="BZ53" t="str">
        <f t="shared" si="61"/>
        <v/>
      </c>
      <c r="CA53" t="str">
        <f t="shared" si="62"/>
        <v/>
      </c>
      <c r="CB53" t="str">
        <f t="shared" si="63"/>
        <v/>
      </c>
    </row>
    <row r="54" spans="1:84" x14ac:dyDescent="0.25">
      <c r="A54" s="14" t="str">
        <f t="shared" si="66"/>
        <v/>
      </c>
      <c r="B54" t="str">
        <f>match3b!A11</f>
        <v/>
      </c>
      <c r="C54" t="str">
        <f>match3b!B11</f>
        <v/>
      </c>
      <c r="D54" t="str">
        <f>match3b!C11</f>
        <v/>
      </c>
      <c r="E54" t="str">
        <f>match3b!D11</f>
        <v/>
      </c>
      <c r="F54" t="str">
        <f t="shared" si="12"/>
        <v/>
      </c>
      <c r="G54" t="str">
        <f>match3b!E11</f>
        <v/>
      </c>
      <c r="H54" t="str">
        <f>match3b!F11</f>
        <v/>
      </c>
      <c r="I54" t="str">
        <f>match3b!G11</f>
        <v/>
      </c>
      <c r="J54" t="str">
        <f>match3b!H11</f>
        <v/>
      </c>
      <c r="K54" t="str">
        <f>match3b!I11</f>
        <v/>
      </c>
      <c r="L54" t="str">
        <f>match3b!J11</f>
        <v/>
      </c>
      <c r="M54" t="str">
        <f>match3b!K11</f>
        <v/>
      </c>
      <c r="N54" t="str">
        <f>match3b!L11</f>
        <v/>
      </c>
      <c r="O54" t="str">
        <f>match3b!M11</f>
        <v/>
      </c>
      <c r="P54" t="str">
        <f>match3b!N11</f>
        <v/>
      </c>
      <c r="Q54" t="str">
        <f t="shared" si="13"/>
        <v/>
      </c>
      <c r="R54" t="str">
        <f t="shared" si="14"/>
        <v/>
      </c>
      <c r="S54" t="str">
        <f t="shared" si="15"/>
        <v/>
      </c>
      <c r="T54" t="str">
        <f t="shared" si="16"/>
        <v/>
      </c>
      <c r="U54" t="str">
        <f t="shared" si="17"/>
        <v/>
      </c>
      <c r="V54" t="str">
        <f t="shared" si="67"/>
        <v/>
      </c>
      <c r="W54" t="str">
        <f t="shared" si="18"/>
        <v/>
      </c>
      <c r="X54" t="str">
        <f t="shared" si="19"/>
        <v/>
      </c>
      <c r="Y54" t="str">
        <f t="shared" si="20"/>
        <v/>
      </c>
      <c r="Z54" t="str">
        <f t="shared" si="21"/>
        <v>(/)</v>
      </c>
      <c r="AA54" t="str">
        <f t="shared" si="22"/>
        <v/>
      </c>
      <c r="AB54" t="str">
        <f t="shared" si="23"/>
        <v/>
      </c>
      <c r="AC54" t="str">
        <f t="shared" si="24"/>
        <v/>
      </c>
      <c r="AD54" t="str">
        <f t="shared" si="25"/>
        <v/>
      </c>
      <c r="AE54" t="str">
        <f t="shared" si="26"/>
        <v/>
      </c>
      <c r="AF54" t="str">
        <f t="shared" si="27"/>
        <v/>
      </c>
      <c r="AG54" t="str">
        <f t="shared" si="28"/>
        <v/>
      </c>
      <c r="AH54" t="str">
        <f t="shared" si="29"/>
        <v/>
      </c>
      <c r="AI54" t="str">
        <f t="shared" si="30"/>
        <v/>
      </c>
      <c r="AJ54" t="str">
        <f t="shared" si="31"/>
        <v>(/)</v>
      </c>
      <c r="AK54" t="str">
        <f t="shared" si="32"/>
        <v/>
      </c>
      <c r="AL54" t="str">
        <f t="shared" si="33"/>
        <v/>
      </c>
      <c r="AM54" t="str">
        <f t="shared" si="34"/>
        <v/>
      </c>
      <c r="AN54" t="str">
        <f t="shared" si="35"/>
        <v/>
      </c>
      <c r="AO54" t="str">
        <f t="shared" si="36"/>
        <v/>
      </c>
      <c r="AP54" t="str">
        <f t="shared" si="37"/>
        <v/>
      </c>
      <c r="AQ54" t="str">
        <f t="shared" si="38"/>
        <v/>
      </c>
      <c r="AR54" t="str">
        <f t="shared" si="68"/>
        <v/>
      </c>
      <c r="AS54" t="str">
        <f t="shared" si="39"/>
        <v/>
      </c>
      <c r="AT54" t="str">
        <f t="shared" si="40"/>
        <v>(/)</v>
      </c>
      <c r="AU54" t="str">
        <f t="shared" si="69"/>
        <v/>
      </c>
      <c r="AV54" t="str">
        <f t="shared" si="70"/>
        <v/>
      </c>
      <c r="AW54" t="str">
        <f t="shared" si="41"/>
        <v/>
      </c>
      <c r="AY54" s="18" t="str">
        <f t="shared" si="42"/>
        <v/>
      </c>
      <c r="AZ54" s="18" t="str">
        <f t="shared" si="71"/>
        <v/>
      </c>
      <c r="BA54" s="18" t="str">
        <f t="shared" si="72"/>
        <v/>
      </c>
      <c r="BB54" s="18" t="str">
        <f t="shared" si="43"/>
        <v/>
      </c>
      <c r="BC54" s="18" t="str">
        <f t="shared" si="44"/>
        <v/>
      </c>
      <c r="BD54" s="18" t="str">
        <f t="shared" si="45"/>
        <v/>
      </c>
      <c r="BE54" s="18" t="str">
        <f t="shared" si="46"/>
        <v/>
      </c>
      <c r="BF54" s="18" t="str">
        <f t="shared" si="47"/>
        <v/>
      </c>
      <c r="BG54" s="18" t="str">
        <f t="shared" si="48"/>
        <v/>
      </c>
      <c r="BH54" s="18" t="str">
        <f t="shared" si="49"/>
        <v/>
      </c>
      <c r="BI54" s="18" t="str">
        <f t="shared" si="73"/>
        <v/>
      </c>
      <c r="BJ54" s="18" t="str">
        <f t="shared" si="74"/>
        <v/>
      </c>
      <c r="BK54" s="18" t="str">
        <f>IF(B54="","","("&amp;match3b!$P$6&amp;") ")</f>
        <v/>
      </c>
      <c r="BL54">
        <v>5.2999999999999998E-8</v>
      </c>
      <c r="BM54" s="14" t="str">
        <f t="shared" si="50"/>
        <v/>
      </c>
      <c r="BN54" t="str">
        <f t="shared" si="86"/>
        <v/>
      </c>
      <c r="BO54" t="str">
        <f t="shared" si="52"/>
        <v/>
      </c>
      <c r="BP54" t="str">
        <f t="shared" si="82"/>
        <v/>
      </c>
      <c r="BQ54" t="str">
        <f t="shared" si="83"/>
        <v/>
      </c>
      <c r="BR54" t="str">
        <f t="shared" si="84"/>
        <v/>
      </c>
      <c r="BS54" t="str">
        <f t="shared" si="75"/>
        <v/>
      </c>
      <c r="BT54" t="str">
        <f t="shared" si="76"/>
        <v/>
      </c>
      <c r="BU54" t="str">
        <f t="shared" si="77"/>
        <v/>
      </c>
      <c r="BV54" t="str">
        <f t="shared" si="78"/>
        <v/>
      </c>
      <c r="BW54" t="str">
        <f t="shared" si="79"/>
        <v/>
      </c>
      <c r="BX54" t="str">
        <f t="shared" si="80"/>
        <v/>
      </c>
      <c r="BY54" t="str">
        <f t="shared" si="81"/>
        <v/>
      </c>
      <c r="BZ54" t="str">
        <f t="shared" si="61"/>
        <v/>
      </c>
      <c r="CA54" t="str">
        <f t="shared" si="62"/>
        <v/>
      </c>
      <c r="CB54" t="str">
        <f t="shared" si="63"/>
        <v/>
      </c>
    </row>
    <row r="55" spans="1:84" x14ac:dyDescent="0.25">
      <c r="A55" s="14" t="str">
        <f t="shared" si="66"/>
        <v/>
      </c>
      <c r="B55" t="str">
        <f>match3b!A12</f>
        <v/>
      </c>
      <c r="C55" t="str">
        <f>match3b!B12</f>
        <v/>
      </c>
      <c r="D55" t="str">
        <f>match3b!C12</f>
        <v/>
      </c>
      <c r="E55" t="str">
        <f>match3b!D12</f>
        <v/>
      </c>
      <c r="F55" t="str">
        <f t="shared" si="12"/>
        <v/>
      </c>
      <c r="G55" t="str">
        <f>match3b!E12</f>
        <v/>
      </c>
      <c r="H55" t="str">
        <f>match3b!F12</f>
        <v/>
      </c>
      <c r="I55" t="str">
        <f>match3b!G12</f>
        <v/>
      </c>
      <c r="J55" t="str">
        <f>match3b!H12</f>
        <v/>
      </c>
      <c r="K55" t="str">
        <f>match3b!I12</f>
        <v/>
      </c>
      <c r="L55" t="str">
        <f>match3b!J12</f>
        <v/>
      </c>
      <c r="M55" t="str">
        <f>match3b!K12</f>
        <v/>
      </c>
      <c r="N55" t="str">
        <f>match3b!L12</f>
        <v/>
      </c>
      <c r="O55" t="str">
        <f>match3b!M12</f>
        <v/>
      </c>
      <c r="P55" t="str">
        <f>match3b!N12</f>
        <v/>
      </c>
      <c r="Q55" t="str">
        <f t="shared" si="13"/>
        <v/>
      </c>
      <c r="R55" t="str">
        <f t="shared" si="14"/>
        <v/>
      </c>
      <c r="S55" t="str">
        <f t="shared" si="15"/>
        <v/>
      </c>
      <c r="T55" t="str">
        <f t="shared" si="16"/>
        <v/>
      </c>
      <c r="U55" t="str">
        <f t="shared" si="17"/>
        <v/>
      </c>
      <c r="V55" t="str">
        <f t="shared" si="67"/>
        <v/>
      </c>
      <c r="W55" t="str">
        <f t="shared" si="18"/>
        <v/>
      </c>
      <c r="X55" t="str">
        <f t="shared" si="19"/>
        <v/>
      </c>
      <c r="Y55" t="str">
        <f t="shared" si="20"/>
        <v/>
      </c>
      <c r="Z55" t="str">
        <f t="shared" si="21"/>
        <v>(/)</v>
      </c>
      <c r="AA55" t="str">
        <f t="shared" si="22"/>
        <v/>
      </c>
      <c r="AB55" t="str">
        <f t="shared" si="23"/>
        <v/>
      </c>
      <c r="AC55" t="str">
        <f t="shared" si="24"/>
        <v/>
      </c>
      <c r="AD55" t="str">
        <f t="shared" si="25"/>
        <v/>
      </c>
      <c r="AE55" t="str">
        <f t="shared" si="26"/>
        <v/>
      </c>
      <c r="AF55" t="str">
        <f t="shared" si="27"/>
        <v/>
      </c>
      <c r="AG55" t="str">
        <f t="shared" si="28"/>
        <v/>
      </c>
      <c r="AH55" t="str">
        <f t="shared" si="29"/>
        <v/>
      </c>
      <c r="AI55" t="str">
        <f t="shared" si="30"/>
        <v/>
      </c>
      <c r="AJ55" t="str">
        <f t="shared" si="31"/>
        <v>(/)</v>
      </c>
      <c r="AK55" t="str">
        <f t="shared" si="32"/>
        <v/>
      </c>
      <c r="AL55" t="str">
        <f t="shared" si="33"/>
        <v/>
      </c>
      <c r="AM55" t="str">
        <f t="shared" si="34"/>
        <v/>
      </c>
      <c r="AN55" t="str">
        <f t="shared" si="35"/>
        <v/>
      </c>
      <c r="AO55" t="str">
        <f t="shared" si="36"/>
        <v/>
      </c>
      <c r="AP55" t="str">
        <f t="shared" si="37"/>
        <v/>
      </c>
      <c r="AQ55" t="str">
        <f t="shared" si="38"/>
        <v/>
      </c>
      <c r="AR55" t="str">
        <f t="shared" si="68"/>
        <v/>
      </c>
      <c r="AS55" t="str">
        <f t="shared" si="39"/>
        <v/>
      </c>
      <c r="AT55" t="str">
        <f t="shared" si="40"/>
        <v>(/)</v>
      </c>
      <c r="AU55" t="str">
        <f t="shared" si="69"/>
        <v/>
      </c>
      <c r="AV55" t="str">
        <f t="shared" si="70"/>
        <v/>
      </c>
      <c r="AW55" t="str">
        <f t="shared" si="41"/>
        <v/>
      </c>
      <c r="AY55" s="18" t="str">
        <f t="shared" si="42"/>
        <v/>
      </c>
      <c r="AZ55" s="18" t="str">
        <f t="shared" si="71"/>
        <v/>
      </c>
      <c r="BA55" s="18" t="str">
        <f t="shared" si="72"/>
        <v/>
      </c>
      <c r="BB55" s="18" t="str">
        <f t="shared" si="43"/>
        <v/>
      </c>
      <c r="BC55" s="18" t="str">
        <f t="shared" si="44"/>
        <v/>
      </c>
      <c r="BD55" s="18" t="str">
        <f t="shared" si="45"/>
        <v/>
      </c>
      <c r="BE55" s="18" t="str">
        <f t="shared" si="46"/>
        <v/>
      </c>
      <c r="BF55" s="18" t="str">
        <f t="shared" si="47"/>
        <v/>
      </c>
      <c r="BG55" s="18" t="str">
        <f t="shared" si="48"/>
        <v/>
      </c>
      <c r="BH55" s="18" t="str">
        <f t="shared" si="49"/>
        <v/>
      </c>
      <c r="BI55" s="18" t="str">
        <f t="shared" si="73"/>
        <v/>
      </c>
      <c r="BJ55" s="18" t="str">
        <f t="shared" si="74"/>
        <v/>
      </c>
      <c r="BK55" s="18" t="str">
        <f>IF(B55="","","("&amp;match3b!$P$6&amp;") ")</f>
        <v/>
      </c>
      <c r="BL55">
        <v>5.4E-8</v>
      </c>
      <c r="BM55" s="14" t="str">
        <f t="shared" si="50"/>
        <v/>
      </c>
      <c r="BN55" t="str">
        <f t="shared" si="86"/>
        <v/>
      </c>
      <c r="BO55" t="str">
        <f t="shared" si="52"/>
        <v/>
      </c>
      <c r="BP55" t="str">
        <f t="shared" si="82"/>
        <v/>
      </c>
      <c r="BQ55" t="str">
        <f t="shared" si="83"/>
        <v/>
      </c>
      <c r="BR55" t="str">
        <f t="shared" si="84"/>
        <v/>
      </c>
      <c r="BS55" t="str">
        <f t="shared" si="75"/>
        <v/>
      </c>
      <c r="BT55" t="str">
        <f t="shared" si="76"/>
        <v/>
      </c>
      <c r="BU55" t="str">
        <f t="shared" si="77"/>
        <v/>
      </c>
      <c r="BV55" t="str">
        <f t="shared" si="78"/>
        <v/>
      </c>
      <c r="BW55" t="str">
        <f t="shared" si="79"/>
        <v/>
      </c>
      <c r="BX55" t="str">
        <f t="shared" si="80"/>
        <v/>
      </c>
      <c r="BY55" t="str">
        <f t="shared" si="81"/>
        <v/>
      </c>
      <c r="BZ55" t="str">
        <f t="shared" si="61"/>
        <v/>
      </c>
      <c r="CA55" t="str">
        <f t="shared" si="62"/>
        <v/>
      </c>
      <c r="CB55" t="str">
        <f t="shared" si="63"/>
        <v/>
      </c>
    </row>
    <row r="56" spans="1:84" x14ac:dyDescent="0.25">
      <c r="A56" s="14" t="str">
        <f t="shared" si="66"/>
        <v/>
      </c>
      <c r="B56" t="str">
        <f>match3b!A13</f>
        <v/>
      </c>
      <c r="C56" t="str">
        <f>match3b!B13</f>
        <v/>
      </c>
      <c r="D56" t="str">
        <f>match3b!C13</f>
        <v/>
      </c>
      <c r="E56" t="str">
        <f>match3b!D13</f>
        <v/>
      </c>
      <c r="F56" t="str">
        <f t="shared" si="12"/>
        <v/>
      </c>
      <c r="G56" t="str">
        <f>match3b!E13</f>
        <v/>
      </c>
      <c r="H56" t="str">
        <f>match3b!F13</f>
        <v/>
      </c>
      <c r="I56" t="str">
        <f>match3b!G13</f>
        <v/>
      </c>
      <c r="J56" t="str">
        <f>match3b!H13</f>
        <v/>
      </c>
      <c r="K56" t="str">
        <f>match3b!I13</f>
        <v/>
      </c>
      <c r="L56" t="str">
        <f>match3b!J13</f>
        <v/>
      </c>
      <c r="M56" t="str">
        <f>match3b!K13</f>
        <v/>
      </c>
      <c r="N56" t="str">
        <f>match3b!L13</f>
        <v/>
      </c>
      <c r="O56" t="str">
        <f>match3b!M13</f>
        <v/>
      </c>
      <c r="P56" t="str">
        <f>match3b!N13</f>
        <v/>
      </c>
      <c r="Q56" t="str">
        <f t="shared" si="13"/>
        <v/>
      </c>
      <c r="R56" t="str">
        <f t="shared" si="14"/>
        <v/>
      </c>
      <c r="S56" t="str">
        <f t="shared" si="15"/>
        <v/>
      </c>
      <c r="T56" t="str">
        <f t="shared" si="16"/>
        <v/>
      </c>
      <c r="U56" t="str">
        <f t="shared" si="17"/>
        <v/>
      </c>
      <c r="V56" t="str">
        <f t="shared" si="67"/>
        <v/>
      </c>
      <c r="W56" t="str">
        <f t="shared" si="18"/>
        <v/>
      </c>
      <c r="X56" t="str">
        <f t="shared" si="19"/>
        <v/>
      </c>
      <c r="Y56" t="str">
        <f t="shared" si="20"/>
        <v/>
      </c>
      <c r="Z56" t="str">
        <f t="shared" si="21"/>
        <v>(/)</v>
      </c>
      <c r="AA56" t="str">
        <f t="shared" si="22"/>
        <v/>
      </c>
      <c r="AB56" t="str">
        <f t="shared" si="23"/>
        <v/>
      </c>
      <c r="AC56" t="str">
        <f t="shared" si="24"/>
        <v/>
      </c>
      <c r="AD56" t="str">
        <f t="shared" si="25"/>
        <v/>
      </c>
      <c r="AE56" t="str">
        <f t="shared" si="26"/>
        <v/>
      </c>
      <c r="AF56" t="str">
        <f t="shared" si="27"/>
        <v/>
      </c>
      <c r="AG56" t="str">
        <f t="shared" si="28"/>
        <v/>
      </c>
      <c r="AH56" t="str">
        <f t="shared" si="29"/>
        <v/>
      </c>
      <c r="AI56" t="str">
        <f t="shared" si="30"/>
        <v/>
      </c>
      <c r="AJ56" t="str">
        <f t="shared" si="31"/>
        <v>(/)</v>
      </c>
      <c r="AK56" t="str">
        <f t="shared" si="32"/>
        <v/>
      </c>
      <c r="AL56" t="str">
        <f t="shared" si="33"/>
        <v/>
      </c>
      <c r="AM56" t="str">
        <f t="shared" si="34"/>
        <v/>
      </c>
      <c r="AN56" t="str">
        <f t="shared" si="35"/>
        <v/>
      </c>
      <c r="AO56" t="str">
        <f t="shared" si="36"/>
        <v/>
      </c>
      <c r="AP56" t="str">
        <f t="shared" si="37"/>
        <v/>
      </c>
      <c r="AQ56" t="str">
        <f t="shared" si="38"/>
        <v/>
      </c>
      <c r="AR56" t="str">
        <f t="shared" si="68"/>
        <v/>
      </c>
      <c r="AS56" t="str">
        <f t="shared" si="39"/>
        <v/>
      </c>
      <c r="AT56" t="str">
        <f t="shared" si="40"/>
        <v>(/)</v>
      </c>
      <c r="AU56" t="str">
        <f t="shared" si="69"/>
        <v/>
      </c>
      <c r="AV56" t="str">
        <f t="shared" si="70"/>
        <v/>
      </c>
      <c r="AW56" t="str">
        <f t="shared" si="41"/>
        <v/>
      </c>
      <c r="AY56" s="18" t="str">
        <f t="shared" si="42"/>
        <v/>
      </c>
      <c r="AZ56" s="18" t="str">
        <f t="shared" si="71"/>
        <v/>
      </c>
      <c r="BA56" s="18" t="str">
        <f t="shared" si="72"/>
        <v/>
      </c>
      <c r="BB56" s="18" t="str">
        <f t="shared" si="43"/>
        <v/>
      </c>
      <c r="BC56" s="18" t="str">
        <f t="shared" si="44"/>
        <v/>
      </c>
      <c r="BD56" s="18" t="str">
        <f t="shared" si="45"/>
        <v/>
      </c>
      <c r="BE56" s="18" t="str">
        <f t="shared" si="46"/>
        <v/>
      </c>
      <c r="BF56" s="18" t="str">
        <f t="shared" si="47"/>
        <v/>
      </c>
      <c r="BG56" s="18" t="str">
        <f t="shared" si="48"/>
        <v/>
      </c>
      <c r="BH56" s="18" t="str">
        <f t="shared" si="49"/>
        <v/>
      </c>
      <c r="BI56" s="18" t="str">
        <f t="shared" si="73"/>
        <v/>
      </c>
      <c r="BJ56" s="18" t="str">
        <f t="shared" si="74"/>
        <v/>
      </c>
      <c r="BK56" s="18" t="str">
        <f>IF(B56="","","("&amp;match3b!$P$6&amp;") ")</f>
        <v/>
      </c>
      <c r="BL56">
        <v>5.5000000000000003E-8</v>
      </c>
      <c r="BM56" s="14" t="str">
        <f t="shared" si="50"/>
        <v/>
      </c>
      <c r="BN56" t="str">
        <f t="shared" si="86"/>
        <v/>
      </c>
      <c r="BO56" t="str">
        <f t="shared" si="52"/>
        <v/>
      </c>
      <c r="BP56" t="str">
        <f t="shared" si="82"/>
        <v/>
      </c>
      <c r="BQ56" t="str">
        <f t="shared" si="83"/>
        <v/>
      </c>
      <c r="BR56" t="str">
        <f t="shared" si="84"/>
        <v/>
      </c>
      <c r="BS56" t="str">
        <f t="shared" si="75"/>
        <v/>
      </c>
      <c r="BT56" t="str">
        <f t="shared" si="76"/>
        <v/>
      </c>
      <c r="BU56" t="str">
        <f t="shared" si="77"/>
        <v/>
      </c>
      <c r="BV56" t="str">
        <f t="shared" si="78"/>
        <v/>
      </c>
      <c r="BW56" t="str">
        <f t="shared" si="79"/>
        <v/>
      </c>
      <c r="BX56" t="str">
        <f t="shared" si="80"/>
        <v/>
      </c>
      <c r="BY56" t="str">
        <f t="shared" si="81"/>
        <v/>
      </c>
      <c r="BZ56" t="str">
        <f t="shared" si="61"/>
        <v/>
      </c>
      <c r="CA56" t="str">
        <f t="shared" si="62"/>
        <v/>
      </c>
      <c r="CB56" t="str">
        <f t="shared" si="63"/>
        <v/>
      </c>
    </row>
    <row r="57" spans="1:84" x14ac:dyDescent="0.25">
      <c r="A57" s="14" t="str">
        <f t="shared" si="66"/>
        <v/>
      </c>
      <c r="B57" t="str">
        <f>match3b!A14</f>
        <v/>
      </c>
      <c r="C57" t="str">
        <f>match3b!B14</f>
        <v/>
      </c>
      <c r="D57" t="str">
        <f>match3b!C14</f>
        <v/>
      </c>
      <c r="E57" t="str">
        <f>match3b!D14</f>
        <v/>
      </c>
      <c r="F57" t="str">
        <f t="shared" si="12"/>
        <v/>
      </c>
      <c r="G57" t="str">
        <f>match3b!E14</f>
        <v/>
      </c>
      <c r="H57" t="str">
        <f>match3b!F14</f>
        <v/>
      </c>
      <c r="I57" t="str">
        <f>match3b!G14</f>
        <v/>
      </c>
      <c r="J57" t="str">
        <f>match3b!H14</f>
        <v/>
      </c>
      <c r="K57" t="str">
        <f>match3b!I14</f>
        <v/>
      </c>
      <c r="L57" t="str">
        <f>match3b!J14</f>
        <v/>
      </c>
      <c r="M57" t="str">
        <f>match3b!K14</f>
        <v/>
      </c>
      <c r="N57" t="str">
        <f>match3b!L14</f>
        <v/>
      </c>
      <c r="O57" t="str">
        <f>match3b!M14</f>
        <v/>
      </c>
      <c r="P57" t="str">
        <f>match3b!N14</f>
        <v/>
      </c>
      <c r="Q57" t="str">
        <f t="shared" si="13"/>
        <v/>
      </c>
      <c r="R57" t="str">
        <f t="shared" si="14"/>
        <v/>
      </c>
      <c r="S57" t="str">
        <f t="shared" si="15"/>
        <v/>
      </c>
      <c r="T57" t="str">
        <f t="shared" si="16"/>
        <v/>
      </c>
      <c r="U57" t="str">
        <f t="shared" si="17"/>
        <v/>
      </c>
      <c r="V57" t="str">
        <f t="shared" si="67"/>
        <v/>
      </c>
      <c r="W57" t="str">
        <f t="shared" si="18"/>
        <v/>
      </c>
      <c r="X57" t="str">
        <f t="shared" si="19"/>
        <v/>
      </c>
      <c r="Y57" t="str">
        <f t="shared" si="20"/>
        <v/>
      </c>
      <c r="Z57" t="str">
        <f t="shared" si="21"/>
        <v>(/)</v>
      </c>
      <c r="AA57" t="str">
        <f t="shared" si="22"/>
        <v/>
      </c>
      <c r="AB57" t="str">
        <f t="shared" si="23"/>
        <v/>
      </c>
      <c r="AC57" t="str">
        <f t="shared" si="24"/>
        <v/>
      </c>
      <c r="AD57" t="str">
        <f t="shared" si="25"/>
        <v/>
      </c>
      <c r="AE57" t="str">
        <f t="shared" si="26"/>
        <v/>
      </c>
      <c r="AF57" t="str">
        <f t="shared" si="27"/>
        <v/>
      </c>
      <c r="AG57" t="str">
        <f t="shared" si="28"/>
        <v/>
      </c>
      <c r="AH57" t="str">
        <f t="shared" si="29"/>
        <v/>
      </c>
      <c r="AI57" t="str">
        <f t="shared" si="30"/>
        <v/>
      </c>
      <c r="AJ57" t="str">
        <f t="shared" si="31"/>
        <v>(/)</v>
      </c>
      <c r="AK57" t="str">
        <f t="shared" si="32"/>
        <v/>
      </c>
      <c r="AL57" t="str">
        <f t="shared" si="33"/>
        <v/>
      </c>
      <c r="AM57" t="str">
        <f t="shared" si="34"/>
        <v/>
      </c>
      <c r="AN57" t="str">
        <f t="shared" si="35"/>
        <v/>
      </c>
      <c r="AO57" t="str">
        <f t="shared" si="36"/>
        <v/>
      </c>
      <c r="AP57" t="str">
        <f t="shared" si="37"/>
        <v/>
      </c>
      <c r="AQ57" t="str">
        <f t="shared" si="38"/>
        <v/>
      </c>
      <c r="AR57" t="str">
        <f t="shared" si="68"/>
        <v/>
      </c>
      <c r="AS57" t="str">
        <f t="shared" si="39"/>
        <v/>
      </c>
      <c r="AT57" t="str">
        <f t="shared" si="40"/>
        <v>(/)</v>
      </c>
      <c r="AU57" t="str">
        <f t="shared" si="69"/>
        <v/>
      </c>
      <c r="AV57" t="str">
        <f t="shared" si="70"/>
        <v/>
      </c>
      <c r="AW57" t="str">
        <f t="shared" si="41"/>
        <v/>
      </c>
      <c r="AY57" s="18" t="str">
        <f t="shared" si="42"/>
        <v/>
      </c>
      <c r="AZ57" s="18" t="str">
        <f t="shared" si="71"/>
        <v/>
      </c>
      <c r="BA57" s="18" t="str">
        <f t="shared" si="72"/>
        <v/>
      </c>
      <c r="BB57" s="18" t="str">
        <f t="shared" si="43"/>
        <v/>
      </c>
      <c r="BC57" s="18" t="str">
        <f t="shared" si="44"/>
        <v/>
      </c>
      <c r="BD57" s="18" t="str">
        <f t="shared" si="45"/>
        <v/>
      </c>
      <c r="BE57" s="18" t="str">
        <f t="shared" si="46"/>
        <v/>
      </c>
      <c r="BF57" s="18" t="str">
        <f t="shared" si="47"/>
        <v/>
      </c>
      <c r="BG57" s="18" t="str">
        <f t="shared" si="48"/>
        <v/>
      </c>
      <c r="BH57" s="18" t="str">
        <f t="shared" si="49"/>
        <v/>
      </c>
      <c r="BI57" s="18" t="str">
        <f t="shared" si="73"/>
        <v/>
      </c>
      <c r="BJ57" s="18" t="str">
        <f t="shared" si="74"/>
        <v/>
      </c>
      <c r="BK57" s="18" t="str">
        <f>IF(B57="","","("&amp;match3b!$P$6&amp;") ")</f>
        <v/>
      </c>
      <c r="BL57">
        <v>5.5999999999999999E-8</v>
      </c>
      <c r="BM57" s="14" t="str">
        <f t="shared" si="50"/>
        <v/>
      </c>
      <c r="BN57" t="str">
        <f t="shared" si="86"/>
        <v/>
      </c>
      <c r="BO57" t="str">
        <f t="shared" si="52"/>
        <v/>
      </c>
      <c r="BP57" t="str">
        <f t="shared" si="82"/>
        <v/>
      </c>
      <c r="BQ57" t="str">
        <f t="shared" si="83"/>
        <v/>
      </c>
      <c r="BR57" t="str">
        <f t="shared" si="84"/>
        <v/>
      </c>
      <c r="BS57" t="str">
        <f t="shared" si="75"/>
        <v/>
      </c>
      <c r="BT57" t="str">
        <f t="shared" si="76"/>
        <v/>
      </c>
      <c r="BU57" t="str">
        <f t="shared" si="77"/>
        <v/>
      </c>
      <c r="BV57" t="str">
        <f t="shared" si="78"/>
        <v/>
      </c>
      <c r="BW57" t="str">
        <f t="shared" si="79"/>
        <v/>
      </c>
      <c r="BX57" t="str">
        <f t="shared" si="80"/>
        <v/>
      </c>
      <c r="BY57" t="str">
        <f t="shared" si="81"/>
        <v/>
      </c>
      <c r="BZ57" t="str">
        <f t="shared" si="61"/>
        <v/>
      </c>
      <c r="CA57" t="str">
        <f t="shared" si="62"/>
        <v/>
      </c>
      <c r="CB57" t="str">
        <f t="shared" si="63"/>
        <v/>
      </c>
    </row>
    <row r="58" spans="1:84" x14ac:dyDescent="0.25">
      <c r="A58" s="14" t="str">
        <f t="shared" si="66"/>
        <v/>
      </c>
      <c r="B58" t="str">
        <f>match3b!A15</f>
        <v/>
      </c>
      <c r="C58" t="str">
        <f>match3b!B15</f>
        <v/>
      </c>
      <c r="D58" t="str">
        <f>match3b!C15</f>
        <v/>
      </c>
      <c r="E58" t="str">
        <f>match3b!D15</f>
        <v/>
      </c>
      <c r="F58" t="str">
        <f t="shared" si="12"/>
        <v/>
      </c>
      <c r="G58" t="str">
        <f>match3b!E15</f>
        <v/>
      </c>
      <c r="H58" t="str">
        <f>match3b!F15</f>
        <v/>
      </c>
      <c r="I58" t="str">
        <f>match3b!G15</f>
        <v/>
      </c>
      <c r="J58" t="str">
        <f>match3b!H15</f>
        <v/>
      </c>
      <c r="K58" t="str">
        <f>match3b!I15</f>
        <v/>
      </c>
      <c r="L58" t="str">
        <f>match3b!J15</f>
        <v/>
      </c>
      <c r="M58" t="str">
        <f>match3b!K15</f>
        <v/>
      </c>
      <c r="N58" t="str">
        <f>match3b!L15</f>
        <v/>
      </c>
      <c r="O58" t="str">
        <f>match3b!M15</f>
        <v/>
      </c>
      <c r="P58" t="str">
        <f>match3b!N15</f>
        <v/>
      </c>
      <c r="Q58" t="str">
        <f t="shared" si="13"/>
        <v/>
      </c>
      <c r="R58" t="str">
        <f t="shared" si="14"/>
        <v/>
      </c>
      <c r="S58" t="str">
        <f t="shared" si="15"/>
        <v/>
      </c>
      <c r="T58" t="str">
        <f t="shared" si="16"/>
        <v/>
      </c>
      <c r="U58" t="str">
        <f t="shared" si="17"/>
        <v/>
      </c>
      <c r="V58" t="str">
        <f t="shared" si="67"/>
        <v/>
      </c>
      <c r="W58" t="str">
        <f t="shared" si="18"/>
        <v/>
      </c>
      <c r="X58" t="str">
        <f t="shared" si="19"/>
        <v/>
      </c>
      <c r="Y58" t="str">
        <f t="shared" si="20"/>
        <v/>
      </c>
      <c r="Z58" t="str">
        <f t="shared" si="21"/>
        <v>(/)</v>
      </c>
      <c r="AA58" t="str">
        <f t="shared" si="22"/>
        <v/>
      </c>
      <c r="AB58" t="str">
        <f t="shared" si="23"/>
        <v/>
      </c>
      <c r="AC58" t="str">
        <f t="shared" si="24"/>
        <v/>
      </c>
      <c r="AD58" t="str">
        <f t="shared" si="25"/>
        <v/>
      </c>
      <c r="AE58" t="str">
        <f t="shared" si="26"/>
        <v/>
      </c>
      <c r="AF58" t="str">
        <f t="shared" si="27"/>
        <v/>
      </c>
      <c r="AG58" t="str">
        <f t="shared" si="28"/>
        <v/>
      </c>
      <c r="AH58" t="str">
        <f t="shared" si="29"/>
        <v/>
      </c>
      <c r="AI58" t="str">
        <f t="shared" si="30"/>
        <v/>
      </c>
      <c r="AJ58" t="str">
        <f t="shared" si="31"/>
        <v>(/)</v>
      </c>
      <c r="AK58" t="str">
        <f t="shared" si="32"/>
        <v/>
      </c>
      <c r="AL58" t="str">
        <f t="shared" si="33"/>
        <v/>
      </c>
      <c r="AM58" t="str">
        <f t="shared" si="34"/>
        <v/>
      </c>
      <c r="AN58" t="str">
        <f t="shared" si="35"/>
        <v/>
      </c>
      <c r="AO58" t="str">
        <f t="shared" si="36"/>
        <v/>
      </c>
      <c r="AP58" t="str">
        <f t="shared" si="37"/>
        <v/>
      </c>
      <c r="AQ58" t="str">
        <f t="shared" si="38"/>
        <v/>
      </c>
      <c r="AR58" t="str">
        <f t="shared" si="68"/>
        <v/>
      </c>
      <c r="AS58" t="str">
        <f t="shared" si="39"/>
        <v/>
      </c>
      <c r="AT58" t="str">
        <f t="shared" si="40"/>
        <v>(/)</v>
      </c>
      <c r="AU58" t="str">
        <f t="shared" si="69"/>
        <v/>
      </c>
      <c r="AV58" t="str">
        <f t="shared" si="70"/>
        <v/>
      </c>
      <c r="AW58" t="str">
        <f t="shared" si="41"/>
        <v/>
      </c>
      <c r="AY58" s="18" t="str">
        <f t="shared" si="42"/>
        <v/>
      </c>
      <c r="AZ58" s="18" t="str">
        <f t="shared" si="71"/>
        <v/>
      </c>
      <c r="BA58" s="18" t="str">
        <f t="shared" si="72"/>
        <v/>
      </c>
      <c r="BB58" s="18" t="str">
        <f t="shared" si="43"/>
        <v/>
      </c>
      <c r="BC58" s="18" t="str">
        <f t="shared" si="44"/>
        <v/>
      </c>
      <c r="BD58" s="18" t="str">
        <f t="shared" si="45"/>
        <v/>
      </c>
      <c r="BE58" s="18" t="str">
        <f t="shared" si="46"/>
        <v/>
      </c>
      <c r="BF58" s="18" t="str">
        <f t="shared" si="47"/>
        <v/>
      </c>
      <c r="BG58" s="18" t="str">
        <f t="shared" si="48"/>
        <v/>
      </c>
      <c r="BH58" s="18" t="str">
        <f t="shared" si="49"/>
        <v/>
      </c>
      <c r="BI58" s="18" t="str">
        <f t="shared" si="73"/>
        <v/>
      </c>
      <c r="BJ58" s="18" t="str">
        <f t="shared" si="74"/>
        <v/>
      </c>
      <c r="BK58" s="18" t="str">
        <f>IF(B58="","","("&amp;match3b!$P$6&amp;") ")</f>
        <v/>
      </c>
      <c r="BL58">
        <v>5.7000000000000001E-8</v>
      </c>
      <c r="BM58" s="14" t="str">
        <f t="shared" si="50"/>
        <v/>
      </c>
      <c r="BN58" t="str">
        <f t="shared" si="86"/>
        <v/>
      </c>
      <c r="BO58" t="str">
        <f t="shared" si="52"/>
        <v/>
      </c>
      <c r="BP58" t="str">
        <f t="shared" si="82"/>
        <v/>
      </c>
      <c r="BQ58" t="str">
        <f t="shared" si="83"/>
        <v/>
      </c>
      <c r="BR58" t="str">
        <f t="shared" si="84"/>
        <v/>
      </c>
      <c r="BS58" t="str">
        <f t="shared" si="75"/>
        <v/>
      </c>
      <c r="BT58" t="str">
        <f t="shared" si="76"/>
        <v/>
      </c>
      <c r="BU58" t="str">
        <f t="shared" si="77"/>
        <v/>
      </c>
      <c r="BV58" t="str">
        <f t="shared" si="78"/>
        <v/>
      </c>
      <c r="BW58" t="str">
        <f t="shared" si="79"/>
        <v/>
      </c>
      <c r="BX58" t="str">
        <f t="shared" si="80"/>
        <v/>
      </c>
      <c r="BY58" t="str">
        <f t="shared" si="81"/>
        <v/>
      </c>
      <c r="BZ58" t="str">
        <f t="shared" si="61"/>
        <v/>
      </c>
      <c r="CA58" t="str">
        <f t="shared" si="62"/>
        <v/>
      </c>
      <c r="CB58" t="str">
        <f t="shared" si="63"/>
        <v/>
      </c>
    </row>
    <row r="59" spans="1:84" x14ac:dyDescent="0.25">
      <c r="A59" s="14" t="str">
        <f t="shared" si="66"/>
        <v/>
      </c>
      <c r="B59" t="str">
        <f>match3b!A16</f>
        <v/>
      </c>
      <c r="C59" t="str">
        <f>match3b!B16</f>
        <v/>
      </c>
      <c r="D59" t="str">
        <f>match3b!C16</f>
        <v/>
      </c>
      <c r="E59" t="str">
        <f>match3b!D16</f>
        <v/>
      </c>
      <c r="F59" t="str">
        <f t="shared" si="12"/>
        <v/>
      </c>
      <c r="G59" t="str">
        <f>match3b!E16</f>
        <v/>
      </c>
      <c r="H59" t="str">
        <f>match3b!F16</f>
        <v/>
      </c>
      <c r="I59" t="str">
        <f>match3b!G16</f>
        <v/>
      </c>
      <c r="J59" t="str">
        <f>match3b!H16</f>
        <v/>
      </c>
      <c r="K59" t="str">
        <f>match3b!I16</f>
        <v/>
      </c>
      <c r="L59" t="str">
        <f>match3b!J16</f>
        <v/>
      </c>
      <c r="M59" t="str">
        <f>match3b!K16</f>
        <v/>
      </c>
      <c r="N59" t="str">
        <f>match3b!L16</f>
        <v/>
      </c>
      <c r="O59" t="str">
        <f>match3b!M16</f>
        <v/>
      </c>
      <c r="P59" t="str">
        <f>match3b!N16</f>
        <v/>
      </c>
      <c r="Q59" t="str">
        <f t="shared" si="13"/>
        <v/>
      </c>
      <c r="R59" t="str">
        <f t="shared" si="14"/>
        <v/>
      </c>
      <c r="S59" t="str">
        <f t="shared" si="15"/>
        <v/>
      </c>
      <c r="T59" t="str">
        <f t="shared" si="16"/>
        <v/>
      </c>
      <c r="U59" t="str">
        <f t="shared" si="17"/>
        <v/>
      </c>
      <c r="V59" t="str">
        <f t="shared" si="67"/>
        <v/>
      </c>
      <c r="W59" t="str">
        <f t="shared" si="18"/>
        <v/>
      </c>
      <c r="X59" t="str">
        <f t="shared" si="19"/>
        <v/>
      </c>
      <c r="Y59" t="str">
        <f t="shared" si="20"/>
        <v/>
      </c>
      <c r="Z59" t="str">
        <f t="shared" si="21"/>
        <v>(/)</v>
      </c>
      <c r="AA59" t="str">
        <f t="shared" si="22"/>
        <v/>
      </c>
      <c r="AB59" t="str">
        <f t="shared" si="23"/>
        <v/>
      </c>
      <c r="AC59" t="str">
        <f t="shared" si="24"/>
        <v/>
      </c>
      <c r="AD59" t="str">
        <f t="shared" si="25"/>
        <v/>
      </c>
      <c r="AE59" t="str">
        <f t="shared" si="26"/>
        <v/>
      </c>
      <c r="AF59" t="str">
        <f t="shared" si="27"/>
        <v/>
      </c>
      <c r="AG59" t="str">
        <f t="shared" si="28"/>
        <v/>
      </c>
      <c r="AH59" t="str">
        <f t="shared" si="29"/>
        <v/>
      </c>
      <c r="AI59" t="str">
        <f t="shared" si="30"/>
        <v/>
      </c>
      <c r="AJ59" t="str">
        <f t="shared" si="31"/>
        <v>(/)</v>
      </c>
      <c r="AK59" t="str">
        <f t="shared" si="32"/>
        <v/>
      </c>
      <c r="AL59" t="str">
        <f t="shared" si="33"/>
        <v/>
      </c>
      <c r="AM59" t="str">
        <f t="shared" si="34"/>
        <v/>
      </c>
      <c r="AN59" t="str">
        <f t="shared" si="35"/>
        <v/>
      </c>
      <c r="AO59" t="str">
        <f t="shared" si="36"/>
        <v/>
      </c>
      <c r="AP59" t="str">
        <f t="shared" si="37"/>
        <v/>
      </c>
      <c r="AQ59" t="str">
        <f t="shared" si="38"/>
        <v/>
      </c>
      <c r="AR59" t="str">
        <f t="shared" si="68"/>
        <v/>
      </c>
      <c r="AS59" t="str">
        <f t="shared" si="39"/>
        <v/>
      </c>
      <c r="AT59" t="str">
        <f t="shared" si="40"/>
        <v>(/)</v>
      </c>
      <c r="AU59" t="str">
        <f t="shared" si="69"/>
        <v/>
      </c>
      <c r="AV59" t="str">
        <f t="shared" si="70"/>
        <v/>
      </c>
      <c r="AW59" t="str">
        <f t="shared" si="41"/>
        <v/>
      </c>
      <c r="AY59" s="18" t="str">
        <f t="shared" si="42"/>
        <v/>
      </c>
      <c r="AZ59" s="18" t="str">
        <f t="shared" si="71"/>
        <v/>
      </c>
      <c r="BA59" s="18" t="str">
        <f t="shared" si="72"/>
        <v/>
      </c>
      <c r="BB59" s="18" t="str">
        <f t="shared" si="43"/>
        <v/>
      </c>
      <c r="BC59" s="18" t="str">
        <f t="shared" si="44"/>
        <v/>
      </c>
      <c r="BD59" s="18" t="str">
        <f t="shared" si="45"/>
        <v/>
      </c>
      <c r="BE59" s="18" t="str">
        <f t="shared" si="46"/>
        <v/>
      </c>
      <c r="BF59" s="18" t="str">
        <f t="shared" si="47"/>
        <v/>
      </c>
      <c r="BG59" s="18" t="str">
        <f t="shared" si="48"/>
        <v/>
      </c>
      <c r="BH59" s="18" t="str">
        <f t="shared" si="49"/>
        <v/>
      </c>
      <c r="BI59" s="18" t="str">
        <f t="shared" si="73"/>
        <v/>
      </c>
      <c r="BJ59" s="18" t="str">
        <f t="shared" si="74"/>
        <v/>
      </c>
      <c r="BK59" s="18" t="str">
        <f>IF(B59="","","("&amp;match3b!$P$6&amp;") ")</f>
        <v/>
      </c>
      <c r="BL59">
        <v>5.8000000000000003E-8</v>
      </c>
      <c r="BM59" s="14" t="str">
        <f t="shared" si="50"/>
        <v/>
      </c>
      <c r="BN59" t="str">
        <f t="shared" si="86"/>
        <v/>
      </c>
      <c r="BO59" t="str">
        <f t="shared" si="52"/>
        <v/>
      </c>
      <c r="BP59" t="str">
        <f t="shared" si="82"/>
        <v/>
      </c>
      <c r="BQ59" t="str">
        <f t="shared" si="83"/>
        <v/>
      </c>
      <c r="BR59" t="str">
        <f t="shared" si="84"/>
        <v/>
      </c>
      <c r="BS59" t="str">
        <f t="shared" si="75"/>
        <v/>
      </c>
      <c r="BT59" t="str">
        <f t="shared" si="76"/>
        <v/>
      </c>
      <c r="BU59" t="str">
        <f t="shared" si="77"/>
        <v/>
      </c>
      <c r="BV59" t="str">
        <f t="shared" si="78"/>
        <v/>
      </c>
      <c r="BW59" t="str">
        <f t="shared" si="79"/>
        <v/>
      </c>
      <c r="BX59" t="str">
        <f t="shared" si="80"/>
        <v/>
      </c>
      <c r="BY59" t="str">
        <f t="shared" si="81"/>
        <v/>
      </c>
      <c r="BZ59" t="str">
        <f t="shared" si="61"/>
        <v/>
      </c>
      <c r="CA59" t="str">
        <f t="shared" si="62"/>
        <v/>
      </c>
      <c r="CB59" t="str">
        <f t="shared" si="63"/>
        <v/>
      </c>
    </row>
    <row r="60" spans="1:84" x14ac:dyDescent="0.25">
      <c r="A60" s="14" t="str">
        <f t="shared" si="66"/>
        <v/>
      </c>
      <c r="B60" t="str">
        <f>match3b!A17</f>
        <v/>
      </c>
      <c r="C60" t="str">
        <f>match3b!B17</f>
        <v/>
      </c>
      <c r="D60" t="str">
        <f>match3b!C17</f>
        <v/>
      </c>
      <c r="E60" t="str">
        <f>match3b!D17</f>
        <v/>
      </c>
      <c r="F60" t="str">
        <f t="shared" si="12"/>
        <v/>
      </c>
      <c r="G60" t="str">
        <f>match3b!E17</f>
        <v/>
      </c>
      <c r="H60" t="str">
        <f>match3b!F17</f>
        <v/>
      </c>
      <c r="I60" t="str">
        <f>match3b!G17</f>
        <v/>
      </c>
      <c r="J60" t="str">
        <f>match3b!H17</f>
        <v/>
      </c>
      <c r="K60" t="str">
        <f>match3b!I17</f>
        <v/>
      </c>
      <c r="L60" t="str">
        <f>match3b!J17</f>
        <v/>
      </c>
      <c r="M60" t="str">
        <f>match3b!K17</f>
        <v/>
      </c>
      <c r="N60" t="str">
        <f>match3b!L17</f>
        <v/>
      </c>
      <c r="O60" t="str">
        <f>match3b!M17</f>
        <v/>
      </c>
      <c r="P60" t="str">
        <f>match3b!N17</f>
        <v/>
      </c>
      <c r="Q60" t="str">
        <f t="shared" si="13"/>
        <v/>
      </c>
      <c r="R60" t="str">
        <f t="shared" si="14"/>
        <v/>
      </c>
      <c r="S60" t="str">
        <f t="shared" si="15"/>
        <v/>
      </c>
      <c r="T60" t="str">
        <f t="shared" si="16"/>
        <v/>
      </c>
      <c r="U60" t="str">
        <f t="shared" si="17"/>
        <v/>
      </c>
      <c r="V60" t="str">
        <f t="shared" si="67"/>
        <v/>
      </c>
      <c r="W60" t="str">
        <f t="shared" si="18"/>
        <v/>
      </c>
      <c r="X60" t="str">
        <f t="shared" si="19"/>
        <v/>
      </c>
      <c r="Y60" t="str">
        <f t="shared" si="20"/>
        <v/>
      </c>
      <c r="Z60" t="str">
        <f t="shared" si="21"/>
        <v>(/)</v>
      </c>
      <c r="AA60" t="str">
        <f t="shared" si="22"/>
        <v/>
      </c>
      <c r="AB60" t="str">
        <f t="shared" si="23"/>
        <v/>
      </c>
      <c r="AC60" t="str">
        <f t="shared" si="24"/>
        <v/>
      </c>
      <c r="AD60" t="str">
        <f t="shared" si="25"/>
        <v/>
      </c>
      <c r="AE60" t="str">
        <f t="shared" si="26"/>
        <v/>
      </c>
      <c r="AF60" t="str">
        <f t="shared" si="27"/>
        <v/>
      </c>
      <c r="AG60" t="str">
        <f t="shared" si="28"/>
        <v/>
      </c>
      <c r="AH60" t="str">
        <f t="shared" si="29"/>
        <v/>
      </c>
      <c r="AI60" t="str">
        <f t="shared" si="30"/>
        <v/>
      </c>
      <c r="AJ60" t="str">
        <f t="shared" si="31"/>
        <v>(/)</v>
      </c>
      <c r="AK60" t="str">
        <f t="shared" si="32"/>
        <v/>
      </c>
      <c r="AL60" t="str">
        <f t="shared" si="33"/>
        <v/>
      </c>
      <c r="AM60" t="str">
        <f t="shared" si="34"/>
        <v/>
      </c>
      <c r="AN60" t="str">
        <f t="shared" si="35"/>
        <v/>
      </c>
      <c r="AO60" t="str">
        <f t="shared" si="36"/>
        <v/>
      </c>
      <c r="AP60" t="str">
        <f t="shared" si="37"/>
        <v/>
      </c>
      <c r="AQ60" t="str">
        <f t="shared" si="38"/>
        <v/>
      </c>
      <c r="AR60" t="str">
        <f t="shared" si="68"/>
        <v/>
      </c>
      <c r="AS60" t="str">
        <f t="shared" si="39"/>
        <v/>
      </c>
      <c r="AT60" t="str">
        <f t="shared" si="40"/>
        <v>(/)</v>
      </c>
      <c r="AU60" t="str">
        <f t="shared" si="69"/>
        <v/>
      </c>
      <c r="AV60" t="str">
        <f t="shared" si="70"/>
        <v/>
      </c>
      <c r="AW60" t="str">
        <f t="shared" si="41"/>
        <v/>
      </c>
      <c r="AY60" s="18" t="str">
        <f t="shared" si="42"/>
        <v/>
      </c>
      <c r="AZ60" s="18" t="str">
        <f t="shared" si="71"/>
        <v/>
      </c>
      <c r="BA60" s="18" t="str">
        <f t="shared" si="72"/>
        <v/>
      </c>
      <c r="BB60" s="18" t="str">
        <f t="shared" si="43"/>
        <v/>
      </c>
      <c r="BC60" s="18" t="str">
        <f t="shared" si="44"/>
        <v/>
      </c>
      <c r="BD60" s="18" t="str">
        <f t="shared" si="45"/>
        <v/>
      </c>
      <c r="BE60" s="18" t="str">
        <f t="shared" si="46"/>
        <v/>
      </c>
      <c r="BF60" s="18" t="str">
        <f t="shared" si="47"/>
        <v/>
      </c>
      <c r="BG60" s="18" t="str">
        <f t="shared" si="48"/>
        <v/>
      </c>
      <c r="BH60" s="18" t="str">
        <f t="shared" si="49"/>
        <v/>
      </c>
      <c r="BI60" s="18" t="str">
        <f t="shared" si="73"/>
        <v/>
      </c>
      <c r="BJ60" s="18" t="str">
        <f t="shared" si="74"/>
        <v/>
      </c>
      <c r="BK60" s="18" t="str">
        <f>IF(B60="","","("&amp;match3b!$P$6&amp;") ")</f>
        <v/>
      </c>
      <c r="BL60">
        <v>5.8999999999999999E-8</v>
      </c>
      <c r="BM60" s="14" t="str">
        <f t="shared" si="50"/>
        <v/>
      </c>
      <c r="BN60" t="str">
        <f t="shared" si="86"/>
        <v/>
      </c>
      <c r="BO60" t="str">
        <f t="shared" si="52"/>
        <v/>
      </c>
      <c r="BP60" t="str">
        <f t="shared" si="82"/>
        <v/>
      </c>
      <c r="BQ60" t="str">
        <f t="shared" si="83"/>
        <v/>
      </c>
      <c r="BR60" t="str">
        <f t="shared" si="84"/>
        <v/>
      </c>
      <c r="BS60" t="str">
        <f t="shared" si="75"/>
        <v/>
      </c>
      <c r="BT60" t="str">
        <f t="shared" si="76"/>
        <v/>
      </c>
      <c r="BU60" t="str">
        <f t="shared" si="77"/>
        <v/>
      </c>
      <c r="BV60" t="str">
        <f t="shared" si="78"/>
        <v/>
      </c>
      <c r="BW60" t="str">
        <f t="shared" si="79"/>
        <v/>
      </c>
      <c r="BX60" t="str">
        <f t="shared" si="80"/>
        <v/>
      </c>
      <c r="BY60" t="str">
        <f t="shared" si="81"/>
        <v/>
      </c>
      <c r="BZ60" t="str">
        <f t="shared" si="61"/>
        <v/>
      </c>
      <c r="CA60" t="str">
        <f t="shared" si="62"/>
        <v/>
      </c>
      <c r="CB60" t="str">
        <f t="shared" si="63"/>
        <v/>
      </c>
    </row>
    <row r="61" spans="1:84" x14ac:dyDescent="0.25">
      <c r="A61" s="16" t="str">
        <f t="shared" si="66"/>
        <v/>
      </c>
      <c r="B61" s="12" t="str">
        <f>match3b!A18</f>
        <v/>
      </c>
      <c r="C61" s="12" t="str">
        <f>match3b!B18</f>
        <v/>
      </c>
      <c r="D61" s="12" t="str">
        <f>match3b!C18</f>
        <v/>
      </c>
      <c r="E61" s="12" t="str">
        <f>match3b!D18</f>
        <v/>
      </c>
      <c r="F61" s="12" t="str">
        <f t="shared" si="12"/>
        <v/>
      </c>
      <c r="G61" s="12" t="str">
        <f>match3b!E18</f>
        <v/>
      </c>
      <c r="H61" s="12" t="str">
        <f>match3b!F18</f>
        <v/>
      </c>
      <c r="I61" s="12" t="str">
        <f>match3b!G18</f>
        <v/>
      </c>
      <c r="J61" s="12" t="str">
        <f>match3b!H18</f>
        <v/>
      </c>
      <c r="K61" s="12" t="str">
        <f>match3b!I18</f>
        <v/>
      </c>
      <c r="L61" s="12" t="str">
        <f>match3b!J18</f>
        <v/>
      </c>
      <c r="M61" s="12" t="str">
        <f>match3b!K18</f>
        <v/>
      </c>
      <c r="N61" s="12" t="str">
        <f>match3b!L18</f>
        <v/>
      </c>
      <c r="O61" s="12" t="str">
        <f>match3b!M18</f>
        <v/>
      </c>
      <c r="P61" s="12" t="str">
        <f>match3b!N18</f>
        <v/>
      </c>
      <c r="Q61" s="12" t="str">
        <f t="shared" si="13"/>
        <v/>
      </c>
      <c r="R61" s="12" t="str">
        <f t="shared" si="14"/>
        <v/>
      </c>
      <c r="S61" s="12" t="str">
        <f t="shared" si="15"/>
        <v/>
      </c>
      <c r="T61" s="12" t="str">
        <f t="shared" si="16"/>
        <v/>
      </c>
      <c r="U61" s="12" t="str">
        <f t="shared" si="17"/>
        <v/>
      </c>
      <c r="V61" t="str">
        <f t="shared" si="67"/>
        <v/>
      </c>
      <c r="W61" s="12" t="str">
        <f t="shared" si="18"/>
        <v/>
      </c>
      <c r="X61" s="12" t="str">
        <f t="shared" si="19"/>
        <v/>
      </c>
      <c r="Y61" s="12" t="str">
        <f t="shared" si="20"/>
        <v/>
      </c>
      <c r="Z61" t="str">
        <f t="shared" si="21"/>
        <v>(/)</v>
      </c>
      <c r="AA61" s="12" t="str">
        <f t="shared" si="22"/>
        <v/>
      </c>
      <c r="AB61" s="12" t="str">
        <f t="shared" si="23"/>
        <v/>
      </c>
      <c r="AC61" s="12" t="str">
        <f t="shared" si="24"/>
        <v/>
      </c>
      <c r="AD61" s="12" t="str">
        <f t="shared" si="25"/>
        <v/>
      </c>
      <c r="AE61" s="12" t="str">
        <f t="shared" si="26"/>
        <v/>
      </c>
      <c r="AF61" t="str">
        <f t="shared" si="27"/>
        <v/>
      </c>
      <c r="AG61" s="12" t="str">
        <f t="shared" si="28"/>
        <v/>
      </c>
      <c r="AH61" s="12" t="str">
        <f t="shared" si="29"/>
        <v/>
      </c>
      <c r="AI61" s="12" t="str">
        <f t="shared" si="30"/>
        <v/>
      </c>
      <c r="AJ61" t="str">
        <f t="shared" si="31"/>
        <v>(/)</v>
      </c>
      <c r="AK61" s="12" t="str">
        <f t="shared" si="32"/>
        <v/>
      </c>
      <c r="AL61" s="12" t="str">
        <f t="shared" si="33"/>
        <v/>
      </c>
      <c r="AM61" s="12" t="str">
        <f t="shared" si="34"/>
        <v/>
      </c>
      <c r="AN61" s="12" t="str">
        <f t="shared" si="35"/>
        <v/>
      </c>
      <c r="AO61" s="12" t="str">
        <f t="shared" si="36"/>
        <v/>
      </c>
      <c r="AP61" t="str">
        <f t="shared" si="37"/>
        <v/>
      </c>
      <c r="AQ61" s="12" t="str">
        <f t="shared" si="38"/>
        <v/>
      </c>
      <c r="AR61" s="12" t="str">
        <f t="shared" si="68"/>
        <v/>
      </c>
      <c r="AS61" s="12" t="str">
        <f t="shared" si="39"/>
        <v/>
      </c>
      <c r="AT61" t="str">
        <f t="shared" si="40"/>
        <v>(/)</v>
      </c>
      <c r="AU61" s="12" t="str">
        <f t="shared" si="69"/>
        <v/>
      </c>
      <c r="AV61" s="12" t="str">
        <f t="shared" si="70"/>
        <v/>
      </c>
      <c r="AW61" s="12" t="str">
        <f t="shared" si="41"/>
        <v/>
      </c>
      <c r="AX61" s="12"/>
      <c r="AY61" s="25" t="str">
        <f t="shared" si="42"/>
        <v/>
      </c>
      <c r="AZ61" s="25" t="str">
        <f t="shared" si="71"/>
        <v/>
      </c>
      <c r="BA61" s="25" t="str">
        <f t="shared" si="72"/>
        <v/>
      </c>
      <c r="BB61" s="25" t="str">
        <f t="shared" si="43"/>
        <v/>
      </c>
      <c r="BC61" s="25" t="str">
        <f t="shared" si="44"/>
        <v/>
      </c>
      <c r="BD61" s="25" t="str">
        <f t="shared" si="45"/>
        <v/>
      </c>
      <c r="BE61" s="25" t="str">
        <f t="shared" si="46"/>
        <v/>
      </c>
      <c r="BF61" s="25" t="str">
        <f t="shared" si="47"/>
        <v/>
      </c>
      <c r="BG61" s="25" t="str">
        <f t="shared" si="48"/>
        <v/>
      </c>
      <c r="BH61" s="25" t="str">
        <f t="shared" si="49"/>
        <v/>
      </c>
      <c r="BI61" s="25" t="str">
        <f t="shared" si="73"/>
        <v/>
      </c>
      <c r="BJ61" s="25" t="str">
        <f t="shared" si="74"/>
        <v/>
      </c>
      <c r="BK61" s="25" t="str">
        <f>IF(B61="","","("&amp;match3b!$P$6&amp;") ")</f>
        <v/>
      </c>
      <c r="BL61" s="12">
        <v>5.9999999999999995E-8</v>
      </c>
      <c r="BM61" s="16" t="str">
        <f t="shared" si="50"/>
        <v/>
      </c>
      <c r="BN61" s="12" t="str">
        <f t="shared" si="86"/>
        <v/>
      </c>
      <c r="BO61" s="12" t="str">
        <f t="shared" si="52"/>
        <v/>
      </c>
      <c r="BP61" s="12" t="str">
        <f t="shared" si="82"/>
        <v/>
      </c>
      <c r="BQ61" s="12" t="str">
        <f t="shared" si="83"/>
        <v/>
      </c>
      <c r="BR61" s="12" t="str">
        <f t="shared" si="84"/>
        <v/>
      </c>
      <c r="BS61" s="12" t="str">
        <f t="shared" si="75"/>
        <v/>
      </c>
      <c r="BT61" s="12" t="str">
        <f t="shared" si="76"/>
        <v/>
      </c>
      <c r="BU61" s="12" t="str">
        <f t="shared" si="77"/>
        <v/>
      </c>
      <c r="BV61" s="12" t="str">
        <f t="shared" si="78"/>
        <v/>
      </c>
      <c r="BW61" s="12" t="str">
        <f t="shared" si="79"/>
        <v/>
      </c>
      <c r="BX61" t="str">
        <f t="shared" si="80"/>
        <v/>
      </c>
      <c r="BY61" t="str">
        <f t="shared" si="81"/>
        <v/>
      </c>
      <c r="BZ61" t="str">
        <f t="shared" si="61"/>
        <v/>
      </c>
      <c r="CA61" t="str">
        <f t="shared" si="62"/>
        <v/>
      </c>
      <c r="CB61" t="str">
        <f t="shared" si="63"/>
        <v/>
      </c>
      <c r="CC61" s="12"/>
      <c r="CD61" s="12"/>
      <c r="CE61" s="12"/>
      <c r="CF61" s="12"/>
    </row>
    <row r="62" spans="1:84" x14ac:dyDescent="0.25">
      <c r="A62" s="14" t="str">
        <f t="shared" si="66"/>
        <v/>
      </c>
      <c r="B62" t="str">
        <f>match3b!A21</f>
        <v/>
      </c>
      <c r="C62" t="str">
        <f>match3b!B21</f>
        <v/>
      </c>
      <c r="D62" t="str">
        <f>match3b!C21</f>
        <v/>
      </c>
      <c r="E62" t="str">
        <f>match3b!D21</f>
        <v/>
      </c>
      <c r="F62" t="str">
        <f t="shared" si="12"/>
        <v/>
      </c>
      <c r="G62" t="str">
        <f>match3b!E21</f>
        <v/>
      </c>
      <c r="H62" t="str">
        <f>match3b!F21</f>
        <v/>
      </c>
      <c r="I62" t="str">
        <f>match3b!G21</f>
        <v/>
      </c>
      <c r="J62" t="str">
        <f>match3b!H21</f>
        <v/>
      </c>
      <c r="K62" t="str">
        <f>match3b!I21</f>
        <v/>
      </c>
      <c r="L62" t="str">
        <f>match3b!J21</f>
        <v/>
      </c>
      <c r="M62" t="str">
        <f>match3b!K21</f>
        <v/>
      </c>
      <c r="N62" t="str">
        <f>match3b!L21</f>
        <v/>
      </c>
      <c r="O62" t="str">
        <f>match3b!M21</f>
        <v/>
      </c>
      <c r="P62" t="str">
        <f>match3b!N21</f>
        <v/>
      </c>
      <c r="Q62" t="str">
        <f>MID($L62,1,1)</f>
        <v/>
      </c>
      <c r="R62" t="str">
        <f>MID($L62,2,1)</f>
        <v/>
      </c>
      <c r="S62" t="str">
        <f>MID($L62,3,1)</f>
        <v/>
      </c>
      <c r="T62" t="str">
        <f>MID($L62,4,1)</f>
        <v/>
      </c>
      <c r="U62" t="str">
        <f>MID($L62,5,1)</f>
        <v/>
      </c>
      <c r="V62" t="str">
        <f t="shared" si="67"/>
        <v/>
      </c>
      <c r="W62" t="str">
        <f t="shared" si="18"/>
        <v/>
      </c>
      <c r="X62" t="str">
        <f t="shared" si="19"/>
        <v/>
      </c>
      <c r="Y62" t="str">
        <f t="shared" si="20"/>
        <v/>
      </c>
      <c r="Z62" t="str">
        <f t="shared" si="21"/>
        <v>(/)</v>
      </c>
      <c r="AA62" t="str">
        <f t="shared" si="22"/>
        <v/>
      </c>
      <c r="AB62" t="str">
        <f t="shared" si="23"/>
        <v/>
      </c>
      <c r="AC62" t="str">
        <f t="shared" si="24"/>
        <v/>
      </c>
      <c r="AD62" t="str">
        <f t="shared" si="25"/>
        <v/>
      </c>
      <c r="AE62" t="str">
        <f t="shared" si="26"/>
        <v/>
      </c>
      <c r="AF62" t="str">
        <f t="shared" si="27"/>
        <v/>
      </c>
      <c r="AG62" t="str">
        <f t="shared" si="28"/>
        <v/>
      </c>
      <c r="AH62" t="str">
        <f t="shared" si="29"/>
        <v/>
      </c>
      <c r="AI62" t="str">
        <f t="shared" si="30"/>
        <v/>
      </c>
      <c r="AJ62" t="str">
        <f t="shared" si="31"/>
        <v>(/)</v>
      </c>
      <c r="AK62" t="str">
        <f t="shared" si="32"/>
        <v/>
      </c>
      <c r="AL62" t="str">
        <f t="shared" si="33"/>
        <v/>
      </c>
      <c r="AM62" t="str">
        <f t="shared" si="34"/>
        <v/>
      </c>
      <c r="AN62" t="str">
        <f t="shared" si="35"/>
        <v/>
      </c>
      <c r="AO62" t="str">
        <f t="shared" si="36"/>
        <v/>
      </c>
      <c r="AP62" t="str">
        <f t="shared" si="37"/>
        <v/>
      </c>
      <c r="AQ62" t="str">
        <f t="shared" si="38"/>
        <v/>
      </c>
      <c r="AR62" t="str">
        <f t="shared" si="68"/>
        <v/>
      </c>
      <c r="AS62" t="str">
        <f t="shared" si="39"/>
        <v/>
      </c>
      <c r="AT62" t="str">
        <f t="shared" si="40"/>
        <v>(/)</v>
      </c>
      <c r="AU62" t="str">
        <f t="shared" si="69"/>
        <v/>
      </c>
      <c r="AV62" t="str">
        <f t="shared" si="70"/>
        <v/>
      </c>
      <c r="AW62" t="str">
        <f t="shared" si="41"/>
        <v/>
      </c>
      <c r="AY62" s="18" t="str">
        <f t="shared" si="42"/>
        <v/>
      </c>
      <c r="AZ62" s="18" t="str">
        <f t="shared" si="71"/>
        <v/>
      </c>
      <c r="BA62" s="18" t="str">
        <f t="shared" si="72"/>
        <v/>
      </c>
      <c r="BB62" s="18" t="str">
        <f t="shared" si="43"/>
        <v/>
      </c>
      <c r="BC62" s="18" t="str">
        <f t="shared" si="44"/>
        <v/>
      </c>
      <c r="BD62" s="18" t="str">
        <f t="shared" si="45"/>
        <v/>
      </c>
      <c r="BE62" s="18" t="str">
        <f t="shared" si="46"/>
        <v/>
      </c>
      <c r="BF62" s="18" t="str">
        <f t="shared" si="47"/>
        <v/>
      </c>
      <c r="BG62" s="18" t="str">
        <f t="shared" si="48"/>
        <v/>
      </c>
      <c r="BH62" s="18" t="str">
        <f t="shared" si="49"/>
        <v/>
      </c>
      <c r="BI62" s="18" t="str">
        <f t="shared" si="73"/>
        <v/>
      </c>
      <c r="BJ62" s="18" t="str">
        <f t="shared" si="74"/>
        <v/>
      </c>
      <c r="BK62" s="18" t="str">
        <f>IF(B62="","","("&amp;match3b!$P$20&amp;") ")</f>
        <v/>
      </c>
      <c r="BL62">
        <v>6.1000000000000004E-8</v>
      </c>
      <c r="BM62" s="14" t="str">
        <f t="shared" si="50"/>
        <v/>
      </c>
      <c r="BN62" t="str">
        <f>IF(A62=MAX($A$62:$A$73),B62,"")</f>
        <v/>
      </c>
      <c r="BO62" t="str">
        <f t="shared" si="52"/>
        <v/>
      </c>
      <c r="BP62" t="str">
        <f t="shared" si="82"/>
        <v/>
      </c>
      <c r="BQ62" t="str">
        <f t="shared" si="83"/>
        <v/>
      </c>
      <c r="BR62" t="str">
        <f t="shared" si="84"/>
        <v/>
      </c>
      <c r="BS62" t="str">
        <f t="shared" si="75"/>
        <v/>
      </c>
      <c r="BT62" t="str">
        <f t="shared" si="76"/>
        <v/>
      </c>
      <c r="BU62" t="str">
        <f t="shared" si="77"/>
        <v/>
      </c>
      <c r="BV62" t="str">
        <f t="shared" si="78"/>
        <v/>
      </c>
      <c r="BW62" t="str">
        <f t="shared" si="79"/>
        <v/>
      </c>
      <c r="BX62" t="str">
        <f t="shared" si="80"/>
        <v/>
      </c>
      <c r="BY62" t="str">
        <f t="shared" si="81"/>
        <v/>
      </c>
      <c r="BZ62" t="str">
        <f t="shared" si="61"/>
        <v/>
      </c>
      <c r="CA62" t="str">
        <f t="shared" si="62"/>
        <v/>
      </c>
      <c r="CB62" t="str">
        <f t="shared" si="63"/>
        <v/>
      </c>
    </row>
    <row r="63" spans="1:84" x14ac:dyDescent="0.25">
      <c r="A63" s="14" t="str">
        <f t="shared" si="66"/>
        <v/>
      </c>
      <c r="B63" t="str">
        <f>match3b!A22</f>
        <v/>
      </c>
      <c r="C63" t="str">
        <f>match3b!B22</f>
        <v/>
      </c>
      <c r="D63" t="str">
        <f>match3b!C22</f>
        <v/>
      </c>
      <c r="E63" t="str">
        <f>match3b!D22</f>
        <v/>
      </c>
      <c r="F63" t="str">
        <f t="shared" si="12"/>
        <v/>
      </c>
      <c r="G63" t="str">
        <f>match3b!E22</f>
        <v/>
      </c>
      <c r="H63" t="str">
        <f>match3b!F22</f>
        <v/>
      </c>
      <c r="I63" t="str">
        <f>match3b!G22</f>
        <v/>
      </c>
      <c r="J63" t="str">
        <f>match3b!H22</f>
        <v/>
      </c>
      <c r="K63" t="str">
        <f>match3b!I22</f>
        <v/>
      </c>
      <c r="L63" t="str">
        <f>match3b!J22</f>
        <v/>
      </c>
      <c r="M63" t="str">
        <f>match3b!K22</f>
        <v/>
      </c>
      <c r="N63" t="str">
        <f>match3b!L22</f>
        <v/>
      </c>
      <c r="O63" t="str">
        <f>match3b!M22</f>
        <v/>
      </c>
      <c r="P63" t="str">
        <f>match3b!N22</f>
        <v/>
      </c>
      <c r="Q63" t="str">
        <f t="shared" si="13"/>
        <v/>
      </c>
      <c r="R63" t="str">
        <f t="shared" si="14"/>
        <v/>
      </c>
      <c r="S63" t="str">
        <f t="shared" si="15"/>
        <v/>
      </c>
      <c r="T63" t="str">
        <f t="shared" si="16"/>
        <v/>
      </c>
      <c r="U63" t="str">
        <f t="shared" si="17"/>
        <v/>
      </c>
      <c r="V63" t="str">
        <f t="shared" si="67"/>
        <v/>
      </c>
      <c r="W63" t="str">
        <f t="shared" si="18"/>
        <v/>
      </c>
      <c r="X63" t="str">
        <f t="shared" si="19"/>
        <v/>
      </c>
      <c r="Y63" t="str">
        <f t="shared" si="20"/>
        <v/>
      </c>
      <c r="Z63" t="str">
        <f t="shared" si="21"/>
        <v>(/)</v>
      </c>
      <c r="AA63" t="str">
        <f t="shared" si="22"/>
        <v/>
      </c>
      <c r="AB63" t="str">
        <f t="shared" si="23"/>
        <v/>
      </c>
      <c r="AC63" t="str">
        <f t="shared" si="24"/>
        <v/>
      </c>
      <c r="AD63" t="str">
        <f t="shared" si="25"/>
        <v/>
      </c>
      <c r="AE63" t="str">
        <f t="shared" si="26"/>
        <v/>
      </c>
      <c r="AF63" t="str">
        <f t="shared" si="27"/>
        <v/>
      </c>
      <c r="AG63" t="str">
        <f t="shared" si="28"/>
        <v/>
      </c>
      <c r="AH63" t="str">
        <f t="shared" si="29"/>
        <v/>
      </c>
      <c r="AI63" t="str">
        <f t="shared" si="30"/>
        <v/>
      </c>
      <c r="AJ63" t="str">
        <f t="shared" si="31"/>
        <v>(/)</v>
      </c>
      <c r="AK63" t="str">
        <f t="shared" si="32"/>
        <v/>
      </c>
      <c r="AL63" t="str">
        <f t="shared" si="33"/>
        <v/>
      </c>
      <c r="AM63" t="str">
        <f t="shared" si="34"/>
        <v/>
      </c>
      <c r="AN63" t="str">
        <f t="shared" si="35"/>
        <v/>
      </c>
      <c r="AO63" t="str">
        <f t="shared" si="36"/>
        <v/>
      </c>
      <c r="AP63" t="str">
        <f t="shared" si="37"/>
        <v/>
      </c>
      <c r="AQ63" t="str">
        <f t="shared" si="38"/>
        <v/>
      </c>
      <c r="AR63" t="str">
        <f t="shared" si="68"/>
        <v/>
      </c>
      <c r="AS63" t="str">
        <f t="shared" si="39"/>
        <v/>
      </c>
      <c r="AT63" t="str">
        <f t="shared" si="40"/>
        <v>(/)</v>
      </c>
      <c r="AU63" t="str">
        <f t="shared" si="69"/>
        <v/>
      </c>
      <c r="AV63" t="str">
        <f t="shared" si="70"/>
        <v/>
      </c>
      <c r="AW63" t="str">
        <f t="shared" si="41"/>
        <v/>
      </c>
      <c r="AY63" s="18" t="str">
        <f t="shared" si="42"/>
        <v/>
      </c>
      <c r="AZ63" s="18" t="str">
        <f t="shared" si="71"/>
        <v/>
      </c>
      <c r="BA63" s="18" t="str">
        <f t="shared" si="72"/>
        <v/>
      </c>
      <c r="BB63" s="18" t="str">
        <f t="shared" si="43"/>
        <v/>
      </c>
      <c r="BC63" s="18" t="str">
        <f t="shared" si="44"/>
        <v/>
      </c>
      <c r="BD63" s="18" t="str">
        <f t="shared" si="45"/>
        <v/>
      </c>
      <c r="BE63" s="18" t="str">
        <f t="shared" si="46"/>
        <v/>
      </c>
      <c r="BF63" s="18" t="str">
        <f t="shared" si="47"/>
        <v/>
      </c>
      <c r="BG63" s="18" t="str">
        <f t="shared" si="48"/>
        <v/>
      </c>
      <c r="BH63" s="18" t="str">
        <f t="shared" si="49"/>
        <v/>
      </c>
      <c r="BI63" s="18" t="str">
        <f t="shared" si="73"/>
        <v/>
      </c>
      <c r="BJ63" s="18" t="str">
        <f t="shared" si="74"/>
        <v/>
      </c>
      <c r="BK63" s="18" t="str">
        <f>IF(B63="","","("&amp;match3b!$P$20&amp;") ")</f>
        <v/>
      </c>
      <c r="BL63">
        <v>6.1999999999999999E-8</v>
      </c>
      <c r="BM63" s="14" t="str">
        <f t="shared" si="50"/>
        <v/>
      </c>
      <c r="BN63" t="str">
        <f t="shared" ref="BN63:BN73" si="87">IF(A63=MAX($A$62:$A$73),B63,"")</f>
        <v/>
      </c>
      <c r="BO63" t="str">
        <f t="shared" si="52"/>
        <v/>
      </c>
      <c r="BP63" t="str">
        <f t="shared" si="82"/>
        <v/>
      </c>
      <c r="BQ63" t="str">
        <f t="shared" si="83"/>
        <v/>
      </c>
      <c r="BR63" t="str">
        <f t="shared" si="84"/>
        <v/>
      </c>
      <c r="BS63" t="str">
        <f t="shared" si="75"/>
        <v/>
      </c>
      <c r="BT63" t="str">
        <f t="shared" si="76"/>
        <v/>
      </c>
      <c r="BU63" t="str">
        <f t="shared" si="77"/>
        <v/>
      </c>
      <c r="BV63" t="str">
        <f t="shared" si="78"/>
        <v/>
      </c>
      <c r="BW63" t="str">
        <f t="shared" si="79"/>
        <v/>
      </c>
      <c r="BX63" t="str">
        <f t="shared" si="80"/>
        <v/>
      </c>
      <c r="BY63" t="str">
        <f t="shared" si="81"/>
        <v/>
      </c>
      <c r="BZ63" t="str">
        <f t="shared" si="61"/>
        <v/>
      </c>
      <c r="CA63" t="str">
        <f t="shared" si="62"/>
        <v/>
      </c>
      <c r="CB63" t="str">
        <f t="shared" si="63"/>
        <v/>
      </c>
    </row>
    <row r="64" spans="1:84" x14ac:dyDescent="0.25">
      <c r="A64" s="14" t="str">
        <f t="shared" si="66"/>
        <v/>
      </c>
      <c r="B64" t="str">
        <f>match3b!A23</f>
        <v/>
      </c>
      <c r="C64" t="str">
        <f>match3b!B23</f>
        <v/>
      </c>
      <c r="D64" t="str">
        <f>match3b!C23</f>
        <v/>
      </c>
      <c r="E64" t="str">
        <f>match3b!D23</f>
        <v/>
      </c>
      <c r="F64" t="str">
        <f t="shared" si="12"/>
        <v/>
      </c>
      <c r="G64" t="str">
        <f>match3b!E23</f>
        <v/>
      </c>
      <c r="H64" t="str">
        <f>match3b!F23</f>
        <v/>
      </c>
      <c r="I64" t="str">
        <f>match3b!G23</f>
        <v/>
      </c>
      <c r="J64" t="str">
        <f>match3b!H23</f>
        <v/>
      </c>
      <c r="K64" t="str">
        <f>match3b!I23</f>
        <v/>
      </c>
      <c r="L64" t="str">
        <f>match3b!J23</f>
        <v/>
      </c>
      <c r="M64" t="str">
        <f>match3b!K23</f>
        <v/>
      </c>
      <c r="N64" t="str">
        <f>match3b!L23</f>
        <v/>
      </c>
      <c r="O64" t="str">
        <f>match3b!M23</f>
        <v/>
      </c>
      <c r="P64" t="str">
        <f>match3b!N23</f>
        <v/>
      </c>
      <c r="Q64" t="str">
        <f t="shared" si="13"/>
        <v/>
      </c>
      <c r="R64" t="str">
        <f t="shared" si="14"/>
        <v/>
      </c>
      <c r="S64" t="str">
        <f t="shared" si="15"/>
        <v/>
      </c>
      <c r="T64" t="str">
        <f t="shared" si="16"/>
        <v/>
      </c>
      <c r="U64" t="str">
        <f t="shared" si="17"/>
        <v/>
      </c>
      <c r="V64" t="str">
        <f t="shared" si="67"/>
        <v/>
      </c>
      <c r="W64" t="str">
        <f t="shared" si="18"/>
        <v/>
      </c>
      <c r="X64" t="str">
        <f t="shared" si="19"/>
        <v/>
      </c>
      <c r="Y64" t="str">
        <f t="shared" si="20"/>
        <v/>
      </c>
      <c r="Z64" t="str">
        <f t="shared" si="21"/>
        <v>(/)</v>
      </c>
      <c r="AA64" t="str">
        <f t="shared" si="22"/>
        <v/>
      </c>
      <c r="AB64" t="str">
        <f t="shared" si="23"/>
        <v/>
      </c>
      <c r="AC64" t="str">
        <f t="shared" si="24"/>
        <v/>
      </c>
      <c r="AD64" t="str">
        <f t="shared" si="25"/>
        <v/>
      </c>
      <c r="AE64" t="str">
        <f t="shared" si="26"/>
        <v/>
      </c>
      <c r="AF64" t="str">
        <f t="shared" si="27"/>
        <v/>
      </c>
      <c r="AG64" t="str">
        <f t="shared" si="28"/>
        <v/>
      </c>
      <c r="AH64" t="str">
        <f t="shared" si="29"/>
        <v/>
      </c>
      <c r="AI64" t="str">
        <f t="shared" si="30"/>
        <v/>
      </c>
      <c r="AJ64" t="str">
        <f t="shared" si="31"/>
        <v>(/)</v>
      </c>
      <c r="AK64" t="str">
        <f t="shared" si="32"/>
        <v/>
      </c>
      <c r="AL64" t="str">
        <f t="shared" si="33"/>
        <v/>
      </c>
      <c r="AM64" t="str">
        <f t="shared" si="34"/>
        <v/>
      </c>
      <c r="AN64" t="str">
        <f t="shared" si="35"/>
        <v/>
      </c>
      <c r="AO64" t="str">
        <f t="shared" si="36"/>
        <v/>
      </c>
      <c r="AP64" t="str">
        <f t="shared" si="37"/>
        <v/>
      </c>
      <c r="AQ64" t="str">
        <f t="shared" si="38"/>
        <v/>
      </c>
      <c r="AR64" t="str">
        <f t="shared" si="68"/>
        <v/>
      </c>
      <c r="AS64" t="str">
        <f t="shared" si="39"/>
        <v/>
      </c>
      <c r="AT64" t="str">
        <f t="shared" si="40"/>
        <v>(/)</v>
      </c>
      <c r="AU64" t="str">
        <f t="shared" si="69"/>
        <v/>
      </c>
      <c r="AV64" t="str">
        <f t="shared" si="70"/>
        <v/>
      </c>
      <c r="AW64" t="str">
        <f t="shared" si="41"/>
        <v/>
      </c>
      <c r="AY64" s="18" t="str">
        <f t="shared" si="42"/>
        <v/>
      </c>
      <c r="AZ64" s="18" t="str">
        <f t="shared" si="71"/>
        <v/>
      </c>
      <c r="BA64" s="18" t="str">
        <f t="shared" si="72"/>
        <v/>
      </c>
      <c r="BB64" s="18" t="str">
        <f t="shared" si="43"/>
        <v/>
      </c>
      <c r="BC64" s="18" t="str">
        <f t="shared" si="44"/>
        <v/>
      </c>
      <c r="BD64" s="18" t="str">
        <f t="shared" si="45"/>
        <v/>
      </c>
      <c r="BE64" s="18" t="str">
        <f t="shared" si="46"/>
        <v/>
      </c>
      <c r="BF64" s="18" t="str">
        <f t="shared" si="47"/>
        <v/>
      </c>
      <c r="BG64" s="18" t="str">
        <f t="shared" si="48"/>
        <v/>
      </c>
      <c r="BH64" s="18" t="str">
        <f t="shared" si="49"/>
        <v/>
      </c>
      <c r="BI64" s="18" t="str">
        <f t="shared" si="73"/>
        <v/>
      </c>
      <c r="BJ64" s="18" t="str">
        <f t="shared" si="74"/>
        <v/>
      </c>
      <c r="BK64" s="18" t="str">
        <f>IF(B64="","","("&amp;match3b!$P$20&amp;") ")</f>
        <v/>
      </c>
      <c r="BL64">
        <v>6.2999999999999995E-8</v>
      </c>
      <c r="BM64" s="14" t="str">
        <f t="shared" si="50"/>
        <v/>
      </c>
      <c r="BN64" t="str">
        <f t="shared" si="87"/>
        <v/>
      </c>
      <c r="BO64" t="str">
        <f t="shared" si="52"/>
        <v/>
      </c>
      <c r="BP64" t="str">
        <f t="shared" si="82"/>
        <v/>
      </c>
      <c r="BQ64" t="str">
        <f t="shared" si="83"/>
        <v/>
      </c>
      <c r="BR64" t="str">
        <f t="shared" si="84"/>
        <v/>
      </c>
      <c r="BS64" t="str">
        <f t="shared" si="75"/>
        <v/>
      </c>
      <c r="BT64" t="str">
        <f t="shared" si="76"/>
        <v/>
      </c>
      <c r="BU64" t="str">
        <f t="shared" si="77"/>
        <v/>
      </c>
      <c r="BV64" t="str">
        <f t="shared" si="78"/>
        <v/>
      </c>
      <c r="BW64" t="str">
        <f t="shared" si="79"/>
        <v/>
      </c>
      <c r="BX64" t="str">
        <f t="shared" si="80"/>
        <v/>
      </c>
      <c r="BY64" t="str">
        <f t="shared" si="81"/>
        <v/>
      </c>
      <c r="BZ64" t="str">
        <f t="shared" si="61"/>
        <v/>
      </c>
      <c r="CA64" t="str">
        <f t="shared" si="62"/>
        <v/>
      </c>
      <c r="CB64" t="str">
        <f t="shared" si="63"/>
        <v/>
      </c>
    </row>
    <row r="65" spans="1:84" x14ac:dyDescent="0.25">
      <c r="A65" s="14" t="str">
        <f t="shared" si="66"/>
        <v/>
      </c>
      <c r="B65" t="str">
        <f>match3b!A24</f>
        <v/>
      </c>
      <c r="C65" t="str">
        <f>match3b!B24</f>
        <v/>
      </c>
      <c r="D65" t="str">
        <f>match3b!C24</f>
        <v/>
      </c>
      <c r="E65" t="str">
        <f>match3b!D24</f>
        <v/>
      </c>
      <c r="F65" t="str">
        <f t="shared" si="12"/>
        <v/>
      </c>
      <c r="G65" t="str">
        <f>match3b!E24</f>
        <v/>
      </c>
      <c r="H65" t="str">
        <f>match3b!F24</f>
        <v/>
      </c>
      <c r="I65" t="str">
        <f>match3b!G24</f>
        <v/>
      </c>
      <c r="J65" t="str">
        <f>match3b!H24</f>
        <v/>
      </c>
      <c r="K65" t="str">
        <f>match3b!I24</f>
        <v/>
      </c>
      <c r="L65" t="str">
        <f>match3b!J24</f>
        <v/>
      </c>
      <c r="M65" t="str">
        <f>match3b!K24</f>
        <v/>
      </c>
      <c r="N65" t="str">
        <f>match3b!L24</f>
        <v/>
      </c>
      <c r="O65" t="str">
        <f>match3b!M24</f>
        <v/>
      </c>
      <c r="P65" t="str">
        <f>match3b!N24</f>
        <v/>
      </c>
      <c r="Q65" t="str">
        <f t="shared" si="13"/>
        <v/>
      </c>
      <c r="R65" t="str">
        <f t="shared" si="14"/>
        <v/>
      </c>
      <c r="S65" t="str">
        <f t="shared" si="15"/>
        <v/>
      </c>
      <c r="T65" t="str">
        <f t="shared" si="16"/>
        <v/>
      </c>
      <c r="U65" t="str">
        <f t="shared" si="17"/>
        <v/>
      </c>
      <c r="V65" t="str">
        <f t="shared" si="67"/>
        <v/>
      </c>
      <c r="W65" t="str">
        <f t="shared" si="18"/>
        <v/>
      </c>
      <c r="X65" t="str">
        <f t="shared" si="19"/>
        <v/>
      </c>
      <c r="Y65" t="str">
        <f t="shared" si="20"/>
        <v/>
      </c>
      <c r="Z65" t="str">
        <f t="shared" si="21"/>
        <v>(/)</v>
      </c>
      <c r="AA65" t="str">
        <f t="shared" si="22"/>
        <v/>
      </c>
      <c r="AB65" t="str">
        <f t="shared" si="23"/>
        <v/>
      </c>
      <c r="AC65" t="str">
        <f t="shared" si="24"/>
        <v/>
      </c>
      <c r="AD65" t="str">
        <f t="shared" si="25"/>
        <v/>
      </c>
      <c r="AE65" t="str">
        <f t="shared" si="26"/>
        <v/>
      </c>
      <c r="AF65" t="str">
        <f t="shared" si="27"/>
        <v/>
      </c>
      <c r="AG65" t="str">
        <f t="shared" si="28"/>
        <v/>
      </c>
      <c r="AH65" t="str">
        <f t="shared" si="29"/>
        <v/>
      </c>
      <c r="AI65" t="str">
        <f t="shared" si="30"/>
        <v/>
      </c>
      <c r="AJ65" t="str">
        <f t="shared" si="31"/>
        <v>(/)</v>
      </c>
      <c r="AK65" t="str">
        <f t="shared" si="32"/>
        <v/>
      </c>
      <c r="AL65" t="str">
        <f t="shared" si="33"/>
        <v/>
      </c>
      <c r="AM65" t="str">
        <f t="shared" si="34"/>
        <v/>
      </c>
      <c r="AN65" t="str">
        <f t="shared" si="35"/>
        <v/>
      </c>
      <c r="AO65" t="str">
        <f t="shared" si="36"/>
        <v/>
      </c>
      <c r="AP65" t="str">
        <f t="shared" si="37"/>
        <v/>
      </c>
      <c r="AQ65" t="str">
        <f t="shared" si="38"/>
        <v/>
      </c>
      <c r="AR65" t="str">
        <f t="shared" si="68"/>
        <v/>
      </c>
      <c r="AS65" t="str">
        <f t="shared" si="39"/>
        <v/>
      </c>
      <c r="AT65" t="str">
        <f t="shared" si="40"/>
        <v>(/)</v>
      </c>
      <c r="AU65" t="str">
        <f t="shared" si="69"/>
        <v/>
      </c>
      <c r="AV65" t="str">
        <f t="shared" si="70"/>
        <v/>
      </c>
      <c r="AW65" t="str">
        <f t="shared" si="41"/>
        <v/>
      </c>
      <c r="AY65" s="18" t="str">
        <f t="shared" si="42"/>
        <v/>
      </c>
      <c r="AZ65" s="18" t="str">
        <f t="shared" si="71"/>
        <v/>
      </c>
      <c r="BA65" s="18" t="str">
        <f t="shared" si="72"/>
        <v/>
      </c>
      <c r="BB65" s="18" t="str">
        <f t="shared" si="43"/>
        <v/>
      </c>
      <c r="BC65" s="18" t="str">
        <f t="shared" si="44"/>
        <v/>
      </c>
      <c r="BD65" s="18" t="str">
        <f t="shared" si="45"/>
        <v/>
      </c>
      <c r="BE65" s="18" t="str">
        <f t="shared" si="46"/>
        <v/>
      </c>
      <c r="BF65" s="18" t="str">
        <f t="shared" si="47"/>
        <v/>
      </c>
      <c r="BG65" s="18" t="str">
        <f t="shared" si="48"/>
        <v/>
      </c>
      <c r="BH65" s="18" t="str">
        <f t="shared" si="49"/>
        <v/>
      </c>
      <c r="BI65" s="18" t="str">
        <f t="shared" si="73"/>
        <v/>
      </c>
      <c r="BJ65" s="18" t="str">
        <f t="shared" si="74"/>
        <v/>
      </c>
      <c r="BK65" s="18" t="str">
        <f>IF(B65="","","("&amp;match3b!$P$20&amp;") ")</f>
        <v/>
      </c>
      <c r="BL65">
        <v>6.4000000000000004E-8</v>
      </c>
      <c r="BM65" s="14" t="str">
        <f t="shared" si="50"/>
        <v/>
      </c>
      <c r="BN65" t="str">
        <f t="shared" si="87"/>
        <v/>
      </c>
      <c r="BO65" t="str">
        <f t="shared" si="52"/>
        <v/>
      </c>
      <c r="BP65" t="str">
        <f t="shared" si="82"/>
        <v/>
      </c>
      <c r="BQ65" t="str">
        <f t="shared" si="83"/>
        <v/>
      </c>
      <c r="BR65" t="str">
        <f t="shared" si="84"/>
        <v/>
      </c>
      <c r="BS65" t="str">
        <f t="shared" si="75"/>
        <v/>
      </c>
      <c r="BT65" t="str">
        <f t="shared" si="76"/>
        <v/>
      </c>
      <c r="BU65" t="str">
        <f t="shared" si="77"/>
        <v/>
      </c>
      <c r="BV65" t="str">
        <f t="shared" si="78"/>
        <v/>
      </c>
      <c r="BW65" t="str">
        <f t="shared" si="79"/>
        <v/>
      </c>
      <c r="BX65" t="str">
        <f t="shared" si="80"/>
        <v/>
      </c>
      <c r="BY65" t="str">
        <f t="shared" si="81"/>
        <v/>
      </c>
      <c r="BZ65" t="str">
        <f t="shared" si="61"/>
        <v/>
      </c>
      <c r="CA65" t="str">
        <f t="shared" si="62"/>
        <v/>
      </c>
      <c r="CB65" t="str">
        <f t="shared" si="63"/>
        <v/>
      </c>
    </row>
    <row r="66" spans="1:84" x14ac:dyDescent="0.25">
      <c r="A66" s="14" t="str">
        <f t="shared" ref="A66:A97" si="88">IF(B66="","",P66+BL66+C66/1000+F66/1000000)</f>
        <v/>
      </c>
      <c r="B66" t="str">
        <f>match3b!A25</f>
        <v/>
      </c>
      <c r="C66" t="str">
        <f>match3b!B25</f>
        <v/>
      </c>
      <c r="D66" t="str">
        <f>match3b!C25</f>
        <v/>
      </c>
      <c r="E66" t="str">
        <f>match3b!D25</f>
        <v/>
      </c>
      <c r="F66" t="str">
        <f t="shared" si="12"/>
        <v/>
      </c>
      <c r="G66" t="str">
        <f>match3b!E25</f>
        <v/>
      </c>
      <c r="H66" t="str">
        <f>match3b!F25</f>
        <v/>
      </c>
      <c r="I66" t="str">
        <f>match3b!G25</f>
        <v/>
      </c>
      <c r="J66" t="str">
        <f>match3b!H25</f>
        <v/>
      </c>
      <c r="K66" t="str">
        <f>match3b!I25</f>
        <v/>
      </c>
      <c r="L66" t="str">
        <f>match3b!J25</f>
        <v/>
      </c>
      <c r="M66" t="str">
        <f>match3b!K25</f>
        <v/>
      </c>
      <c r="N66" t="str">
        <f>match3b!L25</f>
        <v/>
      </c>
      <c r="O66" t="str">
        <f>match3b!M25</f>
        <v/>
      </c>
      <c r="P66" t="str">
        <f>match3b!N25</f>
        <v/>
      </c>
      <c r="Q66" t="str">
        <f t="shared" si="13"/>
        <v/>
      </c>
      <c r="R66" t="str">
        <f t="shared" si="14"/>
        <v/>
      </c>
      <c r="S66" t="str">
        <f t="shared" si="15"/>
        <v/>
      </c>
      <c r="T66" t="str">
        <f t="shared" si="16"/>
        <v/>
      </c>
      <c r="U66" t="str">
        <f t="shared" si="17"/>
        <v/>
      </c>
      <c r="V66" t="str">
        <f t="shared" ref="V66:V97" si="89">IF(ISERROR(W66+Y66/100),"",W66+Y66/100)</f>
        <v/>
      </c>
      <c r="W66" t="str">
        <f t="shared" si="18"/>
        <v/>
      </c>
      <c r="X66" t="str">
        <f t="shared" si="19"/>
        <v/>
      </c>
      <c r="Y66" t="str">
        <f t="shared" si="20"/>
        <v/>
      </c>
      <c r="Z66" t="str">
        <f t="shared" si="21"/>
        <v>(/)</v>
      </c>
      <c r="AA66" t="str">
        <f t="shared" si="22"/>
        <v/>
      </c>
      <c r="AB66" t="str">
        <f t="shared" si="23"/>
        <v/>
      </c>
      <c r="AC66" t="str">
        <f t="shared" si="24"/>
        <v/>
      </c>
      <c r="AD66" t="str">
        <f t="shared" si="25"/>
        <v/>
      </c>
      <c r="AE66" t="str">
        <f t="shared" si="26"/>
        <v/>
      </c>
      <c r="AF66" t="str">
        <f t="shared" si="27"/>
        <v/>
      </c>
      <c r="AG66" t="str">
        <f t="shared" si="28"/>
        <v/>
      </c>
      <c r="AH66" t="str">
        <f t="shared" si="29"/>
        <v/>
      </c>
      <c r="AI66" t="str">
        <f t="shared" si="30"/>
        <v/>
      </c>
      <c r="AJ66" t="str">
        <f t="shared" si="31"/>
        <v>(/)</v>
      </c>
      <c r="AK66" t="str">
        <f t="shared" si="32"/>
        <v/>
      </c>
      <c r="AL66" t="str">
        <f t="shared" si="33"/>
        <v/>
      </c>
      <c r="AM66" t="str">
        <f t="shared" si="34"/>
        <v/>
      </c>
      <c r="AN66" t="str">
        <f t="shared" si="35"/>
        <v/>
      </c>
      <c r="AO66" t="str">
        <f t="shared" si="36"/>
        <v/>
      </c>
      <c r="AP66" t="str">
        <f t="shared" si="37"/>
        <v/>
      </c>
      <c r="AQ66" t="str">
        <f t="shared" si="38"/>
        <v/>
      </c>
      <c r="AR66" t="str">
        <f t="shared" ref="AR66:AR97" si="90">IF(ISERROR(IF(AL66="-",AM66&amp;AN66,IF(AM66="-",AN66&amp;AO66,""))+0),"",IF(AL66="-",AM66&amp;AN66,IF(AM66="-",AN66&amp;AO66,""))+0)</f>
        <v/>
      </c>
      <c r="AS66" t="str">
        <f t="shared" si="39"/>
        <v/>
      </c>
      <c r="AT66" t="str">
        <f t="shared" si="40"/>
        <v>(/)</v>
      </c>
      <c r="AU66" t="str">
        <f t="shared" ref="AU66:AU97" si="91">IF(ISERROR(AG66+AQ66),"",AG66+AQ66)</f>
        <v/>
      </c>
      <c r="AV66" t="str">
        <f t="shared" ref="AV66:AV97" si="92">IF(ISERROR(AH66+AR66),"",AH66+AR66)</f>
        <v/>
      </c>
      <c r="AW66" t="str">
        <f t="shared" si="41"/>
        <v/>
      </c>
      <c r="AY66" s="18" t="str">
        <f t="shared" si="42"/>
        <v/>
      </c>
      <c r="AZ66" s="18" t="str">
        <f t="shared" ref="AZ66:AZ97" si="93">IF(B66="","","("&amp;AG66+AK66&amp;"/"&amp;AH66+AR66&amp;") ")</f>
        <v/>
      </c>
      <c r="BA66" s="18" t="str">
        <f t="shared" ref="BA66:BA97" si="94">IF(B66="","",IF(AQ66&gt;=$CD$2,"(3pts:"&amp;AQ66&amp;"/"&amp;AR66&amp;") ",""))</f>
        <v/>
      </c>
      <c r="BB66" s="18" t="str">
        <f t="shared" si="43"/>
        <v/>
      </c>
      <c r="BC66" s="18" t="str">
        <f t="shared" si="44"/>
        <v/>
      </c>
      <c r="BD66" s="18" t="str">
        <f t="shared" si="45"/>
        <v/>
      </c>
      <c r="BE66" s="18" t="str">
        <f t="shared" si="46"/>
        <v/>
      </c>
      <c r="BF66" s="18" t="str">
        <f t="shared" si="47"/>
        <v/>
      </c>
      <c r="BG66" s="18" t="str">
        <f t="shared" si="48"/>
        <v/>
      </c>
      <c r="BH66" s="18" t="str">
        <f t="shared" si="49"/>
        <v/>
      </c>
      <c r="BI66" s="18" t="str">
        <f t="shared" ref="BI66:BI97" si="95">B66&amp;BK66&amp;AY66&amp;AZ66&amp;BA66&amp;BB66&amp;BC66&amp;BD66&amp;BE66&amp;BF66&amp;BG66&amp;BH66</f>
        <v/>
      </c>
      <c r="BJ66" s="18" t="str">
        <f t="shared" ref="BJ66:BJ97" si="96">B66&amp;AY66&amp;AZ66&amp;BA66&amp;BB66&amp;BC66&amp;BD66&amp;BE66&amp;BF66&amp;BG66&amp;BH66</f>
        <v/>
      </c>
      <c r="BK66" s="18" t="str">
        <f>IF(B66="","","("&amp;match3b!$P$20&amp;") ")</f>
        <v/>
      </c>
      <c r="BL66">
        <v>6.5E-8</v>
      </c>
      <c r="BM66" s="14" t="str">
        <f t="shared" si="50"/>
        <v/>
      </c>
      <c r="BN66" t="str">
        <f t="shared" si="87"/>
        <v/>
      </c>
      <c r="BO66" t="str">
        <f t="shared" si="52"/>
        <v/>
      </c>
      <c r="BP66" t="str">
        <f t="shared" si="82"/>
        <v/>
      </c>
      <c r="BQ66" t="str">
        <f t="shared" si="83"/>
        <v/>
      </c>
      <c r="BR66" t="str">
        <f t="shared" si="84"/>
        <v/>
      </c>
      <c r="BS66" t="str">
        <f t="shared" ref="BS66:BS97" si="97">IF(F66=$F$197,B66&amp;BK66,"")</f>
        <v/>
      </c>
      <c r="BT66" t="str">
        <f t="shared" ref="BT66:BT97" si="98">IF(G66=$G$197,B66&amp;BK66,"")</f>
        <v/>
      </c>
      <c r="BU66" t="str">
        <f t="shared" ref="BU66:BU97" si="99">IF(H66=$H$197,B66&amp;BK66,"")</f>
        <v/>
      </c>
      <c r="BV66" t="str">
        <f t="shared" ref="BV66:BV97" si="100">IF(I66=$I$197,B66&amp;BK66,"")</f>
        <v/>
      </c>
      <c r="BW66" t="str">
        <f t="shared" ref="BW66:BW97" si="101">IF(J66=$J$197,B66&amp;BK66,"")</f>
        <v/>
      </c>
      <c r="BX66" t="str">
        <f t="shared" ref="BX66:BX97" si="102">IF(K66=5,BM66&amp;BK66,"")</f>
        <v/>
      </c>
      <c r="BY66" t="str">
        <f t="shared" ref="BY66:BY97" si="103">IF(V66=$V$197,B66&amp;BK66,"")</f>
        <v/>
      </c>
      <c r="BZ66" t="str">
        <f t="shared" si="61"/>
        <v/>
      </c>
      <c r="CA66" t="str">
        <f t="shared" si="62"/>
        <v/>
      </c>
      <c r="CB66" t="str">
        <f t="shared" si="63"/>
        <v/>
      </c>
    </row>
    <row r="67" spans="1:84" x14ac:dyDescent="0.25">
      <c r="A67" s="14" t="str">
        <f t="shared" si="88"/>
        <v/>
      </c>
      <c r="B67" t="str">
        <f>match3b!A26</f>
        <v/>
      </c>
      <c r="C67" t="str">
        <f>match3b!B26</f>
        <v/>
      </c>
      <c r="D67" t="str">
        <f>match3b!C26</f>
        <v/>
      </c>
      <c r="E67" t="str">
        <f>match3b!D26</f>
        <v/>
      </c>
      <c r="F67" t="str">
        <f t="shared" ref="F67:F130" si="104">IF(B67="","",E67+D67)</f>
        <v/>
      </c>
      <c r="G67" t="str">
        <f>match3b!E26</f>
        <v/>
      </c>
      <c r="H67" t="str">
        <f>match3b!F26</f>
        <v/>
      </c>
      <c r="I67" t="str">
        <f>match3b!G26</f>
        <v/>
      </c>
      <c r="J67" t="str">
        <f>match3b!H26</f>
        <v/>
      </c>
      <c r="K67" t="str">
        <f>match3b!I26</f>
        <v/>
      </c>
      <c r="L67" t="str">
        <f>match3b!J26</f>
        <v/>
      </c>
      <c r="M67" t="str">
        <f>match3b!K26</f>
        <v/>
      </c>
      <c r="N67" t="str">
        <f>match3b!L26</f>
        <v/>
      </c>
      <c r="O67" t="str">
        <f>match3b!M26</f>
        <v/>
      </c>
      <c r="P67" t="str">
        <f>match3b!N26</f>
        <v/>
      </c>
      <c r="Q67" t="str">
        <f t="shared" ref="Q67:Q73" si="105">MID($L67,1,1)</f>
        <v/>
      </c>
      <c r="R67" t="str">
        <f t="shared" ref="R67:R73" si="106">MID($L67,2,1)</f>
        <v/>
      </c>
      <c r="S67" t="str">
        <f t="shared" ref="S67:S73" si="107">MID($L67,3,1)</f>
        <v/>
      </c>
      <c r="T67" t="str">
        <f t="shared" ref="T67:T73" si="108">MID($L67,4,1)</f>
        <v/>
      </c>
      <c r="U67" t="str">
        <f t="shared" ref="U67:U73" si="109">MID($L67,5,1)</f>
        <v/>
      </c>
      <c r="V67" t="str">
        <f t="shared" si="89"/>
        <v/>
      </c>
      <c r="W67" t="str">
        <f t="shared" ref="W67:W130" si="110">IF(ISERROR(IF(R67="-",Q67,IF(S67="-",Q67&amp;R67,""))+0),"",IF(R67="-",Q67,IF(S67="-",Q67&amp;R67,""))+0)</f>
        <v/>
      </c>
      <c r="X67" t="str">
        <f t="shared" ref="X67:X130" si="111">IF(ISERROR(IF(R67="-",S67&amp;T67,IF(S67="-",T67&amp;U67,""))+0),"",IF(R67="-",S67&amp;T67,IF(S67="-",T67&amp;U67,""))+0)</f>
        <v/>
      </c>
      <c r="Y67" t="str">
        <f t="shared" ref="Y67:Y130" si="112">IF(X67="","",IF(X67=0,0,ROUND(W67/X67*100,1)))</f>
        <v/>
      </c>
      <c r="Z67" t="str">
        <f t="shared" ref="Z67:Z130" si="113">"("&amp;W67&amp;"/"&amp;X67&amp;")"</f>
        <v>(/)</v>
      </c>
      <c r="AA67" t="str">
        <f t="shared" ref="AA67:AA130" si="114">MID($M67,1,1)</f>
        <v/>
      </c>
      <c r="AB67" t="str">
        <f t="shared" ref="AB67:AB130" si="115">MID($M67,2,1)</f>
        <v/>
      </c>
      <c r="AC67" t="str">
        <f t="shared" ref="AC67:AC130" si="116">MID($M67,3,1)</f>
        <v/>
      </c>
      <c r="AD67" t="str">
        <f t="shared" ref="AD67:AD130" si="117">MID($M67,4,1)</f>
        <v/>
      </c>
      <c r="AE67" t="str">
        <f t="shared" ref="AE67:AE130" si="118">MID($M67,5,1)</f>
        <v/>
      </c>
      <c r="AF67" t="str">
        <f t="shared" ref="AF67:AF130" si="119">IF(ISERROR(AG67+AI67/100),"",AG67+AI67/100)</f>
        <v/>
      </c>
      <c r="AG67" t="str">
        <f t="shared" ref="AG67:AG130" si="120">IF(ISERROR(IF(AB67="-",AA67,IF(AC67="-",AA67&amp;AB67,""))+0),"",IF(AB67="-",AA67,IF(AC67="-",AA67&amp;AB67,""))+0)</f>
        <v/>
      </c>
      <c r="AH67" t="str">
        <f t="shared" ref="AH67:AH130" si="121">IF(ISERROR(IF(AB67="-",AC67&amp;AD67,IF(AC67="-",AD67&amp;AE67,""))+0),"",IF(AB67="-",AC67&amp;AD67,IF(AC67="-",AD67&amp;AE67,""))+0)</f>
        <v/>
      </c>
      <c r="AI67" t="str">
        <f t="shared" ref="AI67:AI130" si="122">IF(AH67="","",IF(AH67=0,0,ROUND(AG67/AH67*100,1)))</f>
        <v/>
      </c>
      <c r="AJ67" t="str">
        <f t="shared" ref="AJ67:AJ130" si="123">"("&amp;AG67&amp;"/"&amp;AH67&amp;")"</f>
        <v>(/)</v>
      </c>
      <c r="AK67" t="str">
        <f t="shared" ref="AK67:AK130" si="124">MID($N67,1,1)</f>
        <v/>
      </c>
      <c r="AL67" t="str">
        <f t="shared" ref="AL67:AL130" si="125">MID($N67,2,1)</f>
        <v/>
      </c>
      <c r="AM67" t="str">
        <f t="shared" ref="AM67:AM130" si="126">MID($N67,3,1)</f>
        <v/>
      </c>
      <c r="AN67" t="str">
        <f t="shared" ref="AN67:AN130" si="127">MID($N67,4,1)</f>
        <v/>
      </c>
      <c r="AO67" t="str">
        <f t="shared" ref="AO67:AO130" si="128">MID($N67,5,1)</f>
        <v/>
      </c>
      <c r="AP67" t="str">
        <f t="shared" ref="AP67:AP130" si="129">IF(ISERROR(AQ67+AS67/100),"",AQ67+AS67/100)</f>
        <v/>
      </c>
      <c r="AQ67" t="str">
        <f t="shared" ref="AQ67:AQ130" si="130">IF(ISERROR(IF(AL67="-",AK67,IF(AM67="-",AK67&amp;AL67,""))+0),"",IF(AL67="-",AK67,IF(AM67="-",AK67&amp;AL67,""))+0)</f>
        <v/>
      </c>
      <c r="AR67" t="str">
        <f t="shared" si="90"/>
        <v/>
      </c>
      <c r="AS67" t="str">
        <f t="shared" ref="AS67:AS130" si="131">IF(AR67="","",IF(AR67=0,0,ROUND(AQ67/AR67*100,1)))</f>
        <v/>
      </c>
      <c r="AT67" t="str">
        <f t="shared" ref="AT67:AT130" si="132">"("&amp;AQ67&amp;"/"&amp;AR67&amp;")"</f>
        <v>(/)</v>
      </c>
      <c r="AU67" t="str">
        <f t="shared" si="91"/>
        <v/>
      </c>
      <c r="AV67" t="str">
        <f t="shared" si="92"/>
        <v/>
      </c>
      <c r="AW67" t="str">
        <f t="shared" ref="AW67:AW130" si="133">IF(AV67="","",IF(AV67=0,0,ROUND(AU67/AV67*100,1)))</f>
        <v/>
      </c>
      <c r="AY67" s="18" t="str">
        <f t="shared" ref="AY67:AY130" si="134">IF(B67="","",IF(C67&lt;=1,C67&amp;"pt ",C67&amp;"pts "))</f>
        <v/>
      </c>
      <c r="AZ67" s="18" t="str">
        <f t="shared" si="93"/>
        <v/>
      </c>
      <c r="BA67" s="18" t="str">
        <f t="shared" si="94"/>
        <v/>
      </c>
      <c r="BB67" s="18" t="str">
        <f t="shared" ref="BB67:BB130" si="135">IF(B67="","",IF(W67&gt;=$CF$2,"(LF:"&amp;W67&amp;"/"&amp;X67&amp;") ",""))</f>
        <v/>
      </c>
      <c r="BC67" s="18" t="str">
        <f t="shared" ref="BC67:BC130" si="136">IF(B67="","",IF(F67&gt;=1,F67&amp;"reb ",""))</f>
        <v/>
      </c>
      <c r="BD67" s="18" t="str">
        <f t="shared" ref="BD67:BD130" si="137">IF(B67="","",IF(D67&gt;=$CE$2,"(off:"&amp;D67&amp;") ",""))</f>
        <v/>
      </c>
      <c r="BE67" s="18" t="str">
        <f t="shared" ref="BE67:BE130" si="138">IF(B67="","",IF(H67&gt;=1,H67&amp;"pd ",""))</f>
        <v/>
      </c>
      <c r="BF67" s="18" t="str">
        <f t="shared" ref="BF67:BF130" si="139">IF(B67="","",IF(I67&gt;=1,I67&amp;"co ",""))</f>
        <v/>
      </c>
      <c r="BG67" s="18" t="str">
        <f t="shared" ref="BG67:BG130" si="140">IF(B67="","",IF(J67&gt;=1,J67&amp;"int ",""))</f>
        <v/>
      </c>
      <c r="BH67" s="18" t="str">
        <f t="shared" ref="BH67:BH130" si="141">IF(B67="","",P67&amp;"éval ")</f>
        <v/>
      </c>
      <c r="BI67" s="18" t="str">
        <f t="shared" si="95"/>
        <v/>
      </c>
      <c r="BJ67" s="18" t="str">
        <f t="shared" si="96"/>
        <v/>
      </c>
      <c r="BK67" s="18" t="str">
        <f>IF(B67="","","("&amp;match3b!$P$20&amp;") ")</f>
        <v/>
      </c>
      <c r="BL67">
        <v>6.5999999999999995E-8</v>
      </c>
      <c r="BM67" s="14" t="str">
        <f t="shared" ref="BM67:BM130" si="142">B67</f>
        <v/>
      </c>
      <c r="BN67" t="str">
        <f t="shared" si="87"/>
        <v/>
      </c>
      <c r="BO67" t="str">
        <f t="shared" ref="BO67:BO130" si="143">IF(BN67="","",BJ67)</f>
        <v/>
      </c>
      <c r="BP67" t="str">
        <f t="shared" ref="BP67:BP98" si="144">IF(C67=$C$197,B67&amp;BK67,"")</f>
        <v/>
      </c>
      <c r="BQ67" t="str">
        <f t="shared" ref="BQ67:BQ98" si="145">IF(D67=D$197,$B67&amp;$BK67,"")</f>
        <v/>
      </c>
      <c r="BR67" t="str">
        <f t="shared" ref="BR67:BR98" si="146">IF(E67=E$197,$B67&amp;$BK67,"")</f>
        <v/>
      </c>
      <c r="BS67" t="str">
        <f t="shared" si="97"/>
        <v/>
      </c>
      <c r="BT67" t="str">
        <f t="shared" si="98"/>
        <v/>
      </c>
      <c r="BU67" t="str">
        <f t="shared" si="99"/>
        <v/>
      </c>
      <c r="BV67" t="str">
        <f t="shared" si="100"/>
        <v/>
      </c>
      <c r="BW67" t="str">
        <f t="shared" si="101"/>
        <v/>
      </c>
      <c r="BX67" t="str">
        <f t="shared" si="102"/>
        <v/>
      </c>
      <c r="BY67" t="str">
        <f t="shared" si="103"/>
        <v/>
      </c>
      <c r="BZ67" t="str">
        <f t="shared" ref="BZ67:BZ130" si="147">IF(AF67=$AF$197,B67&amp;BK67,"")</f>
        <v/>
      </c>
      <c r="CA67" t="str">
        <f t="shared" ref="CA67:CA130" si="148">IF(AP67=$AP$197,B67&amp;BK67,"")</f>
        <v/>
      </c>
      <c r="CB67" t="str">
        <f t="shared" ref="CB67:CB130" si="149">IF(P67=P$197,$B67&amp;$BK67,"")</f>
        <v/>
      </c>
    </row>
    <row r="68" spans="1:84" x14ac:dyDescent="0.25">
      <c r="A68" s="14" t="str">
        <f t="shared" si="88"/>
        <v/>
      </c>
      <c r="B68" t="str">
        <f>match3b!A27</f>
        <v/>
      </c>
      <c r="C68" t="str">
        <f>match3b!B27</f>
        <v/>
      </c>
      <c r="D68" t="str">
        <f>match3b!C27</f>
        <v/>
      </c>
      <c r="E68" t="str">
        <f>match3b!D27</f>
        <v/>
      </c>
      <c r="F68" t="str">
        <f t="shared" si="104"/>
        <v/>
      </c>
      <c r="G68" t="str">
        <f>match3b!E27</f>
        <v/>
      </c>
      <c r="H68" t="str">
        <f>match3b!F27</f>
        <v/>
      </c>
      <c r="I68" t="str">
        <f>match3b!G27</f>
        <v/>
      </c>
      <c r="J68" t="str">
        <f>match3b!H27</f>
        <v/>
      </c>
      <c r="K68" t="str">
        <f>match3b!I27</f>
        <v/>
      </c>
      <c r="L68" t="str">
        <f>match3b!J27</f>
        <v/>
      </c>
      <c r="M68" t="str">
        <f>match3b!K27</f>
        <v/>
      </c>
      <c r="N68" t="str">
        <f>match3b!L27</f>
        <v/>
      </c>
      <c r="O68" t="str">
        <f>match3b!M27</f>
        <v/>
      </c>
      <c r="P68" t="str">
        <f>match3b!N27</f>
        <v/>
      </c>
      <c r="Q68" t="str">
        <f t="shared" si="105"/>
        <v/>
      </c>
      <c r="R68" t="str">
        <f t="shared" si="106"/>
        <v/>
      </c>
      <c r="S68" t="str">
        <f t="shared" si="107"/>
        <v/>
      </c>
      <c r="T68" t="str">
        <f t="shared" si="108"/>
        <v/>
      </c>
      <c r="U68" t="str">
        <f t="shared" si="109"/>
        <v/>
      </c>
      <c r="V68" t="str">
        <f t="shared" si="89"/>
        <v/>
      </c>
      <c r="W68" t="str">
        <f t="shared" si="110"/>
        <v/>
      </c>
      <c r="X68" t="str">
        <f t="shared" si="111"/>
        <v/>
      </c>
      <c r="Y68" t="str">
        <f t="shared" si="112"/>
        <v/>
      </c>
      <c r="Z68" t="str">
        <f t="shared" si="113"/>
        <v>(/)</v>
      </c>
      <c r="AA68" t="str">
        <f t="shared" si="114"/>
        <v/>
      </c>
      <c r="AB68" t="str">
        <f t="shared" si="115"/>
        <v/>
      </c>
      <c r="AC68" t="str">
        <f t="shared" si="116"/>
        <v/>
      </c>
      <c r="AD68" t="str">
        <f t="shared" si="117"/>
        <v/>
      </c>
      <c r="AE68" t="str">
        <f t="shared" si="118"/>
        <v/>
      </c>
      <c r="AF68" t="str">
        <f t="shared" si="119"/>
        <v/>
      </c>
      <c r="AG68" t="str">
        <f t="shared" si="120"/>
        <v/>
      </c>
      <c r="AH68" t="str">
        <f t="shared" si="121"/>
        <v/>
      </c>
      <c r="AI68" t="str">
        <f t="shared" si="122"/>
        <v/>
      </c>
      <c r="AJ68" t="str">
        <f t="shared" si="123"/>
        <v>(/)</v>
      </c>
      <c r="AK68" t="str">
        <f t="shared" si="124"/>
        <v/>
      </c>
      <c r="AL68" t="str">
        <f t="shared" si="125"/>
        <v/>
      </c>
      <c r="AM68" t="str">
        <f t="shared" si="126"/>
        <v/>
      </c>
      <c r="AN68" t="str">
        <f t="shared" si="127"/>
        <v/>
      </c>
      <c r="AO68" t="str">
        <f t="shared" si="128"/>
        <v/>
      </c>
      <c r="AP68" t="str">
        <f t="shared" si="129"/>
        <v/>
      </c>
      <c r="AQ68" t="str">
        <f t="shared" si="130"/>
        <v/>
      </c>
      <c r="AR68" t="str">
        <f t="shared" si="90"/>
        <v/>
      </c>
      <c r="AS68" t="str">
        <f t="shared" si="131"/>
        <v/>
      </c>
      <c r="AT68" t="str">
        <f t="shared" si="132"/>
        <v>(/)</v>
      </c>
      <c r="AU68" t="str">
        <f t="shared" si="91"/>
        <v/>
      </c>
      <c r="AV68" t="str">
        <f t="shared" si="92"/>
        <v/>
      </c>
      <c r="AW68" t="str">
        <f t="shared" si="133"/>
        <v/>
      </c>
      <c r="AY68" s="18" t="str">
        <f t="shared" si="134"/>
        <v/>
      </c>
      <c r="AZ68" s="18" t="str">
        <f t="shared" si="93"/>
        <v/>
      </c>
      <c r="BA68" s="18" t="str">
        <f t="shared" si="94"/>
        <v/>
      </c>
      <c r="BB68" s="18" t="str">
        <f t="shared" si="135"/>
        <v/>
      </c>
      <c r="BC68" s="18" t="str">
        <f t="shared" si="136"/>
        <v/>
      </c>
      <c r="BD68" s="18" t="str">
        <f t="shared" si="137"/>
        <v/>
      </c>
      <c r="BE68" s="18" t="str">
        <f t="shared" si="138"/>
        <v/>
      </c>
      <c r="BF68" s="18" t="str">
        <f t="shared" si="139"/>
        <v/>
      </c>
      <c r="BG68" s="18" t="str">
        <f t="shared" si="140"/>
        <v/>
      </c>
      <c r="BH68" s="18" t="str">
        <f t="shared" si="141"/>
        <v/>
      </c>
      <c r="BI68" s="18" t="str">
        <f t="shared" si="95"/>
        <v/>
      </c>
      <c r="BJ68" s="18" t="str">
        <f t="shared" si="96"/>
        <v/>
      </c>
      <c r="BK68" s="18" t="str">
        <f>IF(B68="","","("&amp;match3b!$P$20&amp;") ")</f>
        <v/>
      </c>
      <c r="BL68">
        <v>6.7000000000000004E-8</v>
      </c>
      <c r="BM68" s="14" t="str">
        <f t="shared" si="142"/>
        <v/>
      </c>
      <c r="BN68" t="str">
        <f t="shared" si="87"/>
        <v/>
      </c>
      <c r="BO68" t="str">
        <f t="shared" si="143"/>
        <v/>
      </c>
      <c r="BP68" t="str">
        <f t="shared" si="144"/>
        <v/>
      </c>
      <c r="BQ68" t="str">
        <f t="shared" si="145"/>
        <v/>
      </c>
      <c r="BR68" t="str">
        <f t="shared" si="146"/>
        <v/>
      </c>
      <c r="BS68" t="str">
        <f t="shared" si="97"/>
        <v/>
      </c>
      <c r="BT68" t="str">
        <f t="shared" si="98"/>
        <v/>
      </c>
      <c r="BU68" t="str">
        <f t="shared" si="99"/>
        <v/>
      </c>
      <c r="BV68" t="str">
        <f t="shared" si="100"/>
        <v/>
      </c>
      <c r="BW68" t="str">
        <f t="shared" si="101"/>
        <v/>
      </c>
      <c r="BX68" t="str">
        <f t="shared" si="102"/>
        <v/>
      </c>
      <c r="BY68" t="str">
        <f t="shared" si="103"/>
        <v/>
      </c>
      <c r="BZ68" t="str">
        <f t="shared" si="147"/>
        <v/>
      </c>
      <c r="CA68" t="str">
        <f t="shared" si="148"/>
        <v/>
      </c>
      <c r="CB68" t="str">
        <f t="shared" si="149"/>
        <v/>
      </c>
    </row>
    <row r="69" spans="1:84" x14ac:dyDescent="0.25">
      <c r="A69" s="14" t="str">
        <f t="shared" si="88"/>
        <v/>
      </c>
      <c r="B69" t="str">
        <f>match3b!A28</f>
        <v/>
      </c>
      <c r="C69" t="str">
        <f>match3b!B28</f>
        <v/>
      </c>
      <c r="D69" t="str">
        <f>match3b!C28</f>
        <v/>
      </c>
      <c r="E69" t="str">
        <f>match3b!D28</f>
        <v/>
      </c>
      <c r="F69" t="str">
        <f t="shared" si="104"/>
        <v/>
      </c>
      <c r="G69" t="str">
        <f>match3b!E28</f>
        <v/>
      </c>
      <c r="H69" t="str">
        <f>match3b!F28</f>
        <v/>
      </c>
      <c r="I69" t="str">
        <f>match3b!G28</f>
        <v/>
      </c>
      <c r="J69" t="str">
        <f>match3b!H28</f>
        <v/>
      </c>
      <c r="K69" t="str">
        <f>match3b!I28</f>
        <v/>
      </c>
      <c r="L69" t="str">
        <f>match3b!J28</f>
        <v/>
      </c>
      <c r="M69" t="str">
        <f>match3b!K28</f>
        <v/>
      </c>
      <c r="N69" t="str">
        <f>match3b!L28</f>
        <v/>
      </c>
      <c r="O69" t="str">
        <f>match3b!M28</f>
        <v/>
      </c>
      <c r="P69" t="str">
        <f>match3b!N28</f>
        <v/>
      </c>
      <c r="Q69" t="str">
        <f t="shared" si="105"/>
        <v/>
      </c>
      <c r="R69" t="str">
        <f t="shared" si="106"/>
        <v/>
      </c>
      <c r="S69" t="str">
        <f t="shared" si="107"/>
        <v/>
      </c>
      <c r="T69" t="str">
        <f t="shared" si="108"/>
        <v/>
      </c>
      <c r="U69" t="str">
        <f t="shared" si="109"/>
        <v/>
      </c>
      <c r="V69" t="str">
        <f t="shared" si="89"/>
        <v/>
      </c>
      <c r="W69" t="str">
        <f t="shared" si="110"/>
        <v/>
      </c>
      <c r="X69" t="str">
        <f t="shared" si="111"/>
        <v/>
      </c>
      <c r="Y69" t="str">
        <f t="shared" si="112"/>
        <v/>
      </c>
      <c r="Z69" t="str">
        <f t="shared" si="113"/>
        <v>(/)</v>
      </c>
      <c r="AA69" t="str">
        <f t="shared" si="114"/>
        <v/>
      </c>
      <c r="AB69" t="str">
        <f t="shared" si="115"/>
        <v/>
      </c>
      <c r="AC69" t="str">
        <f t="shared" si="116"/>
        <v/>
      </c>
      <c r="AD69" t="str">
        <f t="shared" si="117"/>
        <v/>
      </c>
      <c r="AE69" t="str">
        <f t="shared" si="118"/>
        <v/>
      </c>
      <c r="AF69" t="str">
        <f t="shared" si="119"/>
        <v/>
      </c>
      <c r="AG69" t="str">
        <f t="shared" si="120"/>
        <v/>
      </c>
      <c r="AH69" t="str">
        <f t="shared" si="121"/>
        <v/>
      </c>
      <c r="AI69" t="str">
        <f t="shared" si="122"/>
        <v/>
      </c>
      <c r="AJ69" t="str">
        <f t="shared" si="123"/>
        <v>(/)</v>
      </c>
      <c r="AK69" t="str">
        <f t="shared" si="124"/>
        <v/>
      </c>
      <c r="AL69" t="str">
        <f t="shared" si="125"/>
        <v/>
      </c>
      <c r="AM69" t="str">
        <f t="shared" si="126"/>
        <v/>
      </c>
      <c r="AN69" t="str">
        <f t="shared" si="127"/>
        <v/>
      </c>
      <c r="AO69" t="str">
        <f t="shared" si="128"/>
        <v/>
      </c>
      <c r="AP69" t="str">
        <f t="shared" si="129"/>
        <v/>
      </c>
      <c r="AQ69" t="str">
        <f t="shared" si="130"/>
        <v/>
      </c>
      <c r="AR69" t="str">
        <f t="shared" si="90"/>
        <v/>
      </c>
      <c r="AS69" t="str">
        <f t="shared" si="131"/>
        <v/>
      </c>
      <c r="AT69" t="str">
        <f t="shared" si="132"/>
        <v>(/)</v>
      </c>
      <c r="AU69" t="str">
        <f t="shared" si="91"/>
        <v/>
      </c>
      <c r="AV69" t="str">
        <f t="shared" si="92"/>
        <v/>
      </c>
      <c r="AW69" t="str">
        <f t="shared" si="133"/>
        <v/>
      </c>
      <c r="AY69" s="18" t="str">
        <f t="shared" si="134"/>
        <v/>
      </c>
      <c r="AZ69" s="18" t="str">
        <f t="shared" si="93"/>
        <v/>
      </c>
      <c r="BA69" s="18" t="str">
        <f t="shared" si="94"/>
        <v/>
      </c>
      <c r="BB69" s="18" t="str">
        <f t="shared" si="135"/>
        <v/>
      </c>
      <c r="BC69" s="18" t="str">
        <f t="shared" si="136"/>
        <v/>
      </c>
      <c r="BD69" s="18" t="str">
        <f t="shared" si="137"/>
        <v/>
      </c>
      <c r="BE69" s="18" t="str">
        <f t="shared" si="138"/>
        <v/>
      </c>
      <c r="BF69" s="18" t="str">
        <f t="shared" si="139"/>
        <v/>
      </c>
      <c r="BG69" s="18" t="str">
        <f t="shared" si="140"/>
        <v/>
      </c>
      <c r="BH69" s="18" t="str">
        <f t="shared" si="141"/>
        <v/>
      </c>
      <c r="BI69" s="18" t="str">
        <f t="shared" si="95"/>
        <v/>
      </c>
      <c r="BJ69" s="18" t="str">
        <f t="shared" si="96"/>
        <v/>
      </c>
      <c r="BK69" s="18" t="str">
        <f>IF(B69="","","("&amp;match3b!$P$20&amp;") ")</f>
        <v/>
      </c>
      <c r="BL69">
        <v>6.8E-8</v>
      </c>
      <c r="BM69" s="14" t="str">
        <f t="shared" si="142"/>
        <v/>
      </c>
      <c r="BN69" t="str">
        <f t="shared" si="87"/>
        <v/>
      </c>
      <c r="BO69" t="str">
        <f t="shared" si="143"/>
        <v/>
      </c>
      <c r="BP69" t="str">
        <f t="shared" si="144"/>
        <v/>
      </c>
      <c r="BQ69" t="str">
        <f t="shared" si="145"/>
        <v/>
      </c>
      <c r="BR69" t="str">
        <f t="shared" si="146"/>
        <v/>
      </c>
      <c r="BS69" t="str">
        <f t="shared" si="97"/>
        <v/>
      </c>
      <c r="BT69" t="str">
        <f t="shared" si="98"/>
        <v/>
      </c>
      <c r="BU69" t="str">
        <f t="shared" si="99"/>
        <v/>
      </c>
      <c r="BV69" t="str">
        <f t="shared" si="100"/>
        <v/>
      </c>
      <c r="BW69" t="str">
        <f t="shared" si="101"/>
        <v/>
      </c>
      <c r="BX69" t="str">
        <f t="shared" si="102"/>
        <v/>
      </c>
      <c r="BY69" t="str">
        <f t="shared" si="103"/>
        <v/>
      </c>
      <c r="BZ69" t="str">
        <f t="shared" si="147"/>
        <v/>
      </c>
      <c r="CA69" t="str">
        <f t="shared" si="148"/>
        <v/>
      </c>
      <c r="CB69" t="str">
        <f t="shared" si="149"/>
        <v/>
      </c>
    </row>
    <row r="70" spans="1:84" x14ac:dyDescent="0.25">
      <c r="A70" s="14" t="str">
        <f t="shared" si="88"/>
        <v/>
      </c>
      <c r="B70" t="str">
        <f>match3b!A29</f>
        <v/>
      </c>
      <c r="C70" t="str">
        <f>match3b!B29</f>
        <v/>
      </c>
      <c r="D70" t="str">
        <f>match3b!C29</f>
        <v/>
      </c>
      <c r="E70" t="str">
        <f>match3b!D29</f>
        <v/>
      </c>
      <c r="F70" t="str">
        <f t="shared" si="104"/>
        <v/>
      </c>
      <c r="G70" t="str">
        <f>match3b!E29</f>
        <v/>
      </c>
      <c r="H70" t="str">
        <f>match3b!F29</f>
        <v/>
      </c>
      <c r="I70" t="str">
        <f>match3b!G29</f>
        <v/>
      </c>
      <c r="J70" t="str">
        <f>match3b!H29</f>
        <v/>
      </c>
      <c r="K70" t="str">
        <f>match3b!I29</f>
        <v/>
      </c>
      <c r="L70" t="str">
        <f>match3b!J29</f>
        <v/>
      </c>
      <c r="M70" t="str">
        <f>match3b!K29</f>
        <v/>
      </c>
      <c r="N70" t="str">
        <f>match3b!L29</f>
        <v/>
      </c>
      <c r="O70" t="str">
        <f>match3b!M29</f>
        <v/>
      </c>
      <c r="P70" t="str">
        <f>match3b!N29</f>
        <v/>
      </c>
      <c r="Q70" t="str">
        <f t="shared" si="105"/>
        <v/>
      </c>
      <c r="R70" t="str">
        <f t="shared" si="106"/>
        <v/>
      </c>
      <c r="S70" t="str">
        <f t="shared" si="107"/>
        <v/>
      </c>
      <c r="T70" t="str">
        <f t="shared" si="108"/>
        <v/>
      </c>
      <c r="U70" t="str">
        <f t="shared" si="109"/>
        <v/>
      </c>
      <c r="V70" t="str">
        <f t="shared" si="89"/>
        <v/>
      </c>
      <c r="W70" t="str">
        <f t="shared" si="110"/>
        <v/>
      </c>
      <c r="X70" t="str">
        <f t="shared" si="111"/>
        <v/>
      </c>
      <c r="Y70" t="str">
        <f t="shared" si="112"/>
        <v/>
      </c>
      <c r="Z70" t="str">
        <f t="shared" si="113"/>
        <v>(/)</v>
      </c>
      <c r="AA70" t="str">
        <f t="shared" si="114"/>
        <v/>
      </c>
      <c r="AB70" t="str">
        <f t="shared" si="115"/>
        <v/>
      </c>
      <c r="AC70" t="str">
        <f t="shared" si="116"/>
        <v/>
      </c>
      <c r="AD70" t="str">
        <f t="shared" si="117"/>
        <v/>
      </c>
      <c r="AE70" t="str">
        <f t="shared" si="118"/>
        <v/>
      </c>
      <c r="AF70" t="str">
        <f t="shared" si="119"/>
        <v/>
      </c>
      <c r="AG70" t="str">
        <f t="shared" si="120"/>
        <v/>
      </c>
      <c r="AH70" t="str">
        <f t="shared" si="121"/>
        <v/>
      </c>
      <c r="AI70" t="str">
        <f t="shared" si="122"/>
        <v/>
      </c>
      <c r="AJ70" t="str">
        <f t="shared" si="123"/>
        <v>(/)</v>
      </c>
      <c r="AK70" t="str">
        <f t="shared" si="124"/>
        <v/>
      </c>
      <c r="AL70" t="str">
        <f t="shared" si="125"/>
        <v/>
      </c>
      <c r="AM70" t="str">
        <f t="shared" si="126"/>
        <v/>
      </c>
      <c r="AN70" t="str">
        <f t="shared" si="127"/>
        <v/>
      </c>
      <c r="AO70" t="str">
        <f t="shared" si="128"/>
        <v/>
      </c>
      <c r="AP70" t="str">
        <f t="shared" si="129"/>
        <v/>
      </c>
      <c r="AQ70" t="str">
        <f t="shared" si="130"/>
        <v/>
      </c>
      <c r="AR70" t="str">
        <f t="shared" si="90"/>
        <v/>
      </c>
      <c r="AS70" t="str">
        <f t="shared" si="131"/>
        <v/>
      </c>
      <c r="AT70" t="str">
        <f t="shared" si="132"/>
        <v>(/)</v>
      </c>
      <c r="AU70" t="str">
        <f t="shared" si="91"/>
        <v/>
      </c>
      <c r="AV70" t="str">
        <f t="shared" si="92"/>
        <v/>
      </c>
      <c r="AW70" t="str">
        <f t="shared" si="133"/>
        <v/>
      </c>
      <c r="AY70" s="18" t="str">
        <f t="shared" si="134"/>
        <v/>
      </c>
      <c r="AZ70" s="18" t="str">
        <f t="shared" si="93"/>
        <v/>
      </c>
      <c r="BA70" s="18" t="str">
        <f t="shared" si="94"/>
        <v/>
      </c>
      <c r="BB70" s="18" t="str">
        <f t="shared" si="135"/>
        <v/>
      </c>
      <c r="BC70" s="18" t="str">
        <f t="shared" si="136"/>
        <v/>
      </c>
      <c r="BD70" s="18" t="str">
        <f t="shared" si="137"/>
        <v/>
      </c>
      <c r="BE70" s="18" t="str">
        <f t="shared" si="138"/>
        <v/>
      </c>
      <c r="BF70" s="18" t="str">
        <f t="shared" si="139"/>
        <v/>
      </c>
      <c r="BG70" s="18" t="str">
        <f t="shared" si="140"/>
        <v/>
      </c>
      <c r="BH70" s="18" t="str">
        <f t="shared" si="141"/>
        <v/>
      </c>
      <c r="BI70" s="18" t="str">
        <f t="shared" si="95"/>
        <v/>
      </c>
      <c r="BJ70" s="18" t="str">
        <f t="shared" si="96"/>
        <v/>
      </c>
      <c r="BK70" s="18" t="str">
        <f>IF(B70="","","("&amp;match3b!$P$20&amp;") ")</f>
        <v/>
      </c>
      <c r="BL70">
        <v>6.8999999999999996E-8</v>
      </c>
      <c r="BM70" s="14" t="str">
        <f t="shared" si="142"/>
        <v/>
      </c>
      <c r="BN70" t="str">
        <f t="shared" si="87"/>
        <v/>
      </c>
      <c r="BO70" t="str">
        <f t="shared" si="143"/>
        <v/>
      </c>
      <c r="BP70" t="str">
        <f t="shared" si="144"/>
        <v/>
      </c>
      <c r="BQ70" t="str">
        <f t="shared" si="145"/>
        <v/>
      </c>
      <c r="BR70" t="str">
        <f t="shared" si="146"/>
        <v/>
      </c>
      <c r="BS70" t="str">
        <f t="shared" si="97"/>
        <v/>
      </c>
      <c r="BT70" t="str">
        <f t="shared" si="98"/>
        <v/>
      </c>
      <c r="BU70" t="str">
        <f t="shared" si="99"/>
        <v/>
      </c>
      <c r="BV70" t="str">
        <f t="shared" si="100"/>
        <v/>
      </c>
      <c r="BW70" t="str">
        <f t="shared" si="101"/>
        <v/>
      </c>
      <c r="BX70" t="str">
        <f t="shared" si="102"/>
        <v/>
      </c>
      <c r="BY70" t="str">
        <f t="shared" si="103"/>
        <v/>
      </c>
      <c r="BZ70" t="str">
        <f t="shared" si="147"/>
        <v/>
      </c>
      <c r="CA70" t="str">
        <f t="shared" si="148"/>
        <v/>
      </c>
      <c r="CB70" t="str">
        <f t="shared" si="149"/>
        <v/>
      </c>
    </row>
    <row r="71" spans="1:84" x14ac:dyDescent="0.25">
      <c r="A71" s="14" t="str">
        <f t="shared" si="88"/>
        <v/>
      </c>
      <c r="B71" t="str">
        <f>match3b!A30</f>
        <v/>
      </c>
      <c r="C71" t="str">
        <f>match3b!B30</f>
        <v/>
      </c>
      <c r="D71" t="str">
        <f>match3b!C30</f>
        <v/>
      </c>
      <c r="E71" t="str">
        <f>match3b!D30</f>
        <v/>
      </c>
      <c r="F71" t="str">
        <f t="shared" si="104"/>
        <v/>
      </c>
      <c r="G71" t="str">
        <f>match3b!E30</f>
        <v/>
      </c>
      <c r="H71" t="str">
        <f>match3b!F30</f>
        <v/>
      </c>
      <c r="I71" t="str">
        <f>match3b!G30</f>
        <v/>
      </c>
      <c r="J71" t="str">
        <f>match3b!H30</f>
        <v/>
      </c>
      <c r="K71" t="str">
        <f>match3b!I30</f>
        <v/>
      </c>
      <c r="L71" t="str">
        <f>match3b!J30</f>
        <v/>
      </c>
      <c r="M71" t="str">
        <f>match3b!K30</f>
        <v/>
      </c>
      <c r="N71" t="str">
        <f>match3b!L30</f>
        <v/>
      </c>
      <c r="O71" t="str">
        <f>match3b!M30</f>
        <v/>
      </c>
      <c r="P71" t="str">
        <f>match3b!N30</f>
        <v/>
      </c>
      <c r="Q71" t="str">
        <f t="shared" si="105"/>
        <v/>
      </c>
      <c r="R71" t="str">
        <f t="shared" si="106"/>
        <v/>
      </c>
      <c r="S71" t="str">
        <f t="shared" si="107"/>
        <v/>
      </c>
      <c r="T71" t="str">
        <f t="shared" si="108"/>
        <v/>
      </c>
      <c r="U71" t="str">
        <f t="shared" si="109"/>
        <v/>
      </c>
      <c r="V71" t="str">
        <f t="shared" si="89"/>
        <v/>
      </c>
      <c r="W71" t="str">
        <f t="shared" si="110"/>
        <v/>
      </c>
      <c r="X71" t="str">
        <f t="shared" si="111"/>
        <v/>
      </c>
      <c r="Y71" t="str">
        <f t="shared" si="112"/>
        <v/>
      </c>
      <c r="Z71" t="str">
        <f t="shared" si="113"/>
        <v>(/)</v>
      </c>
      <c r="AA71" t="str">
        <f t="shared" si="114"/>
        <v/>
      </c>
      <c r="AB71" t="str">
        <f t="shared" si="115"/>
        <v/>
      </c>
      <c r="AC71" t="str">
        <f t="shared" si="116"/>
        <v/>
      </c>
      <c r="AD71" t="str">
        <f t="shared" si="117"/>
        <v/>
      </c>
      <c r="AE71" t="str">
        <f t="shared" si="118"/>
        <v/>
      </c>
      <c r="AF71" t="str">
        <f t="shared" si="119"/>
        <v/>
      </c>
      <c r="AG71" t="str">
        <f t="shared" si="120"/>
        <v/>
      </c>
      <c r="AH71" t="str">
        <f t="shared" si="121"/>
        <v/>
      </c>
      <c r="AI71" t="str">
        <f t="shared" si="122"/>
        <v/>
      </c>
      <c r="AJ71" t="str">
        <f t="shared" si="123"/>
        <v>(/)</v>
      </c>
      <c r="AK71" t="str">
        <f t="shared" si="124"/>
        <v/>
      </c>
      <c r="AL71" t="str">
        <f t="shared" si="125"/>
        <v/>
      </c>
      <c r="AM71" t="str">
        <f t="shared" si="126"/>
        <v/>
      </c>
      <c r="AN71" t="str">
        <f t="shared" si="127"/>
        <v/>
      </c>
      <c r="AO71" t="str">
        <f t="shared" si="128"/>
        <v/>
      </c>
      <c r="AP71" t="str">
        <f t="shared" si="129"/>
        <v/>
      </c>
      <c r="AQ71" t="str">
        <f t="shared" si="130"/>
        <v/>
      </c>
      <c r="AR71" t="str">
        <f t="shared" si="90"/>
        <v/>
      </c>
      <c r="AS71" t="str">
        <f t="shared" si="131"/>
        <v/>
      </c>
      <c r="AT71" t="str">
        <f t="shared" si="132"/>
        <v>(/)</v>
      </c>
      <c r="AU71" t="str">
        <f t="shared" si="91"/>
        <v/>
      </c>
      <c r="AV71" t="str">
        <f t="shared" si="92"/>
        <v/>
      </c>
      <c r="AW71" t="str">
        <f t="shared" si="133"/>
        <v/>
      </c>
      <c r="AY71" s="18" t="str">
        <f t="shared" si="134"/>
        <v/>
      </c>
      <c r="AZ71" s="18" t="str">
        <f t="shared" si="93"/>
        <v/>
      </c>
      <c r="BA71" s="18" t="str">
        <f t="shared" si="94"/>
        <v/>
      </c>
      <c r="BB71" s="18" t="str">
        <f t="shared" si="135"/>
        <v/>
      </c>
      <c r="BC71" s="18" t="str">
        <f t="shared" si="136"/>
        <v/>
      </c>
      <c r="BD71" s="18" t="str">
        <f t="shared" si="137"/>
        <v/>
      </c>
      <c r="BE71" s="18" t="str">
        <f t="shared" si="138"/>
        <v/>
      </c>
      <c r="BF71" s="18" t="str">
        <f t="shared" si="139"/>
        <v/>
      </c>
      <c r="BG71" s="18" t="str">
        <f t="shared" si="140"/>
        <v/>
      </c>
      <c r="BH71" s="18" t="str">
        <f t="shared" si="141"/>
        <v/>
      </c>
      <c r="BI71" s="18" t="str">
        <f t="shared" si="95"/>
        <v/>
      </c>
      <c r="BJ71" s="18" t="str">
        <f t="shared" si="96"/>
        <v/>
      </c>
      <c r="BK71" s="18" t="str">
        <f>IF(B71="","","("&amp;match3b!$P$20&amp;") ")</f>
        <v/>
      </c>
      <c r="BL71">
        <v>7.0000000000000005E-8</v>
      </c>
      <c r="BM71" s="14" t="str">
        <f t="shared" si="142"/>
        <v/>
      </c>
      <c r="BN71" t="str">
        <f t="shared" si="87"/>
        <v/>
      </c>
      <c r="BO71" t="str">
        <f t="shared" si="143"/>
        <v/>
      </c>
      <c r="BP71" t="str">
        <f t="shared" si="144"/>
        <v/>
      </c>
      <c r="BQ71" t="str">
        <f t="shared" si="145"/>
        <v/>
      </c>
      <c r="BR71" t="str">
        <f t="shared" si="146"/>
        <v/>
      </c>
      <c r="BS71" t="str">
        <f t="shared" si="97"/>
        <v/>
      </c>
      <c r="BT71" t="str">
        <f t="shared" si="98"/>
        <v/>
      </c>
      <c r="BU71" t="str">
        <f t="shared" si="99"/>
        <v/>
      </c>
      <c r="BV71" t="str">
        <f t="shared" si="100"/>
        <v/>
      </c>
      <c r="BW71" t="str">
        <f t="shared" si="101"/>
        <v/>
      </c>
      <c r="BX71" t="str">
        <f t="shared" si="102"/>
        <v/>
      </c>
      <c r="BY71" t="str">
        <f t="shared" si="103"/>
        <v/>
      </c>
      <c r="BZ71" t="str">
        <f t="shared" si="147"/>
        <v/>
      </c>
      <c r="CA71" t="str">
        <f t="shared" si="148"/>
        <v/>
      </c>
      <c r="CB71" t="str">
        <f t="shared" si="149"/>
        <v/>
      </c>
    </row>
    <row r="72" spans="1:84" x14ac:dyDescent="0.25">
      <c r="A72" s="14" t="str">
        <f t="shared" si="88"/>
        <v/>
      </c>
      <c r="B72" t="str">
        <f>match3b!A31</f>
        <v/>
      </c>
      <c r="C72" t="str">
        <f>match3b!B31</f>
        <v/>
      </c>
      <c r="D72" t="str">
        <f>match3b!C31</f>
        <v/>
      </c>
      <c r="E72" t="str">
        <f>match3b!D31</f>
        <v/>
      </c>
      <c r="F72" t="str">
        <f t="shared" si="104"/>
        <v/>
      </c>
      <c r="G72" t="str">
        <f>match3b!E31</f>
        <v/>
      </c>
      <c r="H72" t="str">
        <f>match3b!F31</f>
        <v/>
      </c>
      <c r="I72" t="str">
        <f>match3b!G31</f>
        <v/>
      </c>
      <c r="J72" t="str">
        <f>match3b!H31</f>
        <v/>
      </c>
      <c r="K72" t="str">
        <f>match3b!I31</f>
        <v/>
      </c>
      <c r="L72" t="str">
        <f>match3b!J31</f>
        <v/>
      </c>
      <c r="M72" t="str">
        <f>match3b!K31</f>
        <v/>
      </c>
      <c r="N72" t="str">
        <f>match3b!L31</f>
        <v/>
      </c>
      <c r="O72" t="str">
        <f>match3b!M31</f>
        <v/>
      </c>
      <c r="P72" t="str">
        <f>match3b!N31</f>
        <v/>
      </c>
      <c r="Q72" t="str">
        <f t="shared" si="105"/>
        <v/>
      </c>
      <c r="R72" t="str">
        <f t="shared" si="106"/>
        <v/>
      </c>
      <c r="S72" t="str">
        <f t="shared" si="107"/>
        <v/>
      </c>
      <c r="T72" t="str">
        <f t="shared" si="108"/>
        <v/>
      </c>
      <c r="U72" t="str">
        <f t="shared" si="109"/>
        <v/>
      </c>
      <c r="V72" t="str">
        <f t="shared" si="89"/>
        <v/>
      </c>
      <c r="W72" t="str">
        <f t="shared" si="110"/>
        <v/>
      </c>
      <c r="X72" t="str">
        <f t="shared" si="111"/>
        <v/>
      </c>
      <c r="Y72" t="str">
        <f t="shared" si="112"/>
        <v/>
      </c>
      <c r="Z72" t="str">
        <f t="shared" si="113"/>
        <v>(/)</v>
      </c>
      <c r="AA72" t="str">
        <f t="shared" si="114"/>
        <v/>
      </c>
      <c r="AB72" t="str">
        <f t="shared" si="115"/>
        <v/>
      </c>
      <c r="AC72" t="str">
        <f t="shared" si="116"/>
        <v/>
      </c>
      <c r="AD72" t="str">
        <f t="shared" si="117"/>
        <v/>
      </c>
      <c r="AE72" t="str">
        <f t="shared" si="118"/>
        <v/>
      </c>
      <c r="AF72" t="str">
        <f t="shared" si="119"/>
        <v/>
      </c>
      <c r="AG72" t="str">
        <f t="shared" si="120"/>
        <v/>
      </c>
      <c r="AH72" t="str">
        <f t="shared" si="121"/>
        <v/>
      </c>
      <c r="AI72" t="str">
        <f t="shared" si="122"/>
        <v/>
      </c>
      <c r="AJ72" t="str">
        <f t="shared" si="123"/>
        <v>(/)</v>
      </c>
      <c r="AK72" t="str">
        <f t="shared" si="124"/>
        <v/>
      </c>
      <c r="AL72" t="str">
        <f t="shared" si="125"/>
        <v/>
      </c>
      <c r="AM72" t="str">
        <f t="shared" si="126"/>
        <v/>
      </c>
      <c r="AN72" t="str">
        <f t="shared" si="127"/>
        <v/>
      </c>
      <c r="AO72" t="str">
        <f t="shared" si="128"/>
        <v/>
      </c>
      <c r="AP72" t="str">
        <f t="shared" si="129"/>
        <v/>
      </c>
      <c r="AQ72" t="str">
        <f t="shared" si="130"/>
        <v/>
      </c>
      <c r="AR72" t="str">
        <f t="shared" si="90"/>
        <v/>
      </c>
      <c r="AS72" t="str">
        <f t="shared" si="131"/>
        <v/>
      </c>
      <c r="AT72" t="str">
        <f t="shared" si="132"/>
        <v>(/)</v>
      </c>
      <c r="AU72" t="str">
        <f t="shared" si="91"/>
        <v/>
      </c>
      <c r="AV72" t="str">
        <f t="shared" si="92"/>
        <v/>
      </c>
      <c r="AW72" t="str">
        <f t="shared" si="133"/>
        <v/>
      </c>
      <c r="AY72" s="18" t="str">
        <f t="shared" si="134"/>
        <v/>
      </c>
      <c r="AZ72" s="18" t="str">
        <f t="shared" si="93"/>
        <v/>
      </c>
      <c r="BA72" s="18" t="str">
        <f t="shared" si="94"/>
        <v/>
      </c>
      <c r="BB72" s="18" t="str">
        <f t="shared" si="135"/>
        <v/>
      </c>
      <c r="BC72" s="18" t="str">
        <f t="shared" si="136"/>
        <v/>
      </c>
      <c r="BD72" s="18" t="str">
        <f t="shared" si="137"/>
        <v/>
      </c>
      <c r="BE72" s="18" t="str">
        <f t="shared" si="138"/>
        <v/>
      </c>
      <c r="BF72" s="18" t="str">
        <f t="shared" si="139"/>
        <v/>
      </c>
      <c r="BG72" s="18" t="str">
        <f t="shared" si="140"/>
        <v/>
      </c>
      <c r="BH72" s="18" t="str">
        <f t="shared" si="141"/>
        <v/>
      </c>
      <c r="BI72" s="18" t="str">
        <f t="shared" si="95"/>
        <v/>
      </c>
      <c r="BJ72" s="18" t="str">
        <f t="shared" si="96"/>
        <v/>
      </c>
      <c r="BK72" s="18" t="str">
        <f>IF(B72="","","("&amp;match3b!$P$20&amp;") ")</f>
        <v/>
      </c>
      <c r="BL72">
        <v>7.1E-8</v>
      </c>
      <c r="BM72" s="14" t="str">
        <f t="shared" si="142"/>
        <v/>
      </c>
      <c r="BN72" t="str">
        <f t="shared" si="87"/>
        <v/>
      </c>
      <c r="BO72" t="str">
        <f t="shared" si="143"/>
        <v/>
      </c>
      <c r="BP72" t="str">
        <f t="shared" si="144"/>
        <v/>
      </c>
      <c r="BQ72" t="str">
        <f t="shared" si="145"/>
        <v/>
      </c>
      <c r="BR72" t="str">
        <f t="shared" si="146"/>
        <v/>
      </c>
      <c r="BS72" t="str">
        <f t="shared" si="97"/>
        <v/>
      </c>
      <c r="BT72" t="str">
        <f t="shared" si="98"/>
        <v/>
      </c>
      <c r="BU72" t="str">
        <f t="shared" si="99"/>
        <v/>
      </c>
      <c r="BV72" t="str">
        <f t="shared" si="100"/>
        <v/>
      </c>
      <c r="BW72" t="str">
        <f t="shared" si="101"/>
        <v/>
      </c>
      <c r="BX72" t="str">
        <f t="shared" si="102"/>
        <v/>
      </c>
      <c r="BY72" t="str">
        <f t="shared" si="103"/>
        <v/>
      </c>
      <c r="BZ72" t="str">
        <f t="shared" si="147"/>
        <v/>
      </c>
      <c r="CA72" t="str">
        <f t="shared" si="148"/>
        <v/>
      </c>
      <c r="CB72" t="str">
        <f t="shared" si="149"/>
        <v/>
      </c>
    </row>
    <row r="73" spans="1:84" ht="13.8" thickBot="1" x14ac:dyDescent="0.3">
      <c r="A73" s="15" t="str">
        <f t="shared" si="88"/>
        <v/>
      </c>
      <c r="B73" s="13" t="str">
        <f>match3b!A32</f>
        <v/>
      </c>
      <c r="C73" s="13" t="str">
        <f>match3b!B32</f>
        <v/>
      </c>
      <c r="D73" s="13" t="str">
        <f>match3b!C32</f>
        <v/>
      </c>
      <c r="E73" s="13" t="str">
        <f>match3b!D32</f>
        <v/>
      </c>
      <c r="F73" s="13" t="str">
        <f t="shared" si="104"/>
        <v/>
      </c>
      <c r="G73" s="13" t="str">
        <f>match3b!E32</f>
        <v/>
      </c>
      <c r="H73" s="13" t="str">
        <f>match3b!F32</f>
        <v/>
      </c>
      <c r="I73" s="13" t="str">
        <f>match3b!G32</f>
        <v/>
      </c>
      <c r="J73" s="13" t="str">
        <f>match3b!H32</f>
        <v/>
      </c>
      <c r="K73" s="13" t="str">
        <f>match3b!I32</f>
        <v/>
      </c>
      <c r="L73" s="13" t="str">
        <f>match3b!J32</f>
        <v/>
      </c>
      <c r="M73" s="13" t="str">
        <f>match3b!K32</f>
        <v/>
      </c>
      <c r="N73" s="13" t="str">
        <f>match3b!L32</f>
        <v/>
      </c>
      <c r="O73" s="13" t="str">
        <f>match3b!M32</f>
        <v/>
      </c>
      <c r="P73" s="13" t="str">
        <f>match3b!N32</f>
        <v/>
      </c>
      <c r="Q73" s="13" t="str">
        <f t="shared" si="105"/>
        <v/>
      </c>
      <c r="R73" s="13" t="str">
        <f t="shared" si="106"/>
        <v/>
      </c>
      <c r="S73" s="13" t="str">
        <f t="shared" si="107"/>
        <v/>
      </c>
      <c r="T73" s="13" t="str">
        <f t="shared" si="108"/>
        <v/>
      </c>
      <c r="U73" s="13" t="str">
        <f t="shared" si="109"/>
        <v/>
      </c>
      <c r="V73" t="str">
        <f t="shared" si="89"/>
        <v/>
      </c>
      <c r="W73" s="13" t="str">
        <f t="shared" si="110"/>
        <v/>
      </c>
      <c r="X73" s="13" t="str">
        <f t="shared" si="111"/>
        <v/>
      </c>
      <c r="Y73" s="13" t="str">
        <f t="shared" si="112"/>
        <v/>
      </c>
      <c r="Z73" t="str">
        <f t="shared" si="113"/>
        <v>(/)</v>
      </c>
      <c r="AA73" s="13" t="str">
        <f t="shared" si="114"/>
        <v/>
      </c>
      <c r="AB73" s="13" t="str">
        <f t="shared" si="115"/>
        <v/>
      </c>
      <c r="AC73" s="13" t="str">
        <f t="shared" si="116"/>
        <v/>
      </c>
      <c r="AD73" s="13" t="str">
        <f t="shared" si="117"/>
        <v/>
      </c>
      <c r="AE73" s="13" t="str">
        <f t="shared" si="118"/>
        <v/>
      </c>
      <c r="AF73" t="str">
        <f t="shared" si="119"/>
        <v/>
      </c>
      <c r="AG73" s="13" t="str">
        <f t="shared" si="120"/>
        <v/>
      </c>
      <c r="AH73" s="13" t="str">
        <f t="shared" si="121"/>
        <v/>
      </c>
      <c r="AI73" s="13" t="str">
        <f t="shared" si="122"/>
        <v/>
      </c>
      <c r="AJ73" t="str">
        <f t="shared" si="123"/>
        <v>(/)</v>
      </c>
      <c r="AK73" s="13" t="str">
        <f t="shared" si="124"/>
        <v/>
      </c>
      <c r="AL73" s="13" t="str">
        <f t="shared" si="125"/>
        <v/>
      </c>
      <c r="AM73" s="13" t="str">
        <f t="shared" si="126"/>
        <v/>
      </c>
      <c r="AN73" s="13" t="str">
        <f t="shared" si="127"/>
        <v/>
      </c>
      <c r="AO73" s="13" t="str">
        <f t="shared" si="128"/>
        <v/>
      </c>
      <c r="AP73" t="str">
        <f t="shared" si="129"/>
        <v/>
      </c>
      <c r="AQ73" s="13" t="str">
        <f t="shared" si="130"/>
        <v/>
      </c>
      <c r="AR73" s="13" t="str">
        <f t="shared" si="90"/>
        <v/>
      </c>
      <c r="AS73" s="13" t="str">
        <f t="shared" si="131"/>
        <v/>
      </c>
      <c r="AT73" t="str">
        <f t="shared" si="132"/>
        <v>(/)</v>
      </c>
      <c r="AU73" s="13" t="str">
        <f t="shared" si="91"/>
        <v/>
      </c>
      <c r="AV73" s="13" t="str">
        <f t="shared" si="92"/>
        <v/>
      </c>
      <c r="AW73" s="13" t="str">
        <f t="shared" si="133"/>
        <v/>
      </c>
      <c r="AX73" s="13"/>
      <c r="AY73" s="26" t="str">
        <f t="shared" si="134"/>
        <v/>
      </c>
      <c r="AZ73" s="26" t="str">
        <f t="shared" si="93"/>
        <v/>
      </c>
      <c r="BA73" s="26" t="str">
        <f t="shared" si="94"/>
        <v/>
      </c>
      <c r="BB73" s="26" t="str">
        <f t="shared" si="135"/>
        <v/>
      </c>
      <c r="BC73" s="26" t="str">
        <f t="shared" si="136"/>
        <v/>
      </c>
      <c r="BD73" s="26" t="str">
        <f t="shared" si="137"/>
        <v/>
      </c>
      <c r="BE73" s="26" t="str">
        <f t="shared" si="138"/>
        <v/>
      </c>
      <c r="BF73" s="26" t="str">
        <f t="shared" si="139"/>
        <v/>
      </c>
      <c r="BG73" s="26" t="str">
        <f t="shared" si="140"/>
        <v/>
      </c>
      <c r="BH73" s="26" t="str">
        <f t="shared" si="141"/>
        <v/>
      </c>
      <c r="BI73" s="26" t="str">
        <f t="shared" si="95"/>
        <v/>
      </c>
      <c r="BJ73" s="26" t="str">
        <f t="shared" si="96"/>
        <v/>
      </c>
      <c r="BK73" s="26" t="str">
        <f>IF(B73="","","("&amp;match3b!$P$20&amp;") ")</f>
        <v/>
      </c>
      <c r="BL73" s="13">
        <v>7.1999999999999996E-8</v>
      </c>
      <c r="BM73" s="15" t="str">
        <f t="shared" si="142"/>
        <v/>
      </c>
      <c r="BN73" s="13" t="str">
        <f t="shared" si="87"/>
        <v/>
      </c>
      <c r="BO73" s="13" t="str">
        <f t="shared" si="143"/>
        <v/>
      </c>
      <c r="BP73" s="13" t="str">
        <f t="shared" si="144"/>
        <v/>
      </c>
      <c r="BQ73" s="13" t="str">
        <f t="shared" si="145"/>
        <v/>
      </c>
      <c r="BR73" s="13" t="str">
        <f t="shared" si="146"/>
        <v/>
      </c>
      <c r="BS73" s="13" t="str">
        <f t="shared" si="97"/>
        <v/>
      </c>
      <c r="BT73" s="13" t="str">
        <f t="shared" si="98"/>
        <v/>
      </c>
      <c r="BU73" s="13" t="str">
        <f t="shared" si="99"/>
        <v/>
      </c>
      <c r="BV73" s="13" t="str">
        <f t="shared" si="100"/>
        <v/>
      </c>
      <c r="BW73" s="13" t="str">
        <f t="shared" si="101"/>
        <v/>
      </c>
      <c r="BX73" t="str">
        <f t="shared" si="102"/>
        <v/>
      </c>
      <c r="BY73" t="str">
        <f t="shared" si="103"/>
        <v/>
      </c>
      <c r="BZ73" t="str">
        <f t="shared" si="147"/>
        <v/>
      </c>
      <c r="CA73" t="str">
        <f t="shared" si="148"/>
        <v/>
      </c>
      <c r="CB73" t="str">
        <f t="shared" si="149"/>
        <v/>
      </c>
      <c r="CC73" s="13"/>
      <c r="CD73" s="13"/>
      <c r="CE73" s="13"/>
      <c r="CF73" s="13"/>
    </row>
    <row r="74" spans="1:84" x14ac:dyDescent="0.25">
      <c r="A74" s="14" t="str">
        <f t="shared" si="88"/>
        <v/>
      </c>
      <c r="B74" t="str">
        <f>match4b!A7</f>
        <v/>
      </c>
      <c r="C74" t="str">
        <f>match4b!B7</f>
        <v/>
      </c>
      <c r="D74" t="str">
        <f>match4b!C7</f>
        <v/>
      </c>
      <c r="E74" t="str">
        <f>match4b!D7</f>
        <v/>
      </c>
      <c r="F74" t="str">
        <f t="shared" si="104"/>
        <v/>
      </c>
      <c r="G74" t="str">
        <f>match4b!E7</f>
        <v/>
      </c>
      <c r="H74" t="str">
        <f>match4b!F7</f>
        <v/>
      </c>
      <c r="I74" t="str">
        <f>match4b!G7</f>
        <v/>
      </c>
      <c r="J74" t="str">
        <f>match4b!H7</f>
        <v/>
      </c>
      <c r="K74" t="str">
        <f>match4b!I7</f>
        <v/>
      </c>
      <c r="L74" t="str">
        <f>match4b!J7</f>
        <v/>
      </c>
      <c r="M74" t="str">
        <f>match4b!K7</f>
        <v/>
      </c>
      <c r="N74" t="str">
        <f>match4b!L7</f>
        <v/>
      </c>
      <c r="O74" t="str">
        <f>match4b!M7</f>
        <v/>
      </c>
      <c r="P74" t="str">
        <f>match4b!N7</f>
        <v/>
      </c>
      <c r="Q74" t="str">
        <f>MID($L74,1,1)</f>
        <v/>
      </c>
      <c r="R74" t="str">
        <f>MID($L74,2,1)</f>
        <v/>
      </c>
      <c r="S74" t="str">
        <f>MID($L74,3,1)</f>
        <v/>
      </c>
      <c r="T74" t="str">
        <f>MID($L74,4,1)</f>
        <v/>
      </c>
      <c r="U74" t="str">
        <f>MID($L74,5,1)</f>
        <v/>
      </c>
      <c r="V74" t="str">
        <f t="shared" si="89"/>
        <v/>
      </c>
      <c r="W74" t="str">
        <f t="shared" si="110"/>
        <v/>
      </c>
      <c r="X74" t="str">
        <f t="shared" si="111"/>
        <v/>
      </c>
      <c r="Y74" t="str">
        <f t="shared" si="112"/>
        <v/>
      </c>
      <c r="Z74" t="str">
        <f t="shared" si="113"/>
        <v>(/)</v>
      </c>
      <c r="AA74" t="str">
        <f t="shared" si="114"/>
        <v/>
      </c>
      <c r="AB74" t="str">
        <f t="shared" si="115"/>
        <v/>
      </c>
      <c r="AC74" t="str">
        <f t="shared" si="116"/>
        <v/>
      </c>
      <c r="AD74" t="str">
        <f t="shared" si="117"/>
        <v/>
      </c>
      <c r="AE74" t="str">
        <f t="shared" si="118"/>
        <v/>
      </c>
      <c r="AF74" t="str">
        <f t="shared" si="119"/>
        <v/>
      </c>
      <c r="AG74" t="str">
        <f t="shared" si="120"/>
        <v/>
      </c>
      <c r="AH74" t="str">
        <f t="shared" si="121"/>
        <v/>
      </c>
      <c r="AI74" t="str">
        <f t="shared" si="122"/>
        <v/>
      </c>
      <c r="AJ74" t="str">
        <f t="shared" si="123"/>
        <v>(/)</v>
      </c>
      <c r="AK74" t="str">
        <f t="shared" si="124"/>
        <v/>
      </c>
      <c r="AL74" t="str">
        <f t="shared" si="125"/>
        <v/>
      </c>
      <c r="AM74" t="str">
        <f t="shared" si="126"/>
        <v/>
      </c>
      <c r="AN74" t="str">
        <f t="shared" si="127"/>
        <v/>
      </c>
      <c r="AO74" t="str">
        <f t="shared" si="128"/>
        <v/>
      </c>
      <c r="AP74" t="str">
        <f t="shared" si="129"/>
        <v/>
      </c>
      <c r="AQ74" t="str">
        <f t="shared" si="130"/>
        <v/>
      </c>
      <c r="AR74" t="str">
        <f t="shared" si="90"/>
        <v/>
      </c>
      <c r="AS74" t="str">
        <f t="shared" si="131"/>
        <v/>
      </c>
      <c r="AT74" t="str">
        <f t="shared" si="132"/>
        <v>(/)</v>
      </c>
      <c r="AU74" t="str">
        <f t="shared" si="91"/>
        <v/>
      </c>
      <c r="AV74" t="str">
        <f t="shared" si="92"/>
        <v/>
      </c>
      <c r="AW74" t="str">
        <f t="shared" si="133"/>
        <v/>
      </c>
      <c r="AY74" s="18" t="str">
        <f t="shared" si="134"/>
        <v/>
      </c>
      <c r="AZ74" s="18" t="str">
        <f t="shared" si="93"/>
        <v/>
      </c>
      <c r="BA74" s="18" t="str">
        <f t="shared" si="94"/>
        <v/>
      </c>
      <c r="BB74" s="18" t="str">
        <f t="shared" si="135"/>
        <v/>
      </c>
      <c r="BC74" s="18" t="str">
        <f t="shared" si="136"/>
        <v/>
      </c>
      <c r="BD74" s="18" t="str">
        <f t="shared" si="137"/>
        <v/>
      </c>
      <c r="BE74" s="18" t="str">
        <f t="shared" si="138"/>
        <v/>
      </c>
      <c r="BF74" s="18" t="str">
        <f t="shared" si="139"/>
        <v/>
      </c>
      <c r="BG74" s="18" t="str">
        <f t="shared" si="140"/>
        <v/>
      </c>
      <c r="BH74" s="18" t="str">
        <f t="shared" si="141"/>
        <v/>
      </c>
      <c r="BI74" s="18" t="str">
        <f t="shared" si="95"/>
        <v/>
      </c>
      <c r="BJ74" s="18" t="str">
        <f t="shared" si="96"/>
        <v/>
      </c>
      <c r="BK74" s="18" t="str">
        <f>IF(B74="","","("&amp;match4b!$P$6&amp;") ")</f>
        <v/>
      </c>
      <c r="BL74">
        <v>7.3000000000000005E-8</v>
      </c>
      <c r="BM74" s="14" t="str">
        <f t="shared" si="142"/>
        <v/>
      </c>
      <c r="BN74" t="str">
        <f>IF(A74=MAX($A$74:$A$85),B74,"")</f>
        <v/>
      </c>
      <c r="BO74" t="str">
        <f t="shared" si="143"/>
        <v/>
      </c>
      <c r="BP74" t="str">
        <f t="shared" si="144"/>
        <v/>
      </c>
      <c r="BQ74" t="str">
        <f t="shared" si="145"/>
        <v/>
      </c>
      <c r="BR74" t="str">
        <f t="shared" si="146"/>
        <v/>
      </c>
      <c r="BS74" t="str">
        <f t="shared" si="97"/>
        <v/>
      </c>
      <c r="BT74" t="str">
        <f t="shared" si="98"/>
        <v/>
      </c>
      <c r="BU74" t="str">
        <f t="shared" si="99"/>
        <v/>
      </c>
      <c r="BV74" t="str">
        <f t="shared" si="100"/>
        <v/>
      </c>
      <c r="BW74" t="str">
        <f t="shared" si="101"/>
        <v/>
      </c>
      <c r="BX74" t="str">
        <f t="shared" si="102"/>
        <v/>
      </c>
      <c r="BY74" t="str">
        <f t="shared" si="103"/>
        <v/>
      </c>
      <c r="BZ74" t="str">
        <f t="shared" si="147"/>
        <v/>
      </c>
      <c r="CA74" t="str">
        <f t="shared" si="148"/>
        <v/>
      </c>
      <c r="CB74" t="str">
        <f t="shared" si="149"/>
        <v/>
      </c>
      <c r="CC74" s="27"/>
      <c r="CD74" s="27"/>
      <c r="CE74" s="27"/>
      <c r="CF74" s="27"/>
    </row>
    <row r="75" spans="1:84" x14ac:dyDescent="0.25">
      <c r="A75" s="14" t="str">
        <f t="shared" si="88"/>
        <v/>
      </c>
      <c r="B75" t="str">
        <f>match4b!A8</f>
        <v/>
      </c>
      <c r="C75" t="str">
        <f>match4b!B8</f>
        <v/>
      </c>
      <c r="D75" t="str">
        <f>match4b!C8</f>
        <v/>
      </c>
      <c r="E75" t="str">
        <f>match4b!D8</f>
        <v/>
      </c>
      <c r="F75" t="str">
        <f t="shared" si="104"/>
        <v/>
      </c>
      <c r="G75" t="str">
        <f>match4b!E8</f>
        <v/>
      </c>
      <c r="H75" t="str">
        <f>match4b!F8</f>
        <v/>
      </c>
      <c r="I75" t="str">
        <f>match4b!G8</f>
        <v/>
      </c>
      <c r="J75" t="str">
        <f>match4b!H8</f>
        <v/>
      </c>
      <c r="K75" t="str">
        <f>match4b!I8</f>
        <v/>
      </c>
      <c r="L75" t="str">
        <f>match4b!J8</f>
        <v/>
      </c>
      <c r="M75" t="str">
        <f>match4b!K8</f>
        <v/>
      </c>
      <c r="N75" t="str">
        <f>match4b!L8</f>
        <v/>
      </c>
      <c r="O75" t="str">
        <f>match4b!M8</f>
        <v/>
      </c>
      <c r="P75" t="str">
        <f>match4b!N8</f>
        <v/>
      </c>
      <c r="Q75" t="str">
        <f t="shared" ref="Q75:Q85" si="150">MID($L75,1,1)</f>
        <v/>
      </c>
      <c r="R75" t="str">
        <f t="shared" ref="R75:R85" si="151">MID($L75,2,1)</f>
        <v/>
      </c>
      <c r="S75" t="str">
        <f t="shared" ref="S75:S85" si="152">MID($L75,3,1)</f>
        <v/>
      </c>
      <c r="T75" t="str">
        <f t="shared" ref="T75:T85" si="153">MID($L75,4,1)</f>
        <v/>
      </c>
      <c r="U75" t="str">
        <f t="shared" ref="U75:U85" si="154">MID($L75,5,1)</f>
        <v/>
      </c>
      <c r="V75" t="str">
        <f t="shared" si="89"/>
        <v/>
      </c>
      <c r="W75" t="str">
        <f t="shared" si="110"/>
        <v/>
      </c>
      <c r="X75" t="str">
        <f t="shared" si="111"/>
        <v/>
      </c>
      <c r="Y75" t="str">
        <f t="shared" si="112"/>
        <v/>
      </c>
      <c r="Z75" t="str">
        <f t="shared" si="113"/>
        <v>(/)</v>
      </c>
      <c r="AA75" t="str">
        <f t="shared" si="114"/>
        <v/>
      </c>
      <c r="AB75" t="str">
        <f t="shared" si="115"/>
        <v/>
      </c>
      <c r="AC75" t="str">
        <f t="shared" si="116"/>
        <v/>
      </c>
      <c r="AD75" t="str">
        <f t="shared" si="117"/>
        <v/>
      </c>
      <c r="AE75" t="str">
        <f t="shared" si="118"/>
        <v/>
      </c>
      <c r="AF75" t="str">
        <f t="shared" si="119"/>
        <v/>
      </c>
      <c r="AG75" t="str">
        <f t="shared" si="120"/>
        <v/>
      </c>
      <c r="AH75" t="str">
        <f t="shared" si="121"/>
        <v/>
      </c>
      <c r="AI75" t="str">
        <f t="shared" si="122"/>
        <v/>
      </c>
      <c r="AJ75" t="str">
        <f t="shared" si="123"/>
        <v>(/)</v>
      </c>
      <c r="AK75" t="str">
        <f t="shared" si="124"/>
        <v/>
      </c>
      <c r="AL75" t="str">
        <f t="shared" si="125"/>
        <v/>
      </c>
      <c r="AM75" t="str">
        <f t="shared" si="126"/>
        <v/>
      </c>
      <c r="AN75" t="str">
        <f t="shared" si="127"/>
        <v/>
      </c>
      <c r="AO75" t="str">
        <f t="shared" si="128"/>
        <v/>
      </c>
      <c r="AP75" t="str">
        <f t="shared" si="129"/>
        <v/>
      </c>
      <c r="AQ75" t="str">
        <f t="shared" si="130"/>
        <v/>
      </c>
      <c r="AR75" t="str">
        <f t="shared" si="90"/>
        <v/>
      </c>
      <c r="AS75" t="str">
        <f t="shared" si="131"/>
        <v/>
      </c>
      <c r="AT75" t="str">
        <f t="shared" si="132"/>
        <v>(/)</v>
      </c>
      <c r="AU75" t="str">
        <f t="shared" si="91"/>
        <v/>
      </c>
      <c r="AV75" t="str">
        <f t="shared" si="92"/>
        <v/>
      </c>
      <c r="AW75" t="str">
        <f t="shared" si="133"/>
        <v/>
      </c>
      <c r="AY75" s="18" t="str">
        <f t="shared" si="134"/>
        <v/>
      </c>
      <c r="AZ75" s="18" t="str">
        <f t="shared" si="93"/>
        <v/>
      </c>
      <c r="BA75" s="18" t="str">
        <f t="shared" si="94"/>
        <v/>
      </c>
      <c r="BB75" s="18" t="str">
        <f t="shared" si="135"/>
        <v/>
      </c>
      <c r="BC75" s="18" t="str">
        <f t="shared" si="136"/>
        <v/>
      </c>
      <c r="BD75" s="18" t="str">
        <f t="shared" si="137"/>
        <v/>
      </c>
      <c r="BE75" s="18" t="str">
        <f t="shared" si="138"/>
        <v/>
      </c>
      <c r="BF75" s="18" t="str">
        <f t="shared" si="139"/>
        <v/>
      </c>
      <c r="BG75" s="18" t="str">
        <f t="shared" si="140"/>
        <v/>
      </c>
      <c r="BH75" s="18" t="str">
        <f t="shared" si="141"/>
        <v/>
      </c>
      <c r="BI75" s="18" t="str">
        <f t="shared" si="95"/>
        <v/>
      </c>
      <c r="BJ75" s="18" t="str">
        <f t="shared" si="96"/>
        <v/>
      </c>
      <c r="BK75" s="18" t="str">
        <f>IF(B75="","","("&amp;match4b!$P$6&amp;") ")</f>
        <v/>
      </c>
      <c r="BL75">
        <v>7.4000000000000001E-8</v>
      </c>
      <c r="BM75" s="14" t="str">
        <f t="shared" si="142"/>
        <v/>
      </c>
      <c r="BN75" t="str">
        <f t="shared" ref="BN75:BN85" si="155">IF(A75=MAX($A$74:$A$85),B75,"")</f>
        <v/>
      </c>
      <c r="BO75" t="str">
        <f t="shared" si="143"/>
        <v/>
      </c>
      <c r="BP75" t="str">
        <f t="shared" si="144"/>
        <v/>
      </c>
      <c r="BQ75" t="str">
        <f t="shared" si="145"/>
        <v/>
      </c>
      <c r="BR75" t="str">
        <f t="shared" si="146"/>
        <v/>
      </c>
      <c r="BS75" t="str">
        <f t="shared" si="97"/>
        <v/>
      </c>
      <c r="BT75" t="str">
        <f t="shared" si="98"/>
        <v/>
      </c>
      <c r="BU75" t="str">
        <f t="shared" si="99"/>
        <v/>
      </c>
      <c r="BV75" t="str">
        <f t="shared" si="100"/>
        <v/>
      </c>
      <c r="BW75" t="str">
        <f t="shared" si="101"/>
        <v/>
      </c>
      <c r="BX75" t="str">
        <f t="shared" si="102"/>
        <v/>
      </c>
      <c r="BY75" t="str">
        <f t="shared" si="103"/>
        <v/>
      </c>
      <c r="BZ75" t="str">
        <f t="shared" si="147"/>
        <v/>
      </c>
      <c r="CA75" t="str">
        <f t="shared" si="148"/>
        <v/>
      </c>
      <c r="CB75" t="str">
        <f t="shared" si="149"/>
        <v/>
      </c>
    </row>
    <row r="76" spans="1:84" x14ac:dyDescent="0.25">
      <c r="A76" s="14" t="str">
        <f t="shared" si="88"/>
        <v/>
      </c>
      <c r="B76" t="str">
        <f>match4b!A9</f>
        <v/>
      </c>
      <c r="C76" t="str">
        <f>match4b!B9</f>
        <v/>
      </c>
      <c r="D76" t="str">
        <f>match4b!C9</f>
        <v/>
      </c>
      <c r="E76" t="str">
        <f>match4b!D9</f>
        <v/>
      </c>
      <c r="F76" t="str">
        <f t="shared" si="104"/>
        <v/>
      </c>
      <c r="G76" t="str">
        <f>match4b!E9</f>
        <v/>
      </c>
      <c r="H76" t="str">
        <f>match4b!F9</f>
        <v/>
      </c>
      <c r="I76" t="str">
        <f>match4b!G9</f>
        <v/>
      </c>
      <c r="J76" t="str">
        <f>match4b!H9</f>
        <v/>
      </c>
      <c r="K76" t="str">
        <f>match4b!I9</f>
        <v/>
      </c>
      <c r="L76" t="str">
        <f>match4b!J9</f>
        <v/>
      </c>
      <c r="M76" t="str">
        <f>match4b!K9</f>
        <v/>
      </c>
      <c r="N76" t="str">
        <f>match4b!L9</f>
        <v/>
      </c>
      <c r="O76" t="str">
        <f>match4b!M9</f>
        <v/>
      </c>
      <c r="P76" t="str">
        <f>match4b!N9</f>
        <v/>
      </c>
      <c r="Q76" t="str">
        <f t="shared" si="150"/>
        <v/>
      </c>
      <c r="R76" t="str">
        <f t="shared" si="151"/>
        <v/>
      </c>
      <c r="S76" t="str">
        <f t="shared" si="152"/>
        <v/>
      </c>
      <c r="T76" t="str">
        <f t="shared" si="153"/>
        <v/>
      </c>
      <c r="U76" t="str">
        <f t="shared" si="154"/>
        <v/>
      </c>
      <c r="V76" t="str">
        <f t="shared" si="89"/>
        <v/>
      </c>
      <c r="W76" t="str">
        <f t="shared" si="110"/>
        <v/>
      </c>
      <c r="X76" t="str">
        <f t="shared" si="111"/>
        <v/>
      </c>
      <c r="Y76" t="str">
        <f t="shared" si="112"/>
        <v/>
      </c>
      <c r="Z76" t="str">
        <f t="shared" si="113"/>
        <v>(/)</v>
      </c>
      <c r="AA76" t="str">
        <f t="shared" si="114"/>
        <v/>
      </c>
      <c r="AB76" t="str">
        <f t="shared" si="115"/>
        <v/>
      </c>
      <c r="AC76" t="str">
        <f t="shared" si="116"/>
        <v/>
      </c>
      <c r="AD76" t="str">
        <f t="shared" si="117"/>
        <v/>
      </c>
      <c r="AE76" t="str">
        <f t="shared" si="118"/>
        <v/>
      </c>
      <c r="AF76" t="str">
        <f t="shared" si="119"/>
        <v/>
      </c>
      <c r="AG76" t="str">
        <f t="shared" si="120"/>
        <v/>
      </c>
      <c r="AH76" t="str">
        <f t="shared" si="121"/>
        <v/>
      </c>
      <c r="AI76" t="str">
        <f t="shared" si="122"/>
        <v/>
      </c>
      <c r="AJ76" t="str">
        <f t="shared" si="123"/>
        <v>(/)</v>
      </c>
      <c r="AK76" t="str">
        <f t="shared" si="124"/>
        <v/>
      </c>
      <c r="AL76" t="str">
        <f t="shared" si="125"/>
        <v/>
      </c>
      <c r="AM76" t="str">
        <f t="shared" si="126"/>
        <v/>
      </c>
      <c r="AN76" t="str">
        <f t="shared" si="127"/>
        <v/>
      </c>
      <c r="AO76" t="str">
        <f t="shared" si="128"/>
        <v/>
      </c>
      <c r="AP76" t="str">
        <f t="shared" si="129"/>
        <v/>
      </c>
      <c r="AQ76" t="str">
        <f t="shared" si="130"/>
        <v/>
      </c>
      <c r="AR76" t="str">
        <f t="shared" si="90"/>
        <v/>
      </c>
      <c r="AS76" t="str">
        <f t="shared" si="131"/>
        <v/>
      </c>
      <c r="AT76" t="str">
        <f t="shared" si="132"/>
        <v>(/)</v>
      </c>
      <c r="AU76" t="str">
        <f t="shared" si="91"/>
        <v/>
      </c>
      <c r="AV76" t="str">
        <f t="shared" si="92"/>
        <v/>
      </c>
      <c r="AW76" t="str">
        <f t="shared" si="133"/>
        <v/>
      </c>
      <c r="AY76" s="18" t="str">
        <f t="shared" si="134"/>
        <v/>
      </c>
      <c r="AZ76" s="18" t="str">
        <f t="shared" si="93"/>
        <v/>
      </c>
      <c r="BA76" s="18" t="str">
        <f t="shared" si="94"/>
        <v/>
      </c>
      <c r="BB76" s="18" t="str">
        <f t="shared" si="135"/>
        <v/>
      </c>
      <c r="BC76" s="18" t="str">
        <f t="shared" si="136"/>
        <v/>
      </c>
      <c r="BD76" s="18" t="str">
        <f t="shared" si="137"/>
        <v/>
      </c>
      <c r="BE76" s="18" t="str">
        <f t="shared" si="138"/>
        <v/>
      </c>
      <c r="BF76" s="18" t="str">
        <f t="shared" si="139"/>
        <v/>
      </c>
      <c r="BG76" s="18" t="str">
        <f t="shared" si="140"/>
        <v/>
      </c>
      <c r="BH76" s="18" t="str">
        <f t="shared" si="141"/>
        <v/>
      </c>
      <c r="BI76" s="18" t="str">
        <f t="shared" si="95"/>
        <v/>
      </c>
      <c r="BJ76" s="18" t="str">
        <f t="shared" si="96"/>
        <v/>
      </c>
      <c r="BK76" s="18" t="str">
        <f>IF(B76="","","("&amp;match4b!$P$6&amp;") ")</f>
        <v/>
      </c>
      <c r="BL76">
        <v>7.4999999999999997E-8</v>
      </c>
      <c r="BM76" s="14" t="str">
        <f t="shared" si="142"/>
        <v/>
      </c>
      <c r="BN76" t="str">
        <f t="shared" si="155"/>
        <v/>
      </c>
      <c r="BO76" t="str">
        <f t="shared" si="143"/>
        <v/>
      </c>
      <c r="BP76" t="str">
        <f t="shared" si="144"/>
        <v/>
      </c>
      <c r="BQ76" t="str">
        <f t="shared" si="145"/>
        <v/>
      </c>
      <c r="BR76" t="str">
        <f t="shared" si="146"/>
        <v/>
      </c>
      <c r="BS76" t="str">
        <f t="shared" si="97"/>
        <v/>
      </c>
      <c r="BT76" t="str">
        <f t="shared" si="98"/>
        <v/>
      </c>
      <c r="BU76" t="str">
        <f t="shared" si="99"/>
        <v/>
      </c>
      <c r="BV76" t="str">
        <f t="shared" si="100"/>
        <v/>
      </c>
      <c r="BW76" t="str">
        <f t="shared" si="101"/>
        <v/>
      </c>
      <c r="BX76" t="str">
        <f t="shared" si="102"/>
        <v/>
      </c>
      <c r="BY76" t="str">
        <f t="shared" si="103"/>
        <v/>
      </c>
      <c r="BZ76" t="str">
        <f t="shared" si="147"/>
        <v/>
      </c>
      <c r="CA76" t="str">
        <f t="shared" si="148"/>
        <v/>
      </c>
      <c r="CB76" t="str">
        <f t="shared" si="149"/>
        <v/>
      </c>
    </row>
    <row r="77" spans="1:84" x14ac:dyDescent="0.25">
      <c r="A77" s="14" t="str">
        <f t="shared" si="88"/>
        <v/>
      </c>
      <c r="B77" t="str">
        <f>match4b!A10</f>
        <v/>
      </c>
      <c r="C77" t="str">
        <f>match4b!B10</f>
        <v/>
      </c>
      <c r="D77" t="str">
        <f>match4b!C10</f>
        <v/>
      </c>
      <c r="E77" t="str">
        <f>match4b!D10</f>
        <v/>
      </c>
      <c r="F77" t="str">
        <f t="shared" si="104"/>
        <v/>
      </c>
      <c r="G77" t="str">
        <f>match4b!E10</f>
        <v/>
      </c>
      <c r="H77" t="str">
        <f>match4b!F10</f>
        <v/>
      </c>
      <c r="I77" t="str">
        <f>match4b!G10</f>
        <v/>
      </c>
      <c r="J77" t="str">
        <f>match4b!H10</f>
        <v/>
      </c>
      <c r="K77" t="str">
        <f>match4b!I10</f>
        <v/>
      </c>
      <c r="L77" t="str">
        <f>match4b!J10</f>
        <v/>
      </c>
      <c r="M77" t="str">
        <f>match4b!K10</f>
        <v/>
      </c>
      <c r="N77" t="str">
        <f>match4b!L10</f>
        <v/>
      </c>
      <c r="O77" t="str">
        <f>match4b!M10</f>
        <v/>
      </c>
      <c r="P77" t="str">
        <f>match4b!N10</f>
        <v/>
      </c>
      <c r="Q77" t="str">
        <f t="shared" si="150"/>
        <v/>
      </c>
      <c r="R77" t="str">
        <f t="shared" si="151"/>
        <v/>
      </c>
      <c r="S77" t="str">
        <f t="shared" si="152"/>
        <v/>
      </c>
      <c r="T77" t="str">
        <f t="shared" si="153"/>
        <v/>
      </c>
      <c r="U77" t="str">
        <f t="shared" si="154"/>
        <v/>
      </c>
      <c r="V77" t="str">
        <f t="shared" si="89"/>
        <v/>
      </c>
      <c r="W77" t="str">
        <f t="shared" si="110"/>
        <v/>
      </c>
      <c r="X77" t="str">
        <f t="shared" si="111"/>
        <v/>
      </c>
      <c r="Y77" t="str">
        <f t="shared" si="112"/>
        <v/>
      </c>
      <c r="Z77" t="str">
        <f t="shared" si="113"/>
        <v>(/)</v>
      </c>
      <c r="AA77" t="str">
        <f t="shared" si="114"/>
        <v/>
      </c>
      <c r="AB77" t="str">
        <f t="shared" si="115"/>
        <v/>
      </c>
      <c r="AC77" t="str">
        <f t="shared" si="116"/>
        <v/>
      </c>
      <c r="AD77" t="str">
        <f t="shared" si="117"/>
        <v/>
      </c>
      <c r="AE77" t="str">
        <f t="shared" si="118"/>
        <v/>
      </c>
      <c r="AF77" t="str">
        <f t="shared" si="119"/>
        <v/>
      </c>
      <c r="AG77" t="str">
        <f t="shared" si="120"/>
        <v/>
      </c>
      <c r="AH77" t="str">
        <f t="shared" si="121"/>
        <v/>
      </c>
      <c r="AI77" t="str">
        <f t="shared" si="122"/>
        <v/>
      </c>
      <c r="AJ77" t="str">
        <f t="shared" si="123"/>
        <v>(/)</v>
      </c>
      <c r="AK77" t="str">
        <f t="shared" si="124"/>
        <v/>
      </c>
      <c r="AL77" t="str">
        <f t="shared" si="125"/>
        <v/>
      </c>
      <c r="AM77" t="str">
        <f t="shared" si="126"/>
        <v/>
      </c>
      <c r="AN77" t="str">
        <f t="shared" si="127"/>
        <v/>
      </c>
      <c r="AO77" t="str">
        <f t="shared" si="128"/>
        <v/>
      </c>
      <c r="AP77" t="str">
        <f t="shared" si="129"/>
        <v/>
      </c>
      <c r="AQ77" t="str">
        <f t="shared" si="130"/>
        <v/>
      </c>
      <c r="AR77" t="str">
        <f t="shared" si="90"/>
        <v/>
      </c>
      <c r="AS77" t="str">
        <f t="shared" si="131"/>
        <v/>
      </c>
      <c r="AT77" t="str">
        <f t="shared" si="132"/>
        <v>(/)</v>
      </c>
      <c r="AU77" t="str">
        <f t="shared" si="91"/>
        <v/>
      </c>
      <c r="AV77" t="str">
        <f t="shared" si="92"/>
        <v/>
      </c>
      <c r="AW77" t="str">
        <f t="shared" si="133"/>
        <v/>
      </c>
      <c r="AY77" s="18" t="str">
        <f t="shared" si="134"/>
        <v/>
      </c>
      <c r="AZ77" s="18" t="str">
        <f t="shared" si="93"/>
        <v/>
      </c>
      <c r="BA77" s="18" t="str">
        <f t="shared" si="94"/>
        <v/>
      </c>
      <c r="BB77" s="18" t="str">
        <f t="shared" si="135"/>
        <v/>
      </c>
      <c r="BC77" s="18" t="str">
        <f t="shared" si="136"/>
        <v/>
      </c>
      <c r="BD77" s="18" t="str">
        <f t="shared" si="137"/>
        <v/>
      </c>
      <c r="BE77" s="18" t="str">
        <f t="shared" si="138"/>
        <v/>
      </c>
      <c r="BF77" s="18" t="str">
        <f t="shared" si="139"/>
        <v/>
      </c>
      <c r="BG77" s="18" t="str">
        <f t="shared" si="140"/>
        <v/>
      </c>
      <c r="BH77" s="18" t="str">
        <f t="shared" si="141"/>
        <v/>
      </c>
      <c r="BI77" s="18" t="str">
        <f t="shared" si="95"/>
        <v/>
      </c>
      <c r="BJ77" s="18" t="str">
        <f t="shared" si="96"/>
        <v/>
      </c>
      <c r="BK77" s="18" t="str">
        <f>IF(B77="","","("&amp;match4b!$P$6&amp;") ")</f>
        <v/>
      </c>
      <c r="BL77">
        <v>7.6000000000000006E-8</v>
      </c>
      <c r="BM77" s="14" t="str">
        <f t="shared" si="142"/>
        <v/>
      </c>
      <c r="BN77" t="str">
        <f t="shared" si="155"/>
        <v/>
      </c>
      <c r="BO77" t="str">
        <f t="shared" si="143"/>
        <v/>
      </c>
      <c r="BP77" t="str">
        <f t="shared" si="144"/>
        <v/>
      </c>
      <c r="BQ77" t="str">
        <f t="shared" si="145"/>
        <v/>
      </c>
      <c r="BR77" t="str">
        <f t="shared" si="146"/>
        <v/>
      </c>
      <c r="BS77" t="str">
        <f t="shared" si="97"/>
        <v/>
      </c>
      <c r="BT77" t="str">
        <f t="shared" si="98"/>
        <v/>
      </c>
      <c r="BU77" t="str">
        <f t="shared" si="99"/>
        <v/>
      </c>
      <c r="BV77" t="str">
        <f t="shared" si="100"/>
        <v/>
      </c>
      <c r="BW77" t="str">
        <f t="shared" si="101"/>
        <v/>
      </c>
      <c r="BX77" t="str">
        <f t="shared" si="102"/>
        <v/>
      </c>
      <c r="BY77" t="str">
        <f t="shared" si="103"/>
        <v/>
      </c>
      <c r="BZ77" t="str">
        <f t="shared" si="147"/>
        <v/>
      </c>
      <c r="CA77" t="str">
        <f t="shared" si="148"/>
        <v/>
      </c>
      <c r="CB77" t="str">
        <f t="shared" si="149"/>
        <v/>
      </c>
    </row>
    <row r="78" spans="1:84" x14ac:dyDescent="0.25">
      <c r="A78" s="14" t="str">
        <f t="shared" si="88"/>
        <v/>
      </c>
      <c r="B78" t="str">
        <f>match4b!A11</f>
        <v/>
      </c>
      <c r="C78" t="str">
        <f>match4b!B11</f>
        <v/>
      </c>
      <c r="D78" t="str">
        <f>match4b!C11</f>
        <v/>
      </c>
      <c r="E78" t="str">
        <f>match4b!D11</f>
        <v/>
      </c>
      <c r="F78" t="str">
        <f t="shared" si="104"/>
        <v/>
      </c>
      <c r="G78" t="str">
        <f>match4b!E11</f>
        <v/>
      </c>
      <c r="H78" t="str">
        <f>match4b!F11</f>
        <v/>
      </c>
      <c r="I78" t="str">
        <f>match4b!G11</f>
        <v/>
      </c>
      <c r="J78" t="str">
        <f>match4b!H11</f>
        <v/>
      </c>
      <c r="K78" t="str">
        <f>match4b!I11</f>
        <v/>
      </c>
      <c r="L78" t="str">
        <f>match4b!J11</f>
        <v/>
      </c>
      <c r="M78" t="str">
        <f>match4b!K11</f>
        <v/>
      </c>
      <c r="N78" t="str">
        <f>match4b!L11</f>
        <v/>
      </c>
      <c r="O78" t="str">
        <f>match4b!M11</f>
        <v/>
      </c>
      <c r="P78" t="str">
        <f>match4b!N11</f>
        <v/>
      </c>
      <c r="Q78" t="str">
        <f t="shared" si="150"/>
        <v/>
      </c>
      <c r="R78" t="str">
        <f t="shared" si="151"/>
        <v/>
      </c>
      <c r="S78" t="str">
        <f t="shared" si="152"/>
        <v/>
      </c>
      <c r="T78" t="str">
        <f t="shared" si="153"/>
        <v/>
      </c>
      <c r="U78" t="str">
        <f t="shared" si="154"/>
        <v/>
      </c>
      <c r="V78" t="str">
        <f t="shared" si="89"/>
        <v/>
      </c>
      <c r="W78" t="str">
        <f t="shared" si="110"/>
        <v/>
      </c>
      <c r="X78" t="str">
        <f t="shared" si="111"/>
        <v/>
      </c>
      <c r="Y78" t="str">
        <f t="shared" si="112"/>
        <v/>
      </c>
      <c r="Z78" t="str">
        <f t="shared" si="113"/>
        <v>(/)</v>
      </c>
      <c r="AA78" t="str">
        <f t="shared" si="114"/>
        <v/>
      </c>
      <c r="AB78" t="str">
        <f t="shared" si="115"/>
        <v/>
      </c>
      <c r="AC78" t="str">
        <f t="shared" si="116"/>
        <v/>
      </c>
      <c r="AD78" t="str">
        <f t="shared" si="117"/>
        <v/>
      </c>
      <c r="AE78" t="str">
        <f t="shared" si="118"/>
        <v/>
      </c>
      <c r="AF78" t="str">
        <f t="shared" si="119"/>
        <v/>
      </c>
      <c r="AG78" t="str">
        <f t="shared" si="120"/>
        <v/>
      </c>
      <c r="AH78" t="str">
        <f t="shared" si="121"/>
        <v/>
      </c>
      <c r="AI78" t="str">
        <f t="shared" si="122"/>
        <v/>
      </c>
      <c r="AJ78" t="str">
        <f t="shared" si="123"/>
        <v>(/)</v>
      </c>
      <c r="AK78" t="str">
        <f t="shared" si="124"/>
        <v/>
      </c>
      <c r="AL78" t="str">
        <f t="shared" si="125"/>
        <v/>
      </c>
      <c r="AM78" t="str">
        <f t="shared" si="126"/>
        <v/>
      </c>
      <c r="AN78" t="str">
        <f t="shared" si="127"/>
        <v/>
      </c>
      <c r="AO78" t="str">
        <f t="shared" si="128"/>
        <v/>
      </c>
      <c r="AP78" t="str">
        <f t="shared" si="129"/>
        <v/>
      </c>
      <c r="AQ78" t="str">
        <f t="shared" si="130"/>
        <v/>
      </c>
      <c r="AR78" t="str">
        <f t="shared" si="90"/>
        <v/>
      </c>
      <c r="AS78" t="str">
        <f t="shared" si="131"/>
        <v/>
      </c>
      <c r="AT78" t="str">
        <f t="shared" si="132"/>
        <v>(/)</v>
      </c>
      <c r="AU78" t="str">
        <f t="shared" si="91"/>
        <v/>
      </c>
      <c r="AV78" t="str">
        <f t="shared" si="92"/>
        <v/>
      </c>
      <c r="AW78" t="str">
        <f t="shared" si="133"/>
        <v/>
      </c>
      <c r="AY78" s="18" t="str">
        <f t="shared" si="134"/>
        <v/>
      </c>
      <c r="AZ78" s="18" t="str">
        <f t="shared" si="93"/>
        <v/>
      </c>
      <c r="BA78" s="18" t="str">
        <f t="shared" si="94"/>
        <v/>
      </c>
      <c r="BB78" s="18" t="str">
        <f t="shared" si="135"/>
        <v/>
      </c>
      <c r="BC78" s="18" t="str">
        <f t="shared" si="136"/>
        <v/>
      </c>
      <c r="BD78" s="18" t="str">
        <f t="shared" si="137"/>
        <v/>
      </c>
      <c r="BE78" s="18" t="str">
        <f t="shared" si="138"/>
        <v/>
      </c>
      <c r="BF78" s="18" t="str">
        <f t="shared" si="139"/>
        <v/>
      </c>
      <c r="BG78" s="18" t="str">
        <f t="shared" si="140"/>
        <v/>
      </c>
      <c r="BH78" s="18" t="str">
        <f t="shared" si="141"/>
        <v/>
      </c>
      <c r="BI78" s="18" t="str">
        <f t="shared" si="95"/>
        <v/>
      </c>
      <c r="BJ78" s="18" t="str">
        <f t="shared" si="96"/>
        <v/>
      </c>
      <c r="BK78" s="18" t="str">
        <f>IF(B78="","","("&amp;match4b!$P$6&amp;") ")</f>
        <v/>
      </c>
      <c r="BL78">
        <v>7.7000000000000001E-8</v>
      </c>
      <c r="BM78" s="14" t="str">
        <f t="shared" si="142"/>
        <v/>
      </c>
      <c r="BN78" t="str">
        <f t="shared" si="155"/>
        <v/>
      </c>
      <c r="BO78" t="str">
        <f t="shared" si="143"/>
        <v/>
      </c>
      <c r="BP78" t="str">
        <f t="shared" si="144"/>
        <v/>
      </c>
      <c r="BQ78" t="str">
        <f t="shared" si="145"/>
        <v/>
      </c>
      <c r="BR78" t="str">
        <f t="shared" si="146"/>
        <v/>
      </c>
      <c r="BS78" t="str">
        <f t="shared" si="97"/>
        <v/>
      </c>
      <c r="BT78" t="str">
        <f t="shared" si="98"/>
        <v/>
      </c>
      <c r="BU78" t="str">
        <f t="shared" si="99"/>
        <v/>
      </c>
      <c r="BV78" t="str">
        <f t="shared" si="100"/>
        <v/>
      </c>
      <c r="BW78" t="str">
        <f t="shared" si="101"/>
        <v/>
      </c>
      <c r="BX78" t="str">
        <f t="shared" si="102"/>
        <v/>
      </c>
      <c r="BY78" t="str">
        <f t="shared" si="103"/>
        <v/>
      </c>
      <c r="BZ78" t="str">
        <f t="shared" si="147"/>
        <v/>
      </c>
      <c r="CA78" t="str">
        <f t="shared" si="148"/>
        <v/>
      </c>
      <c r="CB78" t="str">
        <f t="shared" si="149"/>
        <v/>
      </c>
    </row>
    <row r="79" spans="1:84" x14ac:dyDescent="0.25">
      <c r="A79" s="14" t="str">
        <f t="shared" si="88"/>
        <v/>
      </c>
      <c r="B79" t="str">
        <f>match4b!A12</f>
        <v/>
      </c>
      <c r="C79" t="str">
        <f>match4b!B12</f>
        <v/>
      </c>
      <c r="D79" t="str">
        <f>match4b!C12</f>
        <v/>
      </c>
      <c r="E79" t="str">
        <f>match4b!D12</f>
        <v/>
      </c>
      <c r="F79" t="str">
        <f t="shared" si="104"/>
        <v/>
      </c>
      <c r="G79" t="str">
        <f>match4b!E12</f>
        <v/>
      </c>
      <c r="H79" t="str">
        <f>match4b!F12</f>
        <v/>
      </c>
      <c r="I79" t="str">
        <f>match4b!G12</f>
        <v/>
      </c>
      <c r="J79" t="str">
        <f>match4b!H12</f>
        <v/>
      </c>
      <c r="K79" t="str">
        <f>match4b!I12</f>
        <v/>
      </c>
      <c r="L79" t="str">
        <f>match4b!J12</f>
        <v/>
      </c>
      <c r="M79" t="str">
        <f>match4b!K12</f>
        <v/>
      </c>
      <c r="N79" t="str">
        <f>match4b!L12</f>
        <v/>
      </c>
      <c r="O79" t="str">
        <f>match4b!M12</f>
        <v/>
      </c>
      <c r="P79" t="str">
        <f>match4b!N12</f>
        <v/>
      </c>
      <c r="Q79" t="str">
        <f t="shared" si="150"/>
        <v/>
      </c>
      <c r="R79" t="str">
        <f t="shared" si="151"/>
        <v/>
      </c>
      <c r="S79" t="str">
        <f t="shared" si="152"/>
        <v/>
      </c>
      <c r="T79" t="str">
        <f t="shared" si="153"/>
        <v/>
      </c>
      <c r="U79" t="str">
        <f t="shared" si="154"/>
        <v/>
      </c>
      <c r="V79" t="str">
        <f t="shared" si="89"/>
        <v/>
      </c>
      <c r="W79" t="str">
        <f t="shared" si="110"/>
        <v/>
      </c>
      <c r="X79" t="str">
        <f t="shared" si="111"/>
        <v/>
      </c>
      <c r="Y79" t="str">
        <f t="shared" si="112"/>
        <v/>
      </c>
      <c r="Z79" t="str">
        <f t="shared" si="113"/>
        <v>(/)</v>
      </c>
      <c r="AA79" t="str">
        <f t="shared" si="114"/>
        <v/>
      </c>
      <c r="AB79" t="str">
        <f t="shared" si="115"/>
        <v/>
      </c>
      <c r="AC79" t="str">
        <f t="shared" si="116"/>
        <v/>
      </c>
      <c r="AD79" t="str">
        <f t="shared" si="117"/>
        <v/>
      </c>
      <c r="AE79" t="str">
        <f t="shared" si="118"/>
        <v/>
      </c>
      <c r="AF79" t="str">
        <f t="shared" si="119"/>
        <v/>
      </c>
      <c r="AG79" t="str">
        <f t="shared" si="120"/>
        <v/>
      </c>
      <c r="AH79" t="str">
        <f t="shared" si="121"/>
        <v/>
      </c>
      <c r="AI79" t="str">
        <f t="shared" si="122"/>
        <v/>
      </c>
      <c r="AJ79" t="str">
        <f t="shared" si="123"/>
        <v>(/)</v>
      </c>
      <c r="AK79" t="str">
        <f t="shared" si="124"/>
        <v/>
      </c>
      <c r="AL79" t="str">
        <f t="shared" si="125"/>
        <v/>
      </c>
      <c r="AM79" t="str">
        <f t="shared" si="126"/>
        <v/>
      </c>
      <c r="AN79" t="str">
        <f t="shared" si="127"/>
        <v/>
      </c>
      <c r="AO79" t="str">
        <f t="shared" si="128"/>
        <v/>
      </c>
      <c r="AP79" t="str">
        <f t="shared" si="129"/>
        <v/>
      </c>
      <c r="AQ79" t="str">
        <f t="shared" si="130"/>
        <v/>
      </c>
      <c r="AR79" t="str">
        <f t="shared" si="90"/>
        <v/>
      </c>
      <c r="AS79" t="str">
        <f t="shared" si="131"/>
        <v/>
      </c>
      <c r="AT79" t="str">
        <f t="shared" si="132"/>
        <v>(/)</v>
      </c>
      <c r="AU79" t="str">
        <f t="shared" si="91"/>
        <v/>
      </c>
      <c r="AV79" t="str">
        <f t="shared" si="92"/>
        <v/>
      </c>
      <c r="AW79" t="str">
        <f t="shared" si="133"/>
        <v/>
      </c>
      <c r="AY79" s="18" t="str">
        <f t="shared" si="134"/>
        <v/>
      </c>
      <c r="AZ79" s="18" t="str">
        <f t="shared" si="93"/>
        <v/>
      </c>
      <c r="BA79" s="18" t="str">
        <f t="shared" si="94"/>
        <v/>
      </c>
      <c r="BB79" s="18" t="str">
        <f t="shared" si="135"/>
        <v/>
      </c>
      <c r="BC79" s="18" t="str">
        <f t="shared" si="136"/>
        <v/>
      </c>
      <c r="BD79" s="18" t="str">
        <f t="shared" si="137"/>
        <v/>
      </c>
      <c r="BE79" s="18" t="str">
        <f t="shared" si="138"/>
        <v/>
      </c>
      <c r="BF79" s="18" t="str">
        <f t="shared" si="139"/>
        <v/>
      </c>
      <c r="BG79" s="18" t="str">
        <f t="shared" si="140"/>
        <v/>
      </c>
      <c r="BH79" s="18" t="str">
        <f t="shared" si="141"/>
        <v/>
      </c>
      <c r="BI79" s="18" t="str">
        <f t="shared" si="95"/>
        <v/>
      </c>
      <c r="BJ79" s="18" t="str">
        <f t="shared" si="96"/>
        <v/>
      </c>
      <c r="BK79" s="18" t="str">
        <f>IF(B79="","","("&amp;match4b!$P$6&amp;") ")</f>
        <v/>
      </c>
      <c r="BL79">
        <v>7.7999999999999997E-8</v>
      </c>
      <c r="BM79" s="14" t="str">
        <f t="shared" si="142"/>
        <v/>
      </c>
      <c r="BN79" t="str">
        <f t="shared" si="155"/>
        <v/>
      </c>
      <c r="BO79" t="str">
        <f t="shared" si="143"/>
        <v/>
      </c>
      <c r="BP79" t="str">
        <f t="shared" si="144"/>
        <v/>
      </c>
      <c r="BQ79" t="str">
        <f t="shared" si="145"/>
        <v/>
      </c>
      <c r="BR79" t="str">
        <f t="shared" si="146"/>
        <v/>
      </c>
      <c r="BS79" t="str">
        <f t="shared" si="97"/>
        <v/>
      </c>
      <c r="BT79" t="str">
        <f t="shared" si="98"/>
        <v/>
      </c>
      <c r="BU79" t="str">
        <f t="shared" si="99"/>
        <v/>
      </c>
      <c r="BV79" t="str">
        <f t="shared" si="100"/>
        <v/>
      </c>
      <c r="BW79" t="str">
        <f t="shared" si="101"/>
        <v/>
      </c>
      <c r="BX79" t="str">
        <f t="shared" si="102"/>
        <v/>
      </c>
      <c r="BY79" t="str">
        <f t="shared" si="103"/>
        <v/>
      </c>
      <c r="BZ79" t="str">
        <f t="shared" si="147"/>
        <v/>
      </c>
      <c r="CA79" t="str">
        <f t="shared" si="148"/>
        <v/>
      </c>
      <c r="CB79" t="str">
        <f t="shared" si="149"/>
        <v/>
      </c>
    </row>
    <row r="80" spans="1:84" x14ac:dyDescent="0.25">
      <c r="A80" s="14" t="str">
        <f t="shared" si="88"/>
        <v/>
      </c>
      <c r="B80" t="str">
        <f>match4b!A13</f>
        <v/>
      </c>
      <c r="C80" t="str">
        <f>match4b!B13</f>
        <v/>
      </c>
      <c r="D80" t="str">
        <f>match4b!C13</f>
        <v/>
      </c>
      <c r="E80" t="str">
        <f>match4b!D13</f>
        <v/>
      </c>
      <c r="F80" t="str">
        <f t="shared" si="104"/>
        <v/>
      </c>
      <c r="G80" t="str">
        <f>match4b!E13</f>
        <v/>
      </c>
      <c r="H80" t="str">
        <f>match4b!F13</f>
        <v/>
      </c>
      <c r="I80" t="str">
        <f>match4b!G13</f>
        <v/>
      </c>
      <c r="J80" t="str">
        <f>match4b!H13</f>
        <v/>
      </c>
      <c r="K80" t="str">
        <f>match4b!I13</f>
        <v/>
      </c>
      <c r="L80" t="str">
        <f>match4b!J13</f>
        <v/>
      </c>
      <c r="M80" t="str">
        <f>match4b!K13</f>
        <v/>
      </c>
      <c r="N80" t="str">
        <f>match4b!L13</f>
        <v/>
      </c>
      <c r="O80" t="str">
        <f>match4b!M13</f>
        <v/>
      </c>
      <c r="P80" t="str">
        <f>match4b!N13</f>
        <v/>
      </c>
      <c r="Q80" t="str">
        <f t="shared" si="150"/>
        <v/>
      </c>
      <c r="R80" t="str">
        <f t="shared" si="151"/>
        <v/>
      </c>
      <c r="S80" t="str">
        <f t="shared" si="152"/>
        <v/>
      </c>
      <c r="T80" t="str">
        <f t="shared" si="153"/>
        <v/>
      </c>
      <c r="U80" t="str">
        <f t="shared" si="154"/>
        <v/>
      </c>
      <c r="V80" t="str">
        <f t="shared" si="89"/>
        <v/>
      </c>
      <c r="W80" t="str">
        <f t="shared" si="110"/>
        <v/>
      </c>
      <c r="X80" t="str">
        <f t="shared" si="111"/>
        <v/>
      </c>
      <c r="Y80" t="str">
        <f t="shared" si="112"/>
        <v/>
      </c>
      <c r="Z80" t="str">
        <f t="shared" si="113"/>
        <v>(/)</v>
      </c>
      <c r="AA80" t="str">
        <f t="shared" si="114"/>
        <v/>
      </c>
      <c r="AB80" t="str">
        <f t="shared" si="115"/>
        <v/>
      </c>
      <c r="AC80" t="str">
        <f t="shared" si="116"/>
        <v/>
      </c>
      <c r="AD80" t="str">
        <f t="shared" si="117"/>
        <v/>
      </c>
      <c r="AE80" t="str">
        <f t="shared" si="118"/>
        <v/>
      </c>
      <c r="AF80" t="str">
        <f t="shared" si="119"/>
        <v/>
      </c>
      <c r="AG80" t="str">
        <f t="shared" si="120"/>
        <v/>
      </c>
      <c r="AH80" t="str">
        <f t="shared" si="121"/>
        <v/>
      </c>
      <c r="AI80" t="str">
        <f t="shared" si="122"/>
        <v/>
      </c>
      <c r="AJ80" t="str">
        <f t="shared" si="123"/>
        <v>(/)</v>
      </c>
      <c r="AK80" t="str">
        <f t="shared" si="124"/>
        <v/>
      </c>
      <c r="AL80" t="str">
        <f t="shared" si="125"/>
        <v/>
      </c>
      <c r="AM80" t="str">
        <f t="shared" si="126"/>
        <v/>
      </c>
      <c r="AN80" t="str">
        <f t="shared" si="127"/>
        <v/>
      </c>
      <c r="AO80" t="str">
        <f t="shared" si="128"/>
        <v/>
      </c>
      <c r="AP80" t="str">
        <f t="shared" si="129"/>
        <v/>
      </c>
      <c r="AQ80" t="str">
        <f t="shared" si="130"/>
        <v/>
      </c>
      <c r="AR80" t="str">
        <f t="shared" si="90"/>
        <v/>
      </c>
      <c r="AS80" t="str">
        <f t="shared" si="131"/>
        <v/>
      </c>
      <c r="AT80" t="str">
        <f t="shared" si="132"/>
        <v>(/)</v>
      </c>
      <c r="AU80" t="str">
        <f t="shared" si="91"/>
        <v/>
      </c>
      <c r="AV80" t="str">
        <f t="shared" si="92"/>
        <v/>
      </c>
      <c r="AW80" t="str">
        <f t="shared" si="133"/>
        <v/>
      </c>
      <c r="AY80" s="18" t="str">
        <f t="shared" si="134"/>
        <v/>
      </c>
      <c r="AZ80" s="18" t="str">
        <f t="shared" si="93"/>
        <v/>
      </c>
      <c r="BA80" s="18" t="str">
        <f t="shared" si="94"/>
        <v/>
      </c>
      <c r="BB80" s="18" t="str">
        <f t="shared" si="135"/>
        <v/>
      </c>
      <c r="BC80" s="18" t="str">
        <f t="shared" si="136"/>
        <v/>
      </c>
      <c r="BD80" s="18" t="str">
        <f t="shared" si="137"/>
        <v/>
      </c>
      <c r="BE80" s="18" t="str">
        <f t="shared" si="138"/>
        <v/>
      </c>
      <c r="BF80" s="18" t="str">
        <f t="shared" si="139"/>
        <v/>
      </c>
      <c r="BG80" s="18" t="str">
        <f t="shared" si="140"/>
        <v/>
      </c>
      <c r="BH80" s="18" t="str">
        <f t="shared" si="141"/>
        <v/>
      </c>
      <c r="BI80" s="18" t="str">
        <f t="shared" si="95"/>
        <v/>
      </c>
      <c r="BJ80" s="18" t="str">
        <f t="shared" si="96"/>
        <v/>
      </c>
      <c r="BK80" s="18" t="str">
        <f>IF(B80="","","("&amp;match4b!$P$6&amp;") ")</f>
        <v/>
      </c>
      <c r="BL80">
        <v>7.9000000000000006E-8</v>
      </c>
      <c r="BM80" s="14" t="str">
        <f t="shared" si="142"/>
        <v/>
      </c>
      <c r="BN80" t="str">
        <f t="shared" si="155"/>
        <v/>
      </c>
      <c r="BO80" t="str">
        <f t="shared" si="143"/>
        <v/>
      </c>
      <c r="BP80" t="str">
        <f t="shared" si="144"/>
        <v/>
      </c>
      <c r="BQ80" t="str">
        <f t="shared" si="145"/>
        <v/>
      </c>
      <c r="BR80" t="str">
        <f t="shared" si="146"/>
        <v/>
      </c>
      <c r="BS80" t="str">
        <f t="shared" si="97"/>
        <v/>
      </c>
      <c r="BT80" t="str">
        <f t="shared" si="98"/>
        <v/>
      </c>
      <c r="BU80" t="str">
        <f t="shared" si="99"/>
        <v/>
      </c>
      <c r="BV80" t="str">
        <f t="shared" si="100"/>
        <v/>
      </c>
      <c r="BW80" t="str">
        <f t="shared" si="101"/>
        <v/>
      </c>
      <c r="BX80" t="str">
        <f t="shared" si="102"/>
        <v/>
      </c>
      <c r="BY80" t="str">
        <f t="shared" si="103"/>
        <v/>
      </c>
      <c r="BZ80" t="str">
        <f t="shared" si="147"/>
        <v/>
      </c>
      <c r="CA80" t="str">
        <f t="shared" si="148"/>
        <v/>
      </c>
      <c r="CB80" t="str">
        <f t="shared" si="149"/>
        <v/>
      </c>
    </row>
    <row r="81" spans="1:84" x14ac:dyDescent="0.25">
      <c r="A81" s="14" t="str">
        <f t="shared" si="88"/>
        <v/>
      </c>
      <c r="B81" t="str">
        <f>match4b!A14</f>
        <v/>
      </c>
      <c r="C81" t="str">
        <f>match4b!B14</f>
        <v/>
      </c>
      <c r="D81" t="str">
        <f>match4b!C14</f>
        <v/>
      </c>
      <c r="E81" t="str">
        <f>match4b!D14</f>
        <v/>
      </c>
      <c r="F81" t="str">
        <f t="shared" si="104"/>
        <v/>
      </c>
      <c r="G81" t="str">
        <f>match4b!E14</f>
        <v/>
      </c>
      <c r="H81" t="str">
        <f>match4b!F14</f>
        <v/>
      </c>
      <c r="I81" t="str">
        <f>match4b!G14</f>
        <v/>
      </c>
      <c r="J81" t="str">
        <f>match4b!H14</f>
        <v/>
      </c>
      <c r="K81" t="str">
        <f>match4b!I14</f>
        <v/>
      </c>
      <c r="L81" t="str">
        <f>match4b!J14</f>
        <v/>
      </c>
      <c r="M81" t="str">
        <f>match4b!K14</f>
        <v/>
      </c>
      <c r="N81" t="str">
        <f>match4b!L14</f>
        <v/>
      </c>
      <c r="O81" t="str">
        <f>match4b!M14</f>
        <v/>
      </c>
      <c r="P81" t="str">
        <f>match4b!N14</f>
        <v/>
      </c>
      <c r="Q81" t="str">
        <f t="shared" si="150"/>
        <v/>
      </c>
      <c r="R81" t="str">
        <f t="shared" si="151"/>
        <v/>
      </c>
      <c r="S81" t="str">
        <f t="shared" si="152"/>
        <v/>
      </c>
      <c r="T81" t="str">
        <f t="shared" si="153"/>
        <v/>
      </c>
      <c r="U81" t="str">
        <f t="shared" si="154"/>
        <v/>
      </c>
      <c r="V81" t="str">
        <f t="shared" si="89"/>
        <v/>
      </c>
      <c r="W81" t="str">
        <f t="shared" si="110"/>
        <v/>
      </c>
      <c r="X81" t="str">
        <f t="shared" si="111"/>
        <v/>
      </c>
      <c r="Y81" t="str">
        <f t="shared" si="112"/>
        <v/>
      </c>
      <c r="Z81" t="str">
        <f t="shared" si="113"/>
        <v>(/)</v>
      </c>
      <c r="AA81" t="str">
        <f t="shared" si="114"/>
        <v/>
      </c>
      <c r="AB81" t="str">
        <f t="shared" si="115"/>
        <v/>
      </c>
      <c r="AC81" t="str">
        <f t="shared" si="116"/>
        <v/>
      </c>
      <c r="AD81" t="str">
        <f t="shared" si="117"/>
        <v/>
      </c>
      <c r="AE81" t="str">
        <f t="shared" si="118"/>
        <v/>
      </c>
      <c r="AF81" t="str">
        <f t="shared" si="119"/>
        <v/>
      </c>
      <c r="AG81" t="str">
        <f t="shared" si="120"/>
        <v/>
      </c>
      <c r="AH81" t="str">
        <f t="shared" si="121"/>
        <v/>
      </c>
      <c r="AI81" t="str">
        <f t="shared" si="122"/>
        <v/>
      </c>
      <c r="AJ81" t="str">
        <f t="shared" si="123"/>
        <v>(/)</v>
      </c>
      <c r="AK81" t="str">
        <f t="shared" si="124"/>
        <v/>
      </c>
      <c r="AL81" t="str">
        <f t="shared" si="125"/>
        <v/>
      </c>
      <c r="AM81" t="str">
        <f t="shared" si="126"/>
        <v/>
      </c>
      <c r="AN81" t="str">
        <f t="shared" si="127"/>
        <v/>
      </c>
      <c r="AO81" t="str">
        <f t="shared" si="128"/>
        <v/>
      </c>
      <c r="AP81" t="str">
        <f t="shared" si="129"/>
        <v/>
      </c>
      <c r="AQ81" t="str">
        <f t="shared" si="130"/>
        <v/>
      </c>
      <c r="AR81" t="str">
        <f t="shared" si="90"/>
        <v/>
      </c>
      <c r="AS81" t="str">
        <f t="shared" si="131"/>
        <v/>
      </c>
      <c r="AT81" t="str">
        <f t="shared" si="132"/>
        <v>(/)</v>
      </c>
      <c r="AU81" t="str">
        <f t="shared" si="91"/>
        <v/>
      </c>
      <c r="AV81" t="str">
        <f t="shared" si="92"/>
        <v/>
      </c>
      <c r="AW81" t="str">
        <f t="shared" si="133"/>
        <v/>
      </c>
      <c r="AY81" s="18" t="str">
        <f t="shared" si="134"/>
        <v/>
      </c>
      <c r="AZ81" s="18" t="str">
        <f t="shared" si="93"/>
        <v/>
      </c>
      <c r="BA81" s="18" t="str">
        <f t="shared" si="94"/>
        <v/>
      </c>
      <c r="BB81" s="18" t="str">
        <f t="shared" si="135"/>
        <v/>
      </c>
      <c r="BC81" s="18" t="str">
        <f t="shared" si="136"/>
        <v/>
      </c>
      <c r="BD81" s="18" t="str">
        <f t="shared" si="137"/>
        <v/>
      </c>
      <c r="BE81" s="18" t="str">
        <f t="shared" si="138"/>
        <v/>
      </c>
      <c r="BF81" s="18" t="str">
        <f t="shared" si="139"/>
        <v/>
      </c>
      <c r="BG81" s="18" t="str">
        <f t="shared" si="140"/>
        <v/>
      </c>
      <c r="BH81" s="18" t="str">
        <f t="shared" si="141"/>
        <v/>
      </c>
      <c r="BI81" s="18" t="str">
        <f t="shared" si="95"/>
        <v/>
      </c>
      <c r="BJ81" s="18" t="str">
        <f t="shared" si="96"/>
        <v/>
      </c>
      <c r="BK81" s="18" t="str">
        <f>IF(B81="","","("&amp;match4b!$P$6&amp;") ")</f>
        <v/>
      </c>
      <c r="BL81">
        <v>8.0000000000000002E-8</v>
      </c>
      <c r="BM81" s="14" t="str">
        <f t="shared" si="142"/>
        <v/>
      </c>
      <c r="BN81" t="str">
        <f t="shared" si="155"/>
        <v/>
      </c>
      <c r="BO81" t="str">
        <f t="shared" si="143"/>
        <v/>
      </c>
      <c r="BP81" t="str">
        <f t="shared" si="144"/>
        <v/>
      </c>
      <c r="BQ81" t="str">
        <f t="shared" si="145"/>
        <v/>
      </c>
      <c r="BR81" t="str">
        <f t="shared" si="146"/>
        <v/>
      </c>
      <c r="BS81" t="str">
        <f t="shared" si="97"/>
        <v/>
      </c>
      <c r="BT81" t="str">
        <f t="shared" si="98"/>
        <v/>
      </c>
      <c r="BU81" t="str">
        <f t="shared" si="99"/>
        <v/>
      </c>
      <c r="BV81" t="str">
        <f t="shared" si="100"/>
        <v/>
      </c>
      <c r="BW81" t="str">
        <f t="shared" si="101"/>
        <v/>
      </c>
      <c r="BX81" t="str">
        <f t="shared" si="102"/>
        <v/>
      </c>
      <c r="BY81" t="str">
        <f t="shared" si="103"/>
        <v/>
      </c>
      <c r="BZ81" t="str">
        <f t="shared" si="147"/>
        <v/>
      </c>
      <c r="CA81" t="str">
        <f t="shared" si="148"/>
        <v/>
      </c>
      <c r="CB81" t="str">
        <f t="shared" si="149"/>
        <v/>
      </c>
    </row>
    <row r="82" spans="1:84" x14ac:dyDescent="0.25">
      <c r="A82" s="14" t="str">
        <f t="shared" si="88"/>
        <v/>
      </c>
      <c r="B82" t="str">
        <f>match4b!A15</f>
        <v/>
      </c>
      <c r="C82" t="str">
        <f>match4b!B15</f>
        <v/>
      </c>
      <c r="D82" t="str">
        <f>match4b!C15</f>
        <v/>
      </c>
      <c r="E82" t="str">
        <f>match4b!D15</f>
        <v/>
      </c>
      <c r="F82" t="str">
        <f t="shared" si="104"/>
        <v/>
      </c>
      <c r="G82" t="str">
        <f>match4b!E15</f>
        <v/>
      </c>
      <c r="H82" t="str">
        <f>match4b!F15</f>
        <v/>
      </c>
      <c r="I82" t="str">
        <f>match4b!G15</f>
        <v/>
      </c>
      <c r="J82" t="str">
        <f>match4b!H15</f>
        <v/>
      </c>
      <c r="K82" t="str">
        <f>match4b!I15</f>
        <v/>
      </c>
      <c r="L82" t="str">
        <f>match4b!J15</f>
        <v/>
      </c>
      <c r="M82" t="str">
        <f>match4b!K15</f>
        <v/>
      </c>
      <c r="N82" t="str">
        <f>match4b!L15</f>
        <v/>
      </c>
      <c r="O82" t="str">
        <f>match4b!M15</f>
        <v/>
      </c>
      <c r="P82" t="str">
        <f>match4b!N15</f>
        <v/>
      </c>
      <c r="Q82" t="str">
        <f t="shared" si="150"/>
        <v/>
      </c>
      <c r="R82" t="str">
        <f t="shared" si="151"/>
        <v/>
      </c>
      <c r="S82" t="str">
        <f t="shared" si="152"/>
        <v/>
      </c>
      <c r="T82" t="str">
        <f t="shared" si="153"/>
        <v/>
      </c>
      <c r="U82" t="str">
        <f t="shared" si="154"/>
        <v/>
      </c>
      <c r="V82" t="str">
        <f t="shared" si="89"/>
        <v/>
      </c>
      <c r="W82" t="str">
        <f t="shared" si="110"/>
        <v/>
      </c>
      <c r="X82" t="str">
        <f t="shared" si="111"/>
        <v/>
      </c>
      <c r="Y82" t="str">
        <f t="shared" si="112"/>
        <v/>
      </c>
      <c r="Z82" t="str">
        <f t="shared" si="113"/>
        <v>(/)</v>
      </c>
      <c r="AA82" t="str">
        <f t="shared" si="114"/>
        <v/>
      </c>
      <c r="AB82" t="str">
        <f t="shared" si="115"/>
        <v/>
      </c>
      <c r="AC82" t="str">
        <f t="shared" si="116"/>
        <v/>
      </c>
      <c r="AD82" t="str">
        <f t="shared" si="117"/>
        <v/>
      </c>
      <c r="AE82" t="str">
        <f t="shared" si="118"/>
        <v/>
      </c>
      <c r="AF82" t="str">
        <f t="shared" si="119"/>
        <v/>
      </c>
      <c r="AG82" t="str">
        <f t="shared" si="120"/>
        <v/>
      </c>
      <c r="AH82" t="str">
        <f t="shared" si="121"/>
        <v/>
      </c>
      <c r="AI82" t="str">
        <f t="shared" si="122"/>
        <v/>
      </c>
      <c r="AJ82" t="str">
        <f t="shared" si="123"/>
        <v>(/)</v>
      </c>
      <c r="AK82" t="str">
        <f t="shared" si="124"/>
        <v/>
      </c>
      <c r="AL82" t="str">
        <f t="shared" si="125"/>
        <v/>
      </c>
      <c r="AM82" t="str">
        <f t="shared" si="126"/>
        <v/>
      </c>
      <c r="AN82" t="str">
        <f t="shared" si="127"/>
        <v/>
      </c>
      <c r="AO82" t="str">
        <f t="shared" si="128"/>
        <v/>
      </c>
      <c r="AP82" t="str">
        <f t="shared" si="129"/>
        <v/>
      </c>
      <c r="AQ82" t="str">
        <f t="shared" si="130"/>
        <v/>
      </c>
      <c r="AR82" t="str">
        <f t="shared" si="90"/>
        <v/>
      </c>
      <c r="AS82" t="str">
        <f t="shared" si="131"/>
        <v/>
      </c>
      <c r="AT82" t="str">
        <f t="shared" si="132"/>
        <v>(/)</v>
      </c>
      <c r="AU82" t="str">
        <f t="shared" si="91"/>
        <v/>
      </c>
      <c r="AV82" t="str">
        <f t="shared" si="92"/>
        <v/>
      </c>
      <c r="AW82" t="str">
        <f t="shared" si="133"/>
        <v/>
      </c>
      <c r="AY82" s="18" t="str">
        <f t="shared" si="134"/>
        <v/>
      </c>
      <c r="AZ82" s="18" t="str">
        <f t="shared" si="93"/>
        <v/>
      </c>
      <c r="BA82" s="18" t="str">
        <f t="shared" si="94"/>
        <v/>
      </c>
      <c r="BB82" s="18" t="str">
        <f t="shared" si="135"/>
        <v/>
      </c>
      <c r="BC82" s="18" t="str">
        <f t="shared" si="136"/>
        <v/>
      </c>
      <c r="BD82" s="18" t="str">
        <f t="shared" si="137"/>
        <v/>
      </c>
      <c r="BE82" s="18" t="str">
        <f t="shared" si="138"/>
        <v/>
      </c>
      <c r="BF82" s="18" t="str">
        <f t="shared" si="139"/>
        <v/>
      </c>
      <c r="BG82" s="18" t="str">
        <f t="shared" si="140"/>
        <v/>
      </c>
      <c r="BH82" s="18" t="str">
        <f t="shared" si="141"/>
        <v/>
      </c>
      <c r="BI82" s="18" t="str">
        <f t="shared" si="95"/>
        <v/>
      </c>
      <c r="BJ82" s="18" t="str">
        <f t="shared" si="96"/>
        <v/>
      </c>
      <c r="BK82" s="18" t="str">
        <f>IF(B82="","","("&amp;match4b!$P$6&amp;") ")</f>
        <v/>
      </c>
      <c r="BL82">
        <v>8.0999999999999997E-8</v>
      </c>
      <c r="BM82" s="14" t="str">
        <f t="shared" si="142"/>
        <v/>
      </c>
      <c r="BN82" t="str">
        <f t="shared" si="155"/>
        <v/>
      </c>
      <c r="BO82" t="str">
        <f t="shared" si="143"/>
        <v/>
      </c>
      <c r="BP82" t="str">
        <f t="shared" si="144"/>
        <v/>
      </c>
      <c r="BQ82" t="str">
        <f t="shared" si="145"/>
        <v/>
      </c>
      <c r="BR82" t="str">
        <f t="shared" si="146"/>
        <v/>
      </c>
      <c r="BS82" t="str">
        <f t="shared" si="97"/>
        <v/>
      </c>
      <c r="BT82" t="str">
        <f t="shared" si="98"/>
        <v/>
      </c>
      <c r="BU82" t="str">
        <f t="shared" si="99"/>
        <v/>
      </c>
      <c r="BV82" t="str">
        <f t="shared" si="100"/>
        <v/>
      </c>
      <c r="BW82" t="str">
        <f t="shared" si="101"/>
        <v/>
      </c>
      <c r="BX82" t="str">
        <f t="shared" si="102"/>
        <v/>
      </c>
      <c r="BY82" t="str">
        <f t="shared" si="103"/>
        <v/>
      </c>
      <c r="BZ82" t="str">
        <f t="shared" si="147"/>
        <v/>
      </c>
      <c r="CA82" t="str">
        <f t="shared" si="148"/>
        <v/>
      </c>
      <c r="CB82" t="str">
        <f t="shared" si="149"/>
        <v/>
      </c>
    </row>
    <row r="83" spans="1:84" x14ac:dyDescent="0.25">
      <c r="A83" s="14" t="str">
        <f t="shared" si="88"/>
        <v/>
      </c>
      <c r="B83" t="str">
        <f>match4b!A16</f>
        <v/>
      </c>
      <c r="C83" t="str">
        <f>match4b!B16</f>
        <v/>
      </c>
      <c r="D83" t="str">
        <f>match4b!C16</f>
        <v/>
      </c>
      <c r="E83" t="str">
        <f>match4b!D16</f>
        <v/>
      </c>
      <c r="F83" t="str">
        <f t="shared" si="104"/>
        <v/>
      </c>
      <c r="G83" t="str">
        <f>match4b!E16</f>
        <v/>
      </c>
      <c r="H83" t="str">
        <f>match4b!F16</f>
        <v/>
      </c>
      <c r="I83" t="str">
        <f>match4b!G16</f>
        <v/>
      </c>
      <c r="J83" t="str">
        <f>match4b!H16</f>
        <v/>
      </c>
      <c r="K83" t="str">
        <f>match4b!I16</f>
        <v/>
      </c>
      <c r="L83" t="str">
        <f>match4b!J16</f>
        <v/>
      </c>
      <c r="M83" t="str">
        <f>match4b!K16</f>
        <v/>
      </c>
      <c r="N83" t="str">
        <f>match4b!L16</f>
        <v/>
      </c>
      <c r="O83" t="str">
        <f>match4b!M16</f>
        <v/>
      </c>
      <c r="P83" t="str">
        <f>match4b!N16</f>
        <v/>
      </c>
      <c r="Q83" t="str">
        <f t="shared" si="150"/>
        <v/>
      </c>
      <c r="R83" t="str">
        <f t="shared" si="151"/>
        <v/>
      </c>
      <c r="S83" t="str">
        <f t="shared" si="152"/>
        <v/>
      </c>
      <c r="T83" t="str">
        <f t="shared" si="153"/>
        <v/>
      </c>
      <c r="U83" t="str">
        <f t="shared" si="154"/>
        <v/>
      </c>
      <c r="V83" t="str">
        <f t="shared" si="89"/>
        <v/>
      </c>
      <c r="W83" t="str">
        <f t="shared" si="110"/>
        <v/>
      </c>
      <c r="X83" t="str">
        <f t="shared" si="111"/>
        <v/>
      </c>
      <c r="Y83" t="str">
        <f t="shared" si="112"/>
        <v/>
      </c>
      <c r="Z83" t="str">
        <f t="shared" si="113"/>
        <v>(/)</v>
      </c>
      <c r="AA83" t="str">
        <f t="shared" si="114"/>
        <v/>
      </c>
      <c r="AB83" t="str">
        <f t="shared" si="115"/>
        <v/>
      </c>
      <c r="AC83" t="str">
        <f t="shared" si="116"/>
        <v/>
      </c>
      <c r="AD83" t="str">
        <f t="shared" si="117"/>
        <v/>
      </c>
      <c r="AE83" t="str">
        <f t="shared" si="118"/>
        <v/>
      </c>
      <c r="AF83" t="str">
        <f t="shared" si="119"/>
        <v/>
      </c>
      <c r="AG83" t="str">
        <f t="shared" si="120"/>
        <v/>
      </c>
      <c r="AH83" t="str">
        <f t="shared" si="121"/>
        <v/>
      </c>
      <c r="AI83" t="str">
        <f t="shared" si="122"/>
        <v/>
      </c>
      <c r="AJ83" t="str">
        <f t="shared" si="123"/>
        <v>(/)</v>
      </c>
      <c r="AK83" t="str">
        <f t="shared" si="124"/>
        <v/>
      </c>
      <c r="AL83" t="str">
        <f t="shared" si="125"/>
        <v/>
      </c>
      <c r="AM83" t="str">
        <f t="shared" si="126"/>
        <v/>
      </c>
      <c r="AN83" t="str">
        <f t="shared" si="127"/>
        <v/>
      </c>
      <c r="AO83" t="str">
        <f t="shared" si="128"/>
        <v/>
      </c>
      <c r="AP83" t="str">
        <f t="shared" si="129"/>
        <v/>
      </c>
      <c r="AQ83" t="str">
        <f t="shared" si="130"/>
        <v/>
      </c>
      <c r="AR83" t="str">
        <f t="shared" si="90"/>
        <v/>
      </c>
      <c r="AS83" t="str">
        <f t="shared" si="131"/>
        <v/>
      </c>
      <c r="AT83" t="str">
        <f t="shared" si="132"/>
        <v>(/)</v>
      </c>
      <c r="AU83" t="str">
        <f t="shared" si="91"/>
        <v/>
      </c>
      <c r="AV83" t="str">
        <f t="shared" si="92"/>
        <v/>
      </c>
      <c r="AW83" t="str">
        <f t="shared" si="133"/>
        <v/>
      </c>
      <c r="AY83" s="18" t="str">
        <f t="shared" si="134"/>
        <v/>
      </c>
      <c r="AZ83" s="18" t="str">
        <f t="shared" si="93"/>
        <v/>
      </c>
      <c r="BA83" s="18" t="str">
        <f t="shared" si="94"/>
        <v/>
      </c>
      <c r="BB83" s="18" t="str">
        <f t="shared" si="135"/>
        <v/>
      </c>
      <c r="BC83" s="18" t="str">
        <f t="shared" si="136"/>
        <v/>
      </c>
      <c r="BD83" s="18" t="str">
        <f t="shared" si="137"/>
        <v/>
      </c>
      <c r="BE83" s="18" t="str">
        <f t="shared" si="138"/>
        <v/>
      </c>
      <c r="BF83" s="18" t="str">
        <f t="shared" si="139"/>
        <v/>
      </c>
      <c r="BG83" s="18" t="str">
        <f t="shared" si="140"/>
        <v/>
      </c>
      <c r="BH83" s="18" t="str">
        <f t="shared" si="141"/>
        <v/>
      </c>
      <c r="BI83" s="18" t="str">
        <f t="shared" si="95"/>
        <v/>
      </c>
      <c r="BJ83" s="18" t="str">
        <f t="shared" si="96"/>
        <v/>
      </c>
      <c r="BK83" s="18" t="str">
        <f>IF(B83="","","("&amp;match4b!$P$6&amp;") ")</f>
        <v/>
      </c>
      <c r="BL83">
        <v>8.2000000000000006E-8</v>
      </c>
      <c r="BM83" s="14" t="str">
        <f t="shared" si="142"/>
        <v/>
      </c>
      <c r="BN83" t="str">
        <f t="shared" si="155"/>
        <v/>
      </c>
      <c r="BO83" t="str">
        <f t="shared" si="143"/>
        <v/>
      </c>
      <c r="BP83" t="str">
        <f t="shared" si="144"/>
        <v/>
      </c>
      <c r="BQ83" t="str">
        <f t="shared" si="145"/>
        <v/>
      </c>
      <c r="BR83" t="str">
        <f t="shared" si="146"/>
        <v/>
      </c>
      <c r="BS83" t="str">
        <f t="shared" si="97"/>
        <v/>
      </c>
      <c r="BT83" t="str">
        <f t="shared" si="98"/>
        <v/>
      </c>
      <c r="BU83" t="str">
        <f t="shared" si="99"/>
        <v/>
      </c>
      <c r="BV83" t="str">
        <f t="shared" si="100"/>
        <v/>
      </c>
      <c r="BW83" t="str">
        <f t="shared" si="101"/>
        <v/>
      </c>
      <c r="BX83" t="str">
        <f t="shared" si="102"/>
        <v/>
      </c>
      <c r="BY83" t="str">
        <f t="shared" si="103"/>
        <v/>
      </c>
      <c r="BZ83" t="str">
        <f t="shared" si="147"/>
        <v/>
      </c>
      <c r="CA83" t="str">
        <f t="shared" si="148"/>
        <v/>
      </c>
      <c r="CB83" t="str">
        <f t="shared" si="149"/>
        <v/>
      </c>
    </row>
    <row r="84" spans="1:84" x14ac:dyDescent="0.25">
      <c r="A84" s="14" t="str">
        <f t="shared" si="88"/>
        <v/>
      </c>
      <c r="B84" t="str">
        <f>match4b!A17</f>
        <v/>
      </c>
      <c r="C84" t="str">
        <f>match4b!B17</f>
        <v/>
      </c>
      <c r="D84" t="str">
        <f>match4b!C17</f>
        <v/>
      </c>
      <c r="E84" t="str">
        <f>match4b!D17</f>
        <v/>
      </c>
      <c r="F84" t="str">
        <f t="shared" si="104"/>
        <v/>
      </c>
      <c r="G84" t="str">
        <f>match4b!E17</f>
        <v/>
      </c>
      <c r="H84" t="str">
        <f>match4b!F17</f>
        <v/>
      </c>
      <c r="I84" t="str">
        <f>match4b!G17</f>
        <v/>
      </c>
      <c r="J84" t="str">
        <f>match4b!H17</f>
        <v/>
      </c>
      <c r="K84" t="str">
        <f>match4b!I17</f>
        <v/>
      </c>
      <c r="L84" t="str">
        <f>match4b!J17</f>
        <v/>
      </c>
      <c r="M84" t="str">
        <f>match4b!K17</f>
        <v/>
      </c>
      <c r="N84" t="str">
        <f>match4b!L17</f>
        <v/>
      </c>
      <c r="O84" t="str">
        <f>match4b!M17</f>
        <v/>
      </c>
      <c r="P84" t="str">
        <f>match4b!N17</f>
        <v/>
      </c>
      <c r="Q84" t="str">
        <f t="shared" si="150"/>
        <v/>
      </c>
      <c r="R84" t="str">
        <f t="shared" si="151"/>
        <v/>
      </c>
      <c r="S84" t="str">
        <f t="shared" si="152"/>
        <v/>
      </c>
      <c r="T84" t="str">
        <f t="shared" si="153"/>
        <v/>
      </c>
      <c r="U84" t="str">
        <f t="shared" si="154"/>
        <v/>
      </c>
      <c r="V84" t="str">
        <f t="shared" si="89"/>
        <v/>
      </c>
      <c r="W84" t="str">
        <f t="shared" si="110"/>
        <v/>
      </c>
      <c r="X84" t="str">
        <f t="shared" si="111"/>
        <v/>
      </c>
      <c r="Y84" t="str">
        <f t="shared" si="112"/>
        <v/>
      </c>
      <c r="Z84" t="str">
        <f t="shared" si="113"/>
        <v>(/)</v>
      </c>
      <c r="AA84" t="str">
        <f t="shared" si="114"/>
        <v/>
      </c>
      <c r="AB84" t="str">
        <f t="shared" si="115"/>
        <v/>
      </c>
      <c r="AC84" t="str">
        <f t="shared" si="116"/>
        <v/>
      </c>
      <c r="AD84" t="str">
        <f t="shared" si="117"/>
        <v/>
      </c>
      <c r="AE84" t="str">
        <f t="shared" si="118"/>
        <v/>
      </c>
      <c r="AF84" t="str">
        <f t="shared" si="119"/>
        <v/>
      </c>
      <c r="AG84" t="str">
        <f t="shared" si="120"/>
        <v/>
      </c>
      <c r="AH84" t="str">
        <f t="shared" si="121"/>
        <v/>
      </c>
      <c r="AI84" t="str">
        <f t="shared" si="122"/>
        <v/>
      </c>
      <c r="AJ84" t="str">
        <f t="shared" si="123"/>
        <v>(/)</v>
      </c>
      <c r="AK84" t="str">
        <f t="shared" si="124"/>
        <v/>
      </c>
      <c r="AL84" t="str">
        <f t="shared" si="125"/>
        <v/>
      </c>
      <c r="AM84" t="str">
        <f t="shared" si="126"/>
        <v/>
      </c>
      <c r="AN84" t="str">
        <f t="shared" si="127"/>
        <v/>
      </c>
      <c r="AO84" t="str">
        <f t="shared" si="128"/>
        <v/>
      </c>
      <c r="AP84" t="str">
        <f t="shared" si="129"/>
        <v/>
      </c>
      <c r="AQ84" t="str">
        <f t="shared" si="130"/>
        <v/>
      </c>
      <c r="AR84" t="str">
        <f t="shared" si="90"/>
        <v/>
      </c>
      <c r="AS84" t="str">
        <f t="shared" si="131"/>
        <v/>
      </c>
      <c r="AT84" t="str">
        <f t="shared" si="132"/>
        <v>(/)</v>
      </c>
      <c r="AU84" t="str">
        <f t="shared" si="91"/>
        <v/>
      </c>
      <c r="AV84" t="str">
        <f t="shared" si="92"/>
        <v/>
      </c>
      <c r="AW84" t="str">
        <f t="shared" si="133"/>
        <v/>
      </c>
      <c r="AY84" s="18" t="str">
        <f t="shared" si="134"/>
        <v/>
      </c>
      <c r="AZ84" s="18" t="str">
        <f t="shared" si="93"/>
        <v/>
      </c>
      <c r="BA84" s="18" t="str">
        <f t="shared" si="94"/>
        <v/>
      </c>
      <c r="BB84" s="18" t="str">
        <f t="shared" si="135"/>
        <v/>
      </c>
      <c r="BC84" s="18" t="str">
        <f t="shared" si="136"/>
        <v/>
      </c>
      <c r="BD84" s="18" t="str">
        <f t="shared" si="137"/>
        <v/>
      </c>
      <c r="BE84" s="18" t="str">
        <f t="shared" si="138"/>
        <v/>
      </c>
      <c r="BF84" s="18" t="str">
        <f t="shared" si="139"/>
        <v/>
      </c>
      <c r="BG84" s="18" t="str">
        <f t="shared" si="140"/>
        <v/>
      </c>
      <c r="BH84" s="18" t="str">
        <f t="shared" si="141"/>
        <v/>
      </c>
      <c r="BI84" s="18" t="str">
        <f t="shared" si="95"/>
        <v/>
      </c>
      <c r="BJ84" s="18" t="str">
        <f t="shared" si="96"/>
        <v/>
      </c>
      <c r="BK84" s="18" t="str">
        <f>IF(B84="","","("&amp;match4b!$P$6&amp;") ")</f>
        <v/>
      </c>
      <c r="BL84">
        <v>8.3000000000000002E-8</v>
      </c>
      <c r="BM84" s="14" t="str">
        <f t="shared" si="142"/>
        <v/>
      </c>
      <c r="BN84" t="str">
        <f t="shared" si="155"/>
        <v/>
      </c>
      <c r="BO84" t="str">
        <f t="shared" si="143"/>
        <v/>
      </c>
      <c r="BP84" t="str">
        <f t="shared" si="144"/>
        <v/>
      </c>
      <c r="BQ84" t="str">
        <f t="shared" si="145"/>
        <v/>
      </c>
      <c r="BR84" t="str">
        <f t="shared" si="146"/>
        <v/>
      </c>
      <c r="BS84" t="str">
        <f t="shared" si="97"/>
        <v/>
      </c>
      <c r="BT84" t="str">
        <f t="shared" si="98"/>
        <v/>
      </c>
      <c r="BU84" t="str">
        <f t="shared" si="99"/>
        <v/>
      </c>
      <c r="BV84" t="str">
        <f t="shared" si="100"/>
        <v/>
      </c>
      <c r="BW84" t="str">
        <f t="shared" si="101"/>
        <v/>
      </c>
      <c r="BX84" t="str">
        <f t="shared" si="102"/>
        <v/>
      </c>
      <c r="BY84" t="str">
        <f t="shared" si="103"/>
        <v/>
      </c>
      <c r="BZ84" t="str">
        <f t="shared" si="147"/>
        <v/>
      </c>
      <c r="CA84" t="str">
        <f t="shared" si="148"/>
        <v/>
      </c>
      <c r="CB84" t="str">
        <f t="shared" si="149"/>
        <v/>
      </c>
    </row>
    <row r="85" spans="1:84" x14ac:dyDescent="0.25">
      <c r="A85" s="16" t="str">
        <f t="shared" si="88"/>
        <v/>
      </c>
      <c r="B85" s="12" t="str">
        <f>match4b!A18</f>
        <v/>
      </c>
      <c r="C85" s="12" t="str">
        <f>match4b!B18</f>
        <v/>
      </c>
      <c r="D85" s="12" t="str">
        <f>match4b!C18</f>
        <v/>
      </c>
      <c r="E85" s="12" t="str">
        <f>match4b!D18</f>
        <v/>
      </c>
      <c r="F85" s="12" t="str">
        <f t="shared" si="104"/>
        <v/>
      </c>
      <c r="G85" s="12" t="str">
        <f>match4b!E18</f>
        <v/>
      </c>
      <c r="H85" s="12" t="str">
        <f>match4b!F18</f>
        <v/>
      </c>
      <c r="I85" s="12" t="str">
        <f>match4b!G18</f>
        <v/>
      </c>
      <c r="J85" s="12" t="str">
        <f>match4b!H18</f>
        <v/>
      </c>
      <c r="K85" s="12" t="str">
        <f>match4b!I18</f>
        <v/>
      </c>
      <c r="L85" s="12" t="str">
        <f>match4b!J18</f>
        <v/>
      </c>
      <c r="M85" s="12" t="str">
        <f>match4b!K18</f>
        <v/>
      </c>
      <c r="N85" s="12" t="str">
        <f>match4b!L18</f>
        <v/>
      </c>
      <c r="O85" s="12" t="str">
        <f>match4b!M18</f>
        <v/>
      </c>
      <c r="P85" s="12" t="str">
        <f>match4b!N18</f>
        <v/>
      </c>
      <c r="Q85" s="12" t="str">
        <f t="shared" si="150"/>
        <v/>
      </c>
      <c r="R85" s="12" t="str">
        <f t="shared" si="151"/>
        <v/>
      </c>
      <c r="S85" s="12" t="str">
        <f t="shared" si="152"/>
        <v/>
      </c>
      <c r="T85" s="12" t="str">
        <f t="shared" si="153"/>
        <v/>
      </c>
      <c r="U85" s="12" t="str">
        <f t="shared" si="154"/>
        <v/>
      </c>
      <c r="V85" t="str">
        <f t="shared" si="89"/>
        <v/>
      </c>
      <c r="W85" s="12" t="str">
        <f t="shared" si="110"/>
        <v/>
      </c>
      <c r="X85" s="12" t="str">
        <f t="shared" si="111"/>
        <v/>
      </c>
      <c r="Y85" s="12" t="str">
        <f t="shared" si="112"/>
        <v/>
      </c>
      <c r="Z85" t="str">
        <f t="shared" si="113"/>
        <v>(/)</v>
      </c>
      <c r="AA85" s="12" t="str">
        <f t="shared" si="114"/>
        <v/>
      </c>
      <c r="AB85" s="12" t="str">
        <f t="shared" si="115"/>
        <v/>
      </c>
      <c r="AC85" s="12" t="str">
        <f t="shared" si="116"/>
        <v/>
      </c>
      <c r="AD85" s="12" t="str">
        <f t="shared" si="117"/>
        <v/>
      </c>
      <c r="AE85" s="12" t="str">
        <f t="shared" si="118"/>
        <v/>
      </c>
      <c r="AF85" t="str">
        <f t="shared" si="119"/>
        <v/>
      </c>
      <c r="AG85" s="12" t="str">
        <f t="shared" si="120"/>
        <v/>
      </c>
      <c r="AH85" s="12" t="str">
        <f t="shared" si="121"/>
        <v/>
      </c>
      <c r="AI85" s="12" t="str">
        <f t="shared" si="122"/>
        <v/>
      </c>
      <c r="AJ85" t="str">
        <f t="shared" si="123"/>
        <v>(/)</v>
      </c>
      <c r="AK85" s="12" t="str">
        <f t="shared" si="124"/>
        <v/>
      </c>
      <c r="AL85" s="12" t="str">
        <f t="shared" si="125"/>
        <v/>
      </c>
      <c r="AM85" s="12" t="str">
        <f t="shared" si="126"/>
        <v/>
      </c>
      <c r="AN85" s="12" t="str">
        <f t="shared" si="127"/>
        <v/>
      </c>
      <c r="AO85" s="12" t="str">
        <f t="shared" si="128"/>
        <v/>
      </c>
      <c r="AP85" t="str">
        <f t="shared" si="129"/>
        <v/>
      </c>
      <c r="AQ85" s="12" t="str">
        <f t="shared" si="130"/>
        <v/>
      </c>
      <c r="AR85" s="12" t="str">
        <f t="shared" si="90"/>
        <v/>
      </c>
      <c r="AS85" s="12" t="str">
        <f t="shared" si="131"/>
        <v/>
      </c>
      <c r="AT85" t="str">
        <f t="shared" si="132"/>
        <v>(/)</v>
      </c>
      <c r="AU85" s="12" t="str">
        <f t="shared" si="91"/>
        <v/>
      </c>
      <c r="AV85" s="12" t="str">
        <f t="shared" si="92"/>
        <v/>
      </c>
      <c r="AW85" s="12" t="str">
        <f t="shared" si="133"/>
        <v/>
      </c>
      <c r="AX85" s="12"/>
      <c r="AY85" s="25" t="str">
        <f t="shared" si="134"/>
        <v/>
      </c>
      <c r="AZ85" s="25" t="str">
        <f t="shared" si="93"/>
        <v/>
      </c>
      <c r="BA85" s="25" t="str">
        <f t="shared" si="94"/>
        <v/>
      </c>
      <c r="BB85" s="25" t="str">
        <f t="shared" si="135"/>
        <v/>
      </c>
      <c r="BC85" s="25" t="str">
        <f t="shared" si="136"/>
        <v/>
      </c>
      <c r="BD85" s="25" t="str">
        <f t="shared" si="137"/>
        <v/>
      </c>
      <c r="BE85" s="25" t="str">
        <f t="shared" si="138"/>
        <v/>
      </c>
      <c r="BF85" s="25" t="str">
        <f t="shared" si="139"/>
        <v/>
      </c>
      <c r="BG85" s="25" t="str">
        <f t="shared" si="140"/>
        <v/>
      </c>
      <c r="BH85" s="25" t="str">
        <f t="shared" si="141"/>
        <v/>
      </c>
      <c r="BI85" s="25" t="str">
        <f t="shared" si="95"/>
        <v/>
      </c>
      <c r="BJ85" s="25" t="str">
        <f t="shared" si="96"/>
        <v/>
      </c>
      <c r="BK85" s="25" t="str">
        <f>IF(B85="","","("&amp;match4b!$P$6&amp;") ")</f>
        <v/>
      </c>
      <c r="BL85" s="12">
        <v>8.3999999999999998E-8</v>
      </c>
      <c r="BM85" s="16" t="str">
        <f t="shared" si="142"/>
        <v/>
      </c>
      <c r="BN85" s="12" t="str">
        <f t="shared" si="155"/>
        <v/>
      </c>
      <c r="BO85" s="12" t="str">
        <f t="shared" si="143"/>
        <v/>
      </c>
      <c r="BP85" s="12" t="str">
        <f t="shared" si="144"/>
        <v/>
      </c>
      <c r="BQ85" s="12" t="str">
        <f t="shared" si="145"/>
        <v/>
      </c>
      <c r="BR85" s="12" t="str">
        <f t="shared" si="146"/>
        <v/>
      </c>
      <c r="BS85" s="12" t="str">
        <f t="shared" si="97"/>
        <v/>
      </c>
      <c r="BT85" s="12" t="str">
        <f t="shared" si="98"/>
        <v/>
      </c>
      <c r="BU85" s="12" t="str">
        <f t="shared" si="99"/>
        <v/>
      </c>
      <c r="BV85" s="12" t="str">
        <f t="shared" si="100"/>
        <v/>
      </c>
      <c r="BW85" s="12" t="str">
        <f t="shared" si="101"/>
        <v/>
      </c>
      <c r="BX85" t="str">
        <f t="shared" si="102"/>
        <v/>
      </c>
      <c r="BY85" t="str">
        <f t="shared" si="103"/>
        <v/>
      </c>
      <c r="BZ85" t="str">
        <f t="shared" si="147"/>
        <v/>
      </c>
      <c r="CA85" t="str">
        <f t="shared" si="148"/>
        <v/>
      </c>
      <c r="CB85" t="str">
        <f t="shared" si="149"/>
        <v/>
      </c>
      <c r="CC85" s="12"/>
      <c r="CD85" s="12"/>
      <c r="CE85" s="12"/>
      <c r="CF85" s="12"/>
    </row>
    <row r="86" spans="1:84" x14ac:dyDescent="0.25">
      <c r="A86" s="14" t="str">
        <f t="shared" si="88"/>
        <v/>
      </c>
      <c r="B86" t="str">
        <f>match4b!A21</f>
        <v/>
      </c>
      <c r="C86" t="str">
        <f>match4b!B21</f>
        <v/>
      </c>
      <c r="D86" t="str">
        <f>match4b!C21</f>
        <v/>
      </c>
      <c r="E86" t="str">
        <f>match4b!D21</f>
        <v/>
      </c>
      <c r="F86" t="str">
        <f t="shared" si="104"/>
        <v/>
      </c>
      <c r="G86" t="str">
        <f>match4b!E21</f>
        <v/>
      </c>
      <c r="H86" t="str">
        <f>match4b!F21</f>
        <v/>
      </c>
      <c r="I86" t="str">
        <f>match4b!G21</f>
        <v/>
      </c>
      <c r="J86" t="str">
        <f>match4b!H21</f>
        <v/>
      </c>
      <c r="K86" t="str">
        <f>match4b!I21</f>
        <v/>
      </c>
      <c r="L86" t="str">
        <f>match4b!J21</f>
        <v/>
      </c>
      <c r="M86" t="str">
        <f>match4b!K21</f>
        <v/>
      </c>
      <c r="N86" t="str">
        <f>match4b!L21</f>
        <v/>
      </c>
      <c r="O86" t="str">
        <f>match4b!M21</f>
        <v/>
      </c>
      <c r="P86" t="str">
        <f>match4b!N21</f>
        <v/>
      </c>
      <c r="Q86" t="str">
        <f>MID($L86,1,1)</f>
        <v/>
      </c>
      <c r="R86" t="str">
        <f>MID($L86,2,1)</f>
        <v/>
      </c>
      <c r="S86" t="str">
        <f>MID($L86,3,1)</f>
        <v/>
      </c>
      <c r="T86" t="str">
        <f>MID($L86,4,1)</f>
        <v/>
      </c>
      <c r="U86" t="str">
        <f>MID($L86,5,1)</f>
        <v/>
      </c>
      <c r="V86" t="str">
        <f t="shared" si="89"/>
        <v/>
      </c>
      <c r="W86" t="str">
        <f t="shared" si="110"/>
        <v/>
      </c>
      <c r="X86" t="str">
        <f t="shared" si="111"/>
        <v/>
      </c>
      <c r="Y86" t="str">
        <f t="shared" si="112"/>
        <v/>
      </c>
      <c r="Z86" t="str">
        <f t="shared" si="113"/>
        <v>(/)</v>
      </c>
      <c r="AA86" t="str">
        <f t="shared" si="114"/>
        <v/>
      </c>
      <c r="AB86" t="str">
        <f t="shared" si="115"/>
        <v/>
      </c>
      <c r="AC86" t="str">
        <f t="shared" si="116"/>
        <v/>
      </c>
      <c r="AD86" t="str">
        <f t="shared" si="117"/>
        <v/>
      </c>
      <c r="AE86" t="str">
        <f t="shared" si="118"/>
        <v/>
      </c>
      <c r="AF86" t="str">
        <f t="shared" si="119"/>
        <v/>
      </c>
      <c r="AG86" t="str">
        <f t="shared" si="120"/>
        <v/>
      </c>
      <c r="AH86" t="str">
        <f t="shared" si="121"/>
        <v/>
      </c>
      <c r="AI86" t="str">
        <f t="shared" si="122"/>
        <v/>
      </c>
      <c r="AJ86" t="str">
        <f t="shared" si="123"/>
        <v>(/)</v>
      </c>
      <c r="AK86" t="str">
        <f t="shared" si="124"/>
        <v/>
      </c>
      <c r="AL86" t="str">
        <f t="shared" si="125"/>
        <v/>
      </c>
      <c r="AM86" t="str">
        <f t="shared" si="126"/>
        <v/>
      </c>
      <c r="AN86" t="str">
        <f t="shared" si="127"/>
        <v/>
      </c>
      <c r="AO86" t="str">
        <f t="shared" si="128"/>
        <v/>
      </c>
      <c r="AP86" t="str">
        <f t="shared" si="129"/>
        <v/>
      </c>
      <c r="AQ86" t="str">
        <f t="shared" si="130"/>
        <v/>
      </c>
      <c r="AR86" t="str">
        <f t="shared" si="90"/>
        <v/>
      </c>
      <c r="AS86" t="str">
        <f t="shared" si="131"/>
        <v/>
      </c>
      <c r="AT86" t="str">
        <f t="shared" si="132"/>
        <v>(/)</v>
      </c>
      <c r="AU86" t="str">
        <f t="shared" si="91"/>
        <v/>
      </c>
      <c r="AV86" t="str">
        <f t="shared" si="92"/>
        <v/>
      </c>
      <c r="AW86" t="str">
        <f t="shared" si="133"/>
        <v/>
      </c>
      <c r="AY86" s="18" t="str">
        <f t="shared" si="134"/>
        <v/>
      </c>
      <c r="AZ86" s="18" t="str">
        <f t="shared" si="93"/>
        <v/>
      </c>
      <c r="BA86" s="18" t="str">
        <f t="shared" si="94"/>
        <v/>
      </c>
      <c r="BB86" s="18" t="str">
        <f t="shared" si="135"/>
        <v/>
      </c>
      <c r="BC86" s="18" t="str">
        <f t="shared" si="136"/>
        <v/>
      </c>
      <c r="BD86" s="18" t="str">
        <f t="shared" si="137"/>
        <v/>
      </c>
      <c r="BE86" s="18" t="str">
        <f t="shared" si="138"/>
        <v/>
      </c>
      <c r="BF86" s="18" t="str">
        <f t="shared" si="139"/>
        <v/>
      </c>
      <c r="BG86" s="18" t="str">
        <f t="shared" si="140"/>
        <v/>
      </c>
      <c r="BH86" s="18" t="str">
        <f t="shared" si="141"/>
        <v/>
      </c>
      <c r="BI86" s="18" t="str">
        <f t="shared" si="95"/>
        <v/>
      </c>
      <c r="BJ86" s="18" t="str">
        <f t="shared" si="96"/>
        <v/>
      </c>
      <c r="BK86" s="18" t="str">
        <f>IF(B86="","","("&amp;match4b!$P$20&amp;") ")</f>
        <v/>
      </c>
      <c r="BL86">
        <v>8.4999999999999994E-8</v>
      </c>
      <c r="BM86" s="14" t="str">
        <f t="shared" si="142"/>
        <v/>
      </c>
      <c r="BN86" t="str">
        <f>IF(A86=MAX($A$86:$A$97),B86,"")</f>
        <v/>
      </c>
      <c r="BO86" t="str">
        <f t="shared" si="143"/>
        <v/>
      </c>
      <c r="BP86" t="str">
        <f t="shared" si="144"/>
        <v/>
      </c>
      <c r="BQ86" t="str">
        <f t="shared" si="145"/>
        <v/>
      </c>
      <c r="BR86" t="str">
        <f t="shared" si="146"/>
        <v/>
      </c>
      <c r="BS86" t="str">
        <f t="shared" si="97"/>
        <v/>
      </c>
      <c r="BT86" t="str">
        <f t="shared" si="98"/>
        <v/>
      </c>
      <c r="BU86" t="str">
        <f t="shared" si="99"/>
        <v/>
      </c>
      <c r="BV86" t="str">
        <f t="shared" si="100"/>
        <v/>
      </c>
      <c r="BW86" t="str">
        <f t="shared" si="101"/>
        <v/>
      </c>
      <c r="BX86" t="str">
        <f t="shared" si="102"/>
        <v/>
      </c>
      <c r="BY86" t="str">
        <f t="shared" si="103"/>
        <v/>
      </c>
      <c r="BZ86" t="str">
        <f t="shared" si="147"/>
        <v/>
      </c>
      <c r="CA86" t="str">
        <f t="shared" si="148"/>
        <v/>
      </c>
      <c r="CB86" t="str">
        <f t="shared" si="149"/>
        <v/>
      </c>
    </row>
    <row r="87" spans="1:84" x14ac:dyDescent="0.25">
      <c r="A87" s="14" t="str">
        <f t="shared" si="88"/>
        <v/>
      </c>
      <c r="B87" t="str">
        <f>match4b!A22</f>
        <v/>
      </c>
      <c r="C87" t="str">
        <f>match4b!B22</f>
        <v/>
      </c>
      <c r="D87" t="str">
        <f>match4b!C22</f>
        <v/>
      </c>
      <c r="E87" t="str">
        <f>match4b!D22</f>
        <v/>
      </c>
      <c r="F87" t="str">
        <f t="shared" si="104"/>
        <v/>
      </c>
      <c r="G87" t="str">
        <f>match4b!E22</f>
        <v/>
      </c>
      <c r="H87" t="str">
        <f>match4b!F22</f>
        <v/>
      </c>
      <c r="I87" t="str">
        <f>match4b!G22</f>
        <v/>
      </c>
      <c r="J87" t="str">
        <f>match4b!H22</f>
        <v/>
      </c>
      <c r="K87" t="str">
        <f>match4b!I22</f>
        <v/>
      </c>
      <c r="L87" t="str">
        <f>match4b!J22</f>
        <v/>
      </c>
      <c r="M87" t="str">
        <f>match4b!K22</f>
        <v/>
      </c>
      <c r="N87" t="str">
        <f>match4b!L22</f>
        <v/>
      </c>
      <c r="O87" t="str">
        <f>match4b!M22</f>
        <v/>
      </c>
      <c r="P87" t="str">
        <f>match4b!N22</f>
        <v/>
      </c>
      <c r="Q87" t="str">
        <f t="shared" ref="Q87:Q97" si="156">MID($L87,1,1)</f>
        <v/>
      </c>
      <c r="R87" t="str">
        <f t="shared" ref="R87:R97" si="157">MID($L87,2,1)</f>
        <v/>
      </c>
      <c r="S87" t="str">
        <f t="shared" ref="S87:S97" si="158">MID($L87,3,1)</f>
        <v/>
      </c>
      <c r="T87" t="str">
        <f t="shared" ref="T87:T97" si="159">MID($L87,4,1)</f>
        <v/>
      </c>
      <c r="U87" t="str">
        <f t="shared" ref="U87:U97" si="160">MID($L87,5,1)</f>
        <v/>
      </c>
      <c r="V87" t="str">
        <f t="shared" si="89"/>
        <v/>
      </c>
      <c r="W87" t="str">
        <f t="shared" si="110"/>
        <v/>
      </c>
      <c r="X87" t="str">
        <f t="shared" si="111"/>
        <v/>
      </c>
      <c r="Y87" t="str">
        <f t="shared" si="112"/>
        <v/>
      </c>
      <c r="Z87" t="str">
        <f t="shared" si="113"/>
        <v>(/)</v>
      </c>
      <c r="AA87" t="str">
        <f t="shared" si="114"/>
        <v/>
      </c>
      <c r="AB87" t="str">
        <f t="shared" si="115"/>
        <v/>
      </c>
      <c r="AC87" t="str">
        <f t="shared" si="116"/>
        <v/>
      </c>
      <c r="AD87" t="str">
        <f t="shared" si="117"/>
        <v/>
      </c>
      <c r="AE87" t="str">
        <f t="shared" si="118"/>
        <v/>
      </c>
      <c r="AF87" t="str">
        <f t="shared" si="119"/>
        <v/>
      </c>
      <c r="AG87" t="str">
        <f t="shared" si="120"/>
        <v/>
      </c>
      <c r="AH87" t="str">
        <f t="shared" si="121"/>
        <v/>
      </c>
      <c r="AI87" t="str">
        <f t="shared" si="122"/>
        <v/>
      </c>
      <c r="AJ87" t="str">
        <f t="shared" si="123"/>
        <v>(/)</v>
      </c>
      <c r="AK87" t="str">
        <f t="shared" si="124"/>
        <v/>
      </c>
      <c r="AL87" t="str">
        <f t="shared" si="125"/>
        <v/>
      </c>
      <c r="AM87" t="str">
        <f t="shared" si="126"/>
        <v/>
      </c>
      <c r="AN87" t="str">
        <f t="shared" si="127"/>
        <v/>
      </c>
      <c r="AO87" t="str">
        <f t="shared" si="128"/>
        <v/>
      </c>
      <c r="AP87" t="str">
        <f t="shared" si="129"/>
        <v/>
      </c>
      <c r="AQ87" t="str">
        <f t="shared" si="130"/>
        <v/>
      </c>
      <c r="AR87" t="str">
        <f t="shared" si="90"/>
        <v/>
      </c>
      <c r="AS87" t="str">
        <f t="shared" si="131"/>
        <v/>
      </c>
      <c r="AT87" t="str">
        <f t="shared" si="132"/>
        <v>(/)</v>
      </c>
      <c r="AU87" t="str">
        <f t="shared" si="91"/>
        <v/>
      </c>
      <c r="AV87" t="str">
        <f t="shared" si="92"/>
        <v/>
      </c>
      <c r="AW87" t="str">
        <f t="shared" si="133"/>
        <v/>
      </c>
      <c r="AY87" s="18" t="str">
        <f t="shared" si="134"/>
        <v/>
      </c>
      <c r="AZ87" s="18" t="str">
        <f t="shared" si="93"/>
        <v/>
      </c>
      <c r="BA87" s="18" t="str">
        <f t="shared" si="94"/>
        <v/>
      </c>
      <c r="BB87" s="18" t="str">
        <f t="shared" si="135"/>
        <v/>
      </c>
      <c r="BC87" s="18" t="str">
        <f t="shared" si="136"/>
        <v/>
      </c>
      <c r="BD87" s="18" t="str">
        <f t="shared" si="137"/>
        <v/>
      </c>
      <c r="BE87" s="18" t="str">
        <f t="shared" si="138"/>
        <v/>
      </c>
      <c r="BF87" s="18" t="str">
        <f t="shared" si="139"/>
        <v/>
      </c>
      <c r="BG87" s="18" t="str">
        <f t="shared" si="140"/>
        <v/>
      </c>
      <c r="BH87" s="18" t="str">
        <f t="shared" si="141"/>
        <v/>
      </c>
      <c r="BI87" s="18" t="str">
        <f t="shared" si="95"/>
        <v/>
      </c>
      <c r="BJ87" s="18" t="str">
        <f t="shared" si="96"/>
        <v/>
      </c>
      <c r="BK87" s="18" t="str">
        <f>IF(B87="","","("&amp;match4b!$P$20&amp;") ")</f>
        <v/>
      </c>
      <c r="BL87">
        <v>8.6000000000000002E-8</v>
      </c>
      <c r="BM87" s="14" t="str">
        <f t="shared" si="142"/>
        <v/>
      </c>
      <c r="BN87" t="str">
        <f t="shared" ref="BN87:BN97" si="161">IF(A87=MAX($A$86:$A$97),B87,"")</f>
        <v/>
      </c>
      <c r="BO87" t="str">
        <f t="shared" si="143"/>
        <v/>
      </c>
      <c r="BP87" t="str">
        <f t="shared" si="144"/>
        <v/>
      </c>
      <c r="BQ87" t="str">
        <f t="shared" si="145"/>
        <v/>
      </c>
      <c r="BR87" t="str">
        <f t="shared" si="146"/>
        <v/>
      </c>
      <c r="BS87" t="str">
        <f t="shared" si="97"/>
        <v/>
      </c>
      <c r="BT87" t="str">
        <f t="shared" si="98"/>
        <v/>
      </c>
      <c r="BU87" t="str">
        <f t="shared" si="99"/>
        <v/>
      </c>
      <c r="BV87" t="str">
        <f t="shared" si="100"/>
        <v/>
      </c>
      <c r="BW87" t="str">
        <f t="shared" si="101"/>
        <v/>
      </c>
      <c r="BX87" t="str">
        <f t="shared" si="102"/>
        <v/>
      </c>
      <c r="BY87" t="str">
        <f t="shared" si="103"/>
        <v/>
      </c>
      <c r="BZ87" t="str">
        <f t="shared" si="147"/>
        <v/>
      </c>
      <c r="CA87" t="str">
        <f t="shared" si="148"/>
        <v/>
      </c>
      <c r="CB87" t="str">
        <f t="shared" si="149"/>
        <v/>
      </c>
    </row>
    <row r="88" spans="1:84" x14ac:dyDescent="0.25">
      <c r="A88" s="14" t="str">
        <f t="shared" si="88"/>
        <v/>
      </c>
      <c r="B88" t="str">
        <f>match4b!A23</f>
        <v/>
      </c>
      <c r="C88" t="str">
        <f>match4b!B23</f>
        <v/>
      </c>
      <c r="D88" t="str">
        <f>match4b!C23</f>
        <v/>
      </c>
      <c r="E88" t="str">
        <f>match4b!D23</f>
        <v/>
      </c>
      <c r="F88" t="str">
        <f t="shared" si="104"/>
        <v/>
      </c>
      <c r="G88" t="str">
        <f>match4b!E23</f>
        <v/>
      </c>
      <c r="H88" t="str">
        <f>match4b!F23</f>
        <v/>
      </c>
      <c r="I88" t="str">
        <f>match4b!G23</f>
        <v/>
      </c>
      <c r="J88" t="str">
        <f>match4b!H23</f>
        <v/>
      </c>
      <c r="K88" t="str">
        <f>match4b!I23</f>
        <v/>
      </c>
      <c r="L88" t="str">
        <f>match4b!J23</f>
        <v/>
      </c>
      <c r="M88" t="str">
        <f>match4b!K23</f>
        <v/>
      </c>
      <c r="N88" t="str">
        <f>match4b!L23</f>
        <v/>
      </c>
      <c r="O88" t="str">
        <f>match4b!M23</f>
        <v/>
      </c>
      <c r="P88" t="str">
        <f>match4b!N23</f>
        <v/>
      </c>
      <c r="Q88" t="str">
        <f t="shared" si="156"/>
        <v/>
      </c>
      <c r="R88" t="str">
        <f t="shared" si="157"/>
        <v/>
      </c>
      <c r="S88" t="str">
        <f t="shared" si="158"/>
        <v/>
      </c>
      <c r="T88" t="str">
        <f t="shared" si="159"/>
        <v/>
      </c>
      <c r="U88" t="str">
        <f t="shared" si="160"/>
        <v/>
      </c>
      <c r="V88" t="str">
        <f t="shared" si="89"/>
        <v/>
      </c>
      <c r="W88" t="str">
        <f t="shared" si="110"/>
        <v/>
      </c>
      <c r="X88" t="str">
        <f t="shared" si="111"/>
        <v/>
      </c>
      <c r="Y88" t="str">
        <f t="shared" si="112"/>
        <v/>
      </c>
      <c r="Z88" t="str">
        <f t="shared" si="113"/>
        <v>(/)</v>
      </c>
      <c r="AA88" t="str">
        <f t="shared" si="114"/>
        <v/>
      </c>
      <c r="AB88" t="str">
        <f t="shared" si="115"/>
        <v/>
      </c>
      <c r="AC88" t="str">
        <f t="shared" si="116"/>
        <v/>
      </c>
      <c r="AD88" t="str">
        <f t="shared" si="117"/>
        <v/>
      </c>
      <c r="AE88" t="str">
        <f t="shared" si="118"/>
        <v/>
      </c>
      <c r="AF88" t="str">
        <f t="shared" si="119"/>
        <v/>
      </c>
      <c r="AG88" t="str">
        <f t="shared" si="120"/>
        <v/>
      </c>
      <c r="AH88" t="str">
        <f t="shared" si="121"/>
        <v/>
      </c>
      <c r="AI88" t="str">
        <f t="shared" si="122"/>
        <v/>
      </c>
      <c r="AJ88" t="str">
        <f t="shared" si="123"/>
        <v>(/)</v>
      </c>
      <c r="AK88" t="str">
        <f t="shared" si="124"/>
        <v/>
      </c>
      <c r="AL88" t="str">
        <f t="shared" si="125"/>
        <v/>
      </c>
      <c r="AM88" t="str">
        <f t="shared" si="126"/>
        <v/>
      </c>
      <c r="AN88" t="str">
        <f t="shared" si="127"/>
        <v/>
      </c>
      <c r="AO88" t="str">
        <f t="shared" si="128"/>
        <v/>
      </c>
      <c r="AP88" t="str">
        <f t="shared" si="129"/>
        <v/>
      </c>
      <c r="AQ88" t="str">
        <f t="shared" si="130"/>
        <v/>
      </c>
      <c r="AR88" t="str">
        <f t="shared" si="90"/>
        <v/>
      </c>
      <c r="AS88" t="str">
        <f t="shared" si="131"/>
        <v/>
      </c>
      <c r="AT88" t="str">
        <f t="shared" si="132"/>
        <v>(/)</v>
      </c>
      <c r="AU88" t="str">
        <f t="shared" si="91"/>
        <v/>
      </c>
      <c r="AV88" t="str">
        <f t="shared" si="92"/>
        <v/>
      </c>
      <c r="AW88" t="str">
        <f t="shared" si="133"/>
        <v/>
      </c>
      <c r="AY88" s="18" t="str">
        <f t="shared" si="134"/>
        <v/>
      </c>
      <c r="AZ88" s="18" t="str">
        <f t="shared" si="93"/>
        <v/>
      </c>
      <c r="BA88" s="18" t="str">
        <f t="shared" si="94"/>
        <v/>
      </c>
      <c r="BB88" s="18" t="str">
        <f t="shared" si="135"/>
        <v/>
      </c>
      <c r="BC88" s="18" t="str">
        <f t="shared" si="136"/>
        <v/>
      </c>
      <c r="BD88" s="18" t="str">
        <f t="shared" si="137"/>
        <v/>
      </c>
      <c r="BE88" s="18" t="str">
        <f t="shared" si="138"/>
        <v/>
      </c>
      <c r="BF88" s="18" t="str">
        <f t="shared" si="139"/>
        <v/>
      </c>
      <c r="BG88" s="18" t="str">
        <f t="shared" si="140"/>
        <v/>
      </c>
      <c r="BH88" s="18" t="str">
        <f t="shared" si="141"/>
        <v/>
      </c>
      <c r="BI88" s="18" t="str">
        <f t="shared" si="95"/>
        <v/>
      </c>
      <c r="BJ88" s="18" t="str">
        <f t="shared" si="96"/>
        <v/>
      </c>
      <c r="BK88" s="18" t="str">
        <f>IF(B88="","","("&amp;match4b!$P$20&amp;") ")</f>
        <v/>
      </c>
      <c r="BL88">
        <v>8.6999999999999998E-8</v>
      </c>
      <c r="BM88" s="14" t="str">
        <f t="shared" si="142"/>
        <v/>
      </c>
      <c r="BN88" t="str">
        <f t="shared" si="161"/>
        <v/>
      </c>
      <c r="BO88" t="str">
        <f t="shared" si="143"/>
        <v/>
      </c>
      <c r="BP88" t="str">
        <f t="shared" si="144"/>
        <v/>
      </c>
      <c r="BQ88" t="str">
        <f t="shared" si="145"/>
        <v/>
      </c>
      <c r="BR88" t="str">
        <f t="shared" si="146"/>
        <v/>
      </c>
      <c r="BS88" t="str">
        <f t="shared" si="97"/>
        <v/>
      </c>
      <c r="BT88" t="str">
        <f t="shared" si="98"/>
        <v/>
      </c>
      <c r="BU88" t="str">
        <f t="shared" si="99"/>
        <v/>
      </c>
      <c r="BV88" t="str">
        <f t="shared" si="100"/>
        <v/>
      </c>
      <c r="BW88" t="str">
        <f t="shared" si="101"/>
        <v/>
      </c>
      <c r="BX88" t="str">
        <f t="shared" si="102"/>
        <v/>
      </c>
      <c r="BY88" t="str">
        <f t="shared" si="103"/>
        <v/>
      </c>
      <c r="BZ88" t="str">
        <f t="shared" si="147"/>
        <v/>
      </c>
      <c r="CA88" t="str">
        <f t="shared" si="148"/>
        <v/>
      </c>
      <c r="CB88" t="str">
        <f t="shared" si="149"/>
        <v/>
      </c>
    </row>
    <row r="89" spans="1:84" x14ac:dyDescent="0.25">
      <c r="A89" s="14" t="str">
        <f t="shared" si="88"/>
        <v/>
      </c>
      <c r="B89" t="str">
        <f>match4b!A24</f>
        <v/>
      </c>
      <c r="C89" t="str">
        <f>match4b!B24</f>
        <v/>
      </c>
      <c r="D89" t="str">
        <f>match4b!C24</f>
        <v/>
      </c>
      <c r="E89" t="str">
        <f>match4b!D24</f>
        <v/>
      </c>
      <c r="F89" t="str">
        <f t="shared" si="104"/>
        <v/>
      </c>
      <c r="G89" t="str">
        <f>match4b!E24</f>
        <v/>
      </c>
      <c r="H89" t="str">
        <f>match4b!F24</f>
        <v/>
      </c>
      <c r="I89" t="str">
        <f>match4b!G24</f>
        <v/>
      </c>
      <c r="J89" t="str">
        <f>match4b!H24</f>
        <v/>
      </c>
      <c r="K89" t="str">
        <f>match4b!I24</f>
        <v/>
      </c>
      <c r="L89" t="str">
        <f>match4b!J24</f>
        <v/>
      </c>
      <c r="M89" t="str">
        <f>match4b!K24</f>
        <v/>
      </c>
      <c r="N89" t="str">
        <f>match4b!L24</f>
        <v/>
      </c>
      <c r="O89" t="str">
        <f>match4b!M24</f>
        <v/>
      </c>
      <c r="P89" t="str">
        <f>match4b!N24</f>
        <v/>
      </c>
      <c r="Q89" t="str">
        <f t="shared" si="156"/>
        <v/>
      </c>
      <c r="R89" t="str">
        <f t="shared" si="157"/>
        <v/>
      </c>
      <c r="S89" t="str">
        <f t="shared" si="158"/>
        <v/>
      </c>
      <c r="T89" t="str">
        <f t="shared" si="159"/>
        <v/>
      </c>
      <c r="U89" t="str">
        <f t="shared" si="160"/>
        <v/>
      </c>
      <c r="V89" t="str">
        <f t="shared" si="89"/>
        <v/>
      </c>
      <c r="W89" t="str">
        <f t="shared" si="110"/>
        <v/>
      </c>
      <c r="X89" t="str">
        <f t="shared" si="111"/>
        <v/>
      </c>
      <c r="Y89" t="str">
        <f t="shared" si="112"/>
        <v/>
      </c>
      <c r="Z89" t="str">
        <f t="shared" si="113"/>
        <v>(/)</v>
      </c>
      <c r="AA89" t="str">
        <f t="shared" si="114"/>
        <v/>
      </c>
      <c r="AB89" t="str">
        <f t="shared" si="115"/>
        <v/>
      </c>
      <c r="AC89" t="str">
        <f t="shared" si="116"/>
        <v/>
      </c>
      <c r="AD89" t="str">
        <f t="shared" si="117"/>
        <v/>
      </c>
      <c r="AE89" t="str">
        <f t="shared" si="118"/>
        <v/>
      </c>
      <c r="AF89" t="str">
        <f t="shared" si="119"/>
        <v/>
      </c>
      <c r="AG89" t="str">
        <f t="shared" si="120"/>
        <v/>
      </c>
      <c r="AH89" t="str">
        <f t="shared" si="121"/>
        <v/>
      </c>
      <c r="AI89" t="str">
        <f t="shared" si="122"/>
        <v/>
      </c>
      <c r="AJ89" t="str">
        <f t="shared" si="123"/>
        <v>(/)</v>
      </c>
      <c r="AK89" t="str">
        <f t="shared" si="124"/>
        <v/>
      </c>
      <c r="AL89" t="str">
        <f t="shared" si="125"/>
        <v/>
      </c>
      <c r="AM89" t="str">
        <f t="shared" si="126"/>
        <v/>
      </c>
      <c r="AN89" t="str">
        <f t="shared" si="127"/>
        <v/>
      </c>
      <c r="AO89" t="str">
        <f t="shared" si="128"/>
        <v/>
      </c>
      <c r="AP89" t="str">
        <f t="shared" si="129"/>
        <v/>
      </c>
      <c r="AQ89" t="str">
        <f t="shared" si="130"/>
        <v/>
      </c>
      <c r="AR89" t="str">
        <f t="shared" si="90"/>
        <v/>
      </c>
      <c r="AS89" t="str">
        <f t="shared" si="131"/>
        <v/>
      </c>
      <c r="AT89" t="str">
        <f t="shared" si="132"/>
        <v>(/)</v>
      </c>
      <c r="AU89" t="str">
        <f t="shared" si="91"/>
        <v/>
      </c>
      <c r="AV89" t="str">
        <f t="shared" si="92"/>
        <v/>
      </c>
      <c r="AW89" t="str">
        <f t="shared" si="133"/>
        <v/>
      </c>
      <c r="AY89" s="18" t="str">
        <f t="shared" si="134"/>
        <v/>
      </c>
      <c r="AZ89" s="18" t="str">
        <f t="shared" si="93"/>
        <v/>
      </c>
      <c r="BA89" s="18" t="str">
        <f t="shared" si="94"/>
        <v/>
      </c>
      <c r="BB89" s="18" t="str">
        <f t="shared" si="135"/>
        <v/>
      </c>
      <c r="BC89" s="18" t="str">
        <f t="shared" si="136"/>
        <v/>
      </c>
      <c r="BD89" s="18" t="str">
        <f t="shared" si="137"/>
        <v/>
      </c>
      <c r="BE89" s="18" t="str">
        <f t="shared" si="138"/>
        <v/>
      </c>
      <c r="BF89" s="18" t="str">
        <f t="shared" si="139"/>
        <v/>
      </c>
      <c r="BG89" s="18" t="str">
        <f t="shared" si="140"/>
        <v/>
      </c>
      <c r="BH89" s="18" t="str">
        <f t="shared" si="141"/>
        <v/>
      </c>
      <c r="BI89" s="18" t="str">
        <f t="shared" si="95"/>
        <v/>
      </c>
      <c r="BJ89" s="18" t="str">
        <f t="shared" si="96"/>
        <v/>
      </c>
      <c r="BK89" s="18" t="str">
        <f>IF(B89="","","("&amp;match4b!$P$20&amp;") ")</f>
        <v/>
      </c>
      <c r="BL89">
        <v>8.7999999999999994E-8</v>
      </c>
      <c r="BM89" s="14" t="str">
        <f t="shared" si="142"/>
        <v/>
      </c>
      <c r="BN89" t="str">
        <f t="shared" si="161"/>
        <v/>
      </c>
      <c r="BO89" t="str">
        <f t="shared" si="143"/>
        <v/>
      </c>
      <c r="BP89" t="str">
        <f t="shared" si="144"/>
        <v/>
      </c>
      <c r="BQ89" t="str">
        <f t="shared" si="145"/>
        <v/>
      </c>
      <c r="BR89" t="str">
        <f t="shared" si="146"/>
        <v/>
      </c>
      <c r="BS89" t="str">
        <f t="shared" si="97"/>
        <v/>
      </c>
      <c r="BT89" t="str">
        <f t="shared" si="98"/>
        <v/>
      </c>
      <c r="BU89" t="str">
        <f t="shared" si="99"/>
        <v/>
      </c>
      <c r="BV89" t="str">
        <f t="shared" si="100"/>
        <v/>
      </c>
      <c r="BW89" t="str">
        <f t="shared" si="101"/>
        <v/>
      </c>
      <c r="BX89" t="str">
        <f t="shared" si="102"/>
        <v/>
      </c>
      <c r="BY89" t="str">
        <f t="shared" si="103"/>
        <v/>
      </c>
      <c r="BZ89" t="str">
        <f t="shared" si="147"/>
        <v/>
      </c>
      <c r="CA89" t="str">
        <f t="shared" si="148"/>
        <v/>
      </c>
      <c r="CB89" t="str">
        <f t="shared" si="149"/>
        <v/>
      </c>
    </row>
    <row r="90" spans="1:84" x14ac:dyDescent="0.25">
      <c r="A90" s="14" t="str">
        <f t="shared" si="88"/>
        <v/>
      </c>
      <c r="B90" t="str">
        <f>match4b!A25</f>
        <v/>
      </c>
      <c r="C90" t="str">
        <f>match4b!B25</f>
        <v/>
      </c>
      <c r="D90" t="str">
        <f>match4b!C25</f>
        <v/>
      </c>
      <c r="E90" t="str">
        <f>match4b!D25</f>
        <v/>
      </c>
      <c r="F90" t="str">
        <f t="shared" si="104"/>
        <v/>
      </c>
      <c r="G90" t="str">
        <f>match4b!E25</f>
        <v/>
      </c>
      <c r="H90" t="str">
        <f>match4b!F25</f>
        <v/>
      </c>
      <c r="I90" t="str">
        <f>match4b!G25</f>
        <v/>
      </c>
      <c r="J90" t="str">
        <f>match4b!H25</f>
        <v/>
      </c>
      <c r="K90" t="str">
        <f>match4b!I25</f>
        <v/>
      </c>
      <c r="L90" t="str">
        <f>match4b!J25</f>
        <v/>
      </c>
      <c r="M90" t="str">
        <f>match4b!K25</f>
        <v/>
      </c>
      <c r="N90" t="str">
        <f>match4b!L25</f>
        <v/>
      </c>
      <c r="O90" t="str">
        <f>match4b!M25</f>
        <v/>
      </c>
      <c r="P90" t="str">
        <f>match4b!N25</f>
        <v/>
      </c>
      <c r="Q90" t="str">
        <f t="shared" si="156"/>
        <v/>
      </c>
      <c r="R90" t="str">
        <f t="shared" si="157"/>
        <v/>
      </c>
      <c r="S90" t="str">
        <f t="shared" si="158"/>
        <v/>
      </c>
      <c r="T90" t="str">
        <f t="shared" si="159"/>
        <v/>
      </c>
      <c r="U90" t="str">
        <f t="shared" si="160"/>
        <v/>
      </c>
      <c r="V90" t="str">
        <f t="shared" si="89"/>
        <v/>
      </c>
      <c r="W90" t="str">
        <f t="shared" si="110"/>
        <v/>
      </c>
      <c r="X90" t="str">
        <f t="shared" si="111"/>
        <v/>
      </c>
      <c r="Y90" t="str">
        <f t="shared" si="112"/>
        <v/>
      </c>
      <c r="Z90" t="str">
        <f t="shared" si="113"/>
        <v>(/)</v>
      </c>
      <c r="AA90" t="str">
        <f t="shared" si="114"/>
        <v/>
      </c>
      <c r="AB90" t="str">
        <f t="shared" si="115"/>
        <v/>
      </c>
      <c r="AC90" t="str">
        <f t="shared" si="116"/>
        <v/>
      </c>
      <c r="AD90" t="str">
        <f t="shared" si="117"/>
        <v/>
      </c>
      <c r="AE90" t="str">
        <f t="shared" si="118"/>
        <v/>
      </c>
      <c r="AF90" t="str">
        <f t="shared" si="119"/>
        <v/>
      </c>
      <c r="AG90" t="str">
        <f t="shared" si="120"/>
        <v/>
      </c>
      <c r="AH90" t="str">
        <f t="shared" si="121"/>
        <v/>
      </c>
      <c r="AI90" t="str">
        <f t="shared" si="122"/>
        <v/>
      </c>
      <c r="AJ90" t="str">
        <f t="shared" si="123"/>
        <v>(/)</v>
      </c>
      <c r="AK90" t="str">
        <f t="shared" si="124"/>
        <v/>
      </c>
      <c r="AL90" t="str">
        <f t="shared" si="125"/>
        <v/>
      </c>
      <c r="AM90" t="str">
        <f t="shared" si="126"/>
        <v/>
      </c>
      <c r="AN90" t="str">
        <f t="shared" si="127"/>
        <v/>
      </c>
      <c r="AO90" t="str">
        <f t="shared" si="128"/>
        <v/>
      </c>
      <c r="AP90" t="str">
        <f t="shared" si="129"/>
        <v/>
      </c>
      <c r="AQ90" t="str">
        <f t="shared" si="130"/>
        <v/>
      </c>
      <c r="AR90" t="str">
        <f t="shared" si="90"/>
        <v/>
      </c>
      <c r="AS90" t="str">
        <f t="shared" si="131"/>
        <v/>
      </c>
      <c r="AT90" t="str">
        <f t="shared" si="132"/>
        <v>(/)</v>
      </c>
      <c r="AU90" t="str">
        <f t="shared" si="91"/>
        <v/>
      </c>
      <c r="AV90" t="str">
        <f t="shared" si="92"/>
        <v/>
      </c>
      <c r="AW90" t="str">
        <f t="shared" si="133"/>
        <v/>
      </c>
      <c r="AY90" s="18" t="str">
        <f t="shared" si="134"/>
        <v/>
      </c>
      <c r="AZ90" s="18" t="str">
        <f t="shared" si="93"/>
        <v/>
      </c>
      <c r="BA90" s="18" t="str">
        <f t="shared" si="94"/>
        <v/>
      </c>
      <c r="BB90" s="18" t="str">
        <f t="shared" si="135"/>
        <v/>
      </c>
      <c r="BC90" s="18" t="str">
        <f t="shared" si="136"/>
        <v/>
      </c>
      <c r="BD90" s="18" t="str">
        <f t="shared" si="137"/>
        <v/>
      </c>
      <c r="BE90" s="18" t="str">
        <f t="shared" si="138"/>
        <v/>
      </c>
      <c r="BF90" s="18" t="str">
        <f t="shared" si="139"/>
        <v/>
      </c>
      <c r="BG90" s="18" t="str">
        <f t="shared" si="140"/>
        <v/>
      </c>
      <c r="BH90" s="18" t="str">
        <f t="shared" si="141"/>
        <v/>
      </c>
      <c r="BI90" s="18" t="str">
        <f t="shared" si="95"/>
        <v/>
      </c>
      <c r="BJ90" s="18" t="str">
        <f t="shared" si="96"/>
        <v/>
      </c>
      <c r="BK90" s="18" t="str">
        <f>IF(B90="","","("&amp;match4b!$P$20&amp;") ")</f>
        <v/>
      </c>
      <c r="BL90">
        <v>8.9000000000000003E-8</v>
      </c>
      <c r="BM90" s="14" t="str">
        <f t="shared" si="142"/>
        <v/>
      </c>
      <c r="BN90" t="str">
        <f t="shared" si="161"/>
        <v/>
      </c>
      <c r="BO90" t="str">
        <f t="shared" si="143"/>
        <v/>
      </c>
      <c r="BP90" t="str">
        <f t="shared" si="144"/>
        <v/>
      </c>
      <c r="BQ90" t="str">
        <f t="shared" si="145"/>
        <v/>
      </c>
      <c r="BR90" t="str">
        <f t="shared" si="146"/>
        <v/>
      </c>
      <c r="BS90" t="str">
        <f t="shared" si="97"/>
        <v/>
      </c>
      <c r="BT90" t="str">
        <f t="shared" si="98"/>
        <v/>
      </c>
      <c r="BU90" t="str">
        <f t="shared" si="99"/>
        <v/>
      </c>
      <c r="BV90" t="str">
        <f t="shared" si="100"/>
        <v/>
      </c>
      <c r="BW90" t="str">
        <f t="shared" si="101"/>
        <v/>
      </c>
      <c r="BX90" t="str">
        <f t="shared" si="102"/>
        <v/>
      </c>
      <c r="BY90" t="str">
        <f t="shared" si="103"/>
        <v/>
      </c>
      <c r="BZ90" t="str">
        <f t="shared" si="147"/>
        <v/>
      </c>
      <c r="CA90" t="str">
        <f t="shared" si="148"/>
        <v/>
      </c>
      <c r="CB90" t="str">
        <f t="shared" si="149"/>
        <v/>
      </c>
    </row>
    <row r="91" spans="1:84" x14ac:dyDescent="0.25">
      <c r="A91" s="14" t="str">
        <f t="shared" si="88"/>
        <v/>
      </c>
      <c r="B91" t="str">
        <f>match4b!A26</f>
        <v/>
      </c>
      <c r="C91" t="str">
        <f>match4b!B26</f>
        <v/>
      </c>
      <c r="D91" t="str">
        <f>match4b!C26</f>
        <v/>
      </c>
      <c r="E91" t="str">
        <f>match4b!D26</f>
        <v/>
      </c>
      <c r="F91" t="str">
        <f t="shared" si="104"/>
        <v/>
      </c>
      <c r="G91" t="str">
        <f>match4b!E26</f>
        <v/>
      </c>
      <c r="H91" t="str">
        <f>match4b!F26</f>
        <v/>
      </c>
      <c r="I91" t="str">
        <f>match4b!G26</f>
        <v/>
      </c>
      <c r="J91" t="str">
        <f>match4b!H26</f>
        <v/>
      </c>
      <c r="K91" t="str">
        <f>match4b!I26</f>
        <v/>
      </c>
      <c r="L91" t="str">
        <f>match4b!J26</f>
        <v/>
      </c>
      <c r="M91" t="str">
        <f>match4b!K26</f>
        <v/>
      </c>
      <c r="N91" t="str">
        <f>match4b!L26</f>
        <v/>
      </c>
      <c r="O91" t="str">
        <f>match4b!M26</f>
        <v/>
      </c>
      <c r="P91" t="str">
        <f>match4b!N26</f>
        <v/>
      </c>
      <c r="Q91" t="str">
        <f t="shared" si="156"/>
        <v/>
      </c>
      <c r="R91" t="str">
        <f t="shared" si="157"/>
        <v/>
      </c>
      <c r="S91" t="str">
        <f t="shared" si="158"/>
        <v/>
      </c>
      <c r="T91" t="str">
        <f t="shared" si="159"/>
        <v/>
      </c>
      <c r="U91" t="str">
        <f t="shared" si="160"/>
        <v/>
      </c>
      <c r="V91" t="str">
        <f t="shared" si="89"/>
        <v/>
      </c>
      <c r="W91" t="str">
        <f t="shared" si="110"/>
        <v/>
      </c>
      <c r="X91" t="str">
        <f t="shared" si="111"/>
        <v/>
      </c>
      <c r="Y91" t="str">
        <f t="shared" si="112"/>
        <v/>
      </c>
      <c r="Z91" t="str">
        <f t="shared" si="113"/>
        <v>(/)</v>
      </c>
      <c r="AA91" t="str">
        <f t="shared" si="114"/>
        <v/>
      </c>
      <c r="AB91" t="str">
        <f t="shared" si="115"/>
        <v/>
      </c>
      <c r="AC91" t="str">
        <f t="shared" si="116"/>
        <v/>
      </c>
      <c r="AD91" t="str">
        <f t="shared" si="117"/>
        <v/>
      </c>
      <c r="AE91" t="str">
        <f t="shared" si="118"/>
        <v/>
      </c>
      <c r="AF91" t="str">
        <f t="shared" si="119"/>
        <v/>
      </c>
      <c r="AG91" t="str">
        <f t="shared" si="120"/>
        <v/>
      </c>
      <c r="AH91" t="str">
        <f t="shared" si="121"/>
        <v/>
      </c>
      <c r="AI91" t="str">
        <f t="shared" si="122"/>
        <v/>
      </c>
      <c r="AJ91" t="str">
        <f t="shared" si="123"/>
        <v>(/)</v>
      </c>
      <c r="AK91" t="str">
        <f t="shared" si="124"/>
        <v/>
      </c>
      <c r="AL91" t="str">
        <f t="shared" si="125"/>
        <v/>
      </c>
      <c r="AM91" t="str">
        <f t="shared" si="126"/>
        <v/>
      </c>
      <c r="AN91" t="str">
        <f t="shared" si="127"/>
        <v/>
      </c>
      <c r="AO91" t="str">
        <f t="shared" si="128"/>
        <v/>
      </c>
      <c r="AP91" t="str">
        <f t="shared" si="129"/>
        <v/>
      </c>
      <c r="AQ91" t="str">
        <f t="shared" si="130"/>
        <v/>
      </c>
      <c r="AR91" t="str">
        <f t="shared" si="90"/>
        <v/>
      </c>
      <c r="AS91" t="str">
        <f t="shared" si="131"/>
        <v/>
      </c>
      <c r="AT91" t="str">
        <f t="shared" si="132"/>
        <v>(/)</v>
      </c>
      <c r="AU91" t="str">
        <f t="shared" si="91"/>
        <v/>
      </c>
      <c r="AV91" t="str">
        <f t="shared" si="92"/>
        <v/>
      </c>
      <c r="AW91" t="str">
        <f t="shared" si="133"/>
        <v/>
      </c>
      <c r="AY91" s="18" t="str">
        <f t="shared" si="134"/>
        <v/>
      </c>
      <c r="AZ91" s="18" t="str">
        <f t="shared" si="93"/>
        <v/>
      </c>
      <c r="BA91" s="18" t="str">
        <f t="shared" si="94"/>
        <v/>
      </c>
      <c r="BB91" s="18" t="str">
        <f t="shared" si="135"/>
        <v/>
      </c>
      <c r="BC91" s="18" t="str">
        <f t="shared" si="136"/>
        <v/>
      </c>
      <c r="BD91" s="18" t="str">
        <f t="shared" si="137"/>
        <v/>
      </c>
      <c r="BE91" s="18" t="str">
        <f t="shared" si="138"/>
        <v/>
      </c>
      <c r="BF91" s="18" t="str">
        <f t="shared" si="139"/>
        <v/>
      </c>
      <c r="BG91" s="18" t="str">
        <f t="shared" si="140"/>
        <v/>
      </c>
      <c r="BH91" s="18" t="str">
        <f t="shared" si="141"/>
        <v/>
      </c>
      <c r="BI91" s="18" t="str">
        <f t="shared" si="95"/>
        <v/>
      </c>
      <c r="BJ91" s="18" t="str">
        <f t="shared" si="96"/>
        <v/>
      </c>
      <c r="BK91" s="18" t="str">
        <f>IF(B91="","","("&amp;match4b!$P$20&amp;") ")</f>
        <v/>
      </c>
      <c r="BL91">
        <v>8.9999999999999999E-8</v>
      </c>
      <c r="BM91" s="14" t="str">
        <f t="shared" si="142"/>
        <v/>
      </c>
      <c r="BN91" t="str">
        <f t="shared" si="161"/>
        <v/>
      </c>
      <c r="BO91" t="str">
        <f t="shared" si="143"/>
        <v/>
      </c>
      <c r="BP91" t="str">
        <f t="shared" si="144"/>
        <v/>
      </c>
      <c r="BQ91" t="str">
        <f t="shared" si="145"/>
        <v/>
      </c>
      <c r="BR91" t="str">
        <f t="shared" si="146"/>
        <v/>
      </c>
      <c r="BS91" t="str">
        <f t="shared" si="97"/>
        <v/>
      </c>
      <c r="BT91" t="str">
        <f t="shared" si="98"/>
        <v/>
      </c>
      <c r="BU91" t="str">
        <f t="shared" si="99"/>
        <v/>
      </c>
      <c r="BV91" t="str">
        <f t="shared" si="100"/>
        <v/>
      </c>
      <c r="BW91" t="str">
        <f t="shared" si="101"/>
        <v/>
      </c>
      <c r="BX91" t="str">
        <f t="shared" si="102"/>
        <v/>
      </c>
      <c r="BY91" t="str">
        <f t="shared" si="103"/>
        <v/>
      </c>
      <c r="BZ91" t="str">
        <f t="shared" si="147"/>
        <v/>
      </c>
      <c r="CA91" t="str">
        <f t="shared" si="148"/>
        <v/>
      </c>
      <c r="CB91" t="str">
        <f t="shared" si="149"/>
        <v/>
      </c>
    </row>
    <row r="92" spans="1:84" x14ac:dyDescent="0.25">
      <c r="A92" s="14" t="str">
        <f t="shared" si="88"/>
        <v/>
      </c>
      <c r="B92" t="str">
        <f>match4b!A27</f>
        <v/>
      </c>
      <c r="C92" t="str">
        <f>match4b!B27</f>
        <v/>
      </c>
      <c r="D92" t="str">
        <f>match4b!C27</f>
        <v/>
      </c>
      <c r="E92" t="str">
        <f>match4b!D27</f>
        <v/>
      </c>
      <c r="F92" t="str">
        <f t="shared" si="104"/>
        <v/>
      </c>
      <c r="G92" t="str">
        <f>match4b!E27</f>
        <v/>
      </c>
      <c r="H92" t="str">
        <f>match4b!F27</f>
        <v/>
      </c>
      <c r="I92" t="str">
        <f>match4b!G27</f>
        <v/>
      </c>
      <c r="J92" t="str">
        <f>match4b!H27</f>
        <v/>
      </c>
      <c r="K92" t="str">
        <f>match4b!I27</f>
        <v/>
      </c>
      <c r="L92" t="str">
        <f>match4b!J27</f>
        <v/>
      </c>
      <c r="M92" t="str">
        <f>match4b!K27</f>
        <v/>
      </c>
      <c r="N92" t="str">
        <f>match4b!L27</f>
        <v/>
      </c>
      <c r="O92" t="str">
        <f>match4b!M27</f>
        <v/>
      </c>
      <c r="P92" t="str">
        <f>match4b!N27</f>
        <v/>
      </c>
      <c r="Q92" t="str">
        <f t="shared" si="156"/>
        <v/>
      </c>
      <c r="R92" t="str">
        <f t="shared" si="157"/>
        <v/>
      </c>
      <c r="S92" t="str">
        <f t="shared" si="158"/>
        <v/>
      </c>
      <c r="T92" t="str">
        <f t="shared" si="159"/>
        <v/>
      </c>
      <c r="U92" t="str">
        <f t="shared" si="160"/>
        <v/>
      </c>
      <c r="V92" t="str">
        <f t="shared" si="89"/>
        <v/>
      </c>
      <c r="W92" t="str">
        <f t="shared" si="110"/>
        <v/>
      </c>
      <c r="X92" t="str">
        <f t="shared" si="111"/>
        <v/>
      </c>
      <c r="Y92" t="str">
        <f t="shared" si="112"/>
        <v/>
      </c>
      <c r="Z92" t="str">
        <f t="shared" si="113"/>
        <v>(/)</v>
      </c>
      <c r="AA92" t="str">
        <f t="shared" si="114"/>
        <v/>
      </c>
      <c r="AB92" t="str">
        <f t="shared" si="115"/>
        <v/>
      </c>
      <c r="AC92" t="str">
        <f t="shared" si="116"/>
        <v/>
      </c>
      <c r="AD92" t="str">
        <f t="shared" si="117"/>
        <v/>
      </c>
      <c r="AE92" t="str">
        <f t="shared" si="118"/>
        <v/>
      </c>
      <c r="AF92" t="str">
        <f t="shared" si="119"/>
        <v/>
      </c>
      <c r="AG92" t="str">
        <f t="shared" si="120"/>
        <v/>
      </c>
      <c r="AH92" t="str">
        <f t="shared" si="121"/>
        <v/>
      </c>
      <c r="AI92" t="str">
        <f t="shared" si="122"/>
        <v/>
      </c>
      <c r="AJ92" t="str">
        <f t="shared" si="123"/>
        <v>(/)</v>
      </c>
      <c r="AK92" t="str">
        <f t="shared" si="124"/>
        <v/>
      </c>
      <c r="AL92" t="str">
        <f t="shared" si="125"/>
        <v/>
      </c>
      <c r="AM92" t="str">
        <f t="shared" si="126"/>
        <v/>
      </c>
      <c r="AN92" t="str">
        <f t="shared" si="127"/>
        <v/>
      </c>
      <c r="AO92" t="str">
        <f t="shared" si="128"/>
        <v/>
      </c>
      <c r="AP92" t="str">
        <f t="shared" si="129"/>
        <v/>
      </c>
      <c r="AQ92" t="str">
        <f t="shared" si="130"/>
        <v/>
      </c>
      <c r="AR92" t="str">
        <f t="shared" si="90"/>
        <v/>
      </c>
      <c r="AS92" t="str">
        <f t="shared" si="131"/>
        <v/>
      </c>
      <c r="AT92" t="str">
        <f t="shared" si="132"/>
        <v>(/)</v>
      </c>
      <c r="AU92" t="str">
        <f t="shared" si="91"/>
        <v/>
      </c>
      <c r="AV92" t="str">
        <f t="shared" si="92"/>
        <v/>
      </c>
      <c r="AW92" t="str">
        <f t="shared" si="133"/>
        <v/>
      </c>
      <c r="AY92" s="18" t="str">
        <f t="shared" si="134"/>
        <v/>
      </c>
      <c r="AZ92" s="18" t="str">
        <f t="shared" si="93"/>
        <v/>
      </c>
      <c r="BA92" s="18" t="str">
        <f t="shared" si="94"/>
        <v/>
      </c>
      <c r="BB92" s="18" t="str">
        <f t="shared" si="135"/>
        <v/>
      </c>
      <c r="BC92" s="18" t="str">
        <f t="shared" si="136"/>
        <v/>
      </c>
      <c r="BD92" s="18" t="str">
        <f t="shared" si="137"/>
        <v/>
      </c>
      <c r="BE92" s="18" t="str">
        <f t="shared" si="138"/>
        <v/>
      </c>
      <c r="BF92" s="18" t="str">
        <f t="shared" si="139"/>
        <v/>
      </c>
      <c r="BG92" s="18" t="str">
        <f t="shared" si="140"/>
        <v/>
      </c>
      <c r="BH92" s="18" t="str">
        <f t="shared" si="141"/>
        <v/>
      </c>
      <c r="BI92" s="18" t="str">
        <f t="shared" si="95"/>
        <v/>
      </c>
      <c r="BJ92" s="18" t="str">
        <f t="shared" si="96"/>
        <v/>
      </c>
      <c r="BK92" s="18" t="str">
        <f>IF(B92="","","("&amp;match4b!$P$20&amp;") ")</f>
        <v/>
      </c>
      <c r="BL92">
        <v>9.0999999999999994E-8</v>
      </c>
      <c r="BM92" s="14" t="str">
        <f t="shared" si="142"/>
        <v/>
      </c>
      <c r="BN92" t="str">
        <f t="shared" si="161"/>
        <v/>
      </c>
      <c r="BO92" t="str">
        <f t="shared" si="143"/>
        <v/>
      </c>
      <c r="BP92" t="str">
        <f t="shared" si="144"/>
        <v/>
      </c>
      <c r="BQ92" t="str">
        <f t="shared" si="145"/>
        <v/>
      </c>
      <c r="BR92" t="str">
        <f t="shared" si="146"/>
        <v/>
      </c>
      <c r="BS92" t="str">
        <f t="shared" si="97"/>
        <v/>
      </c>
      <c r="BT92" t="str">
        <f t="shared" si="98"/>
        <v/>
      </c>
      <c r="BU92" t="str">
        <f t="shared" si="99"/>
        <v/>
      </c>
      <c r="BV92" t="str">
        <f t="shared" si="100"/>
        <v/>
      </c>
      <c r="BW92" t="str">
        <f t="shared" si="101"/>
        <v/>
      </c>
      <c r="BX92" t="str">
        <f t="shared" si="102"/>
        <v/>
      </c>
      <c r="BY92" t="str">
        <f t="shared" si="103"/>
        <v/>
      </c>
      <c r="BZ92" t="str">
        <f t="shared" si="147"/>
        <v/>
      </c>
      <c r="CA92" t="str">
        <f t="shared" si="148"/>
        <v/>
      </c>
      <c r="CB92" t="str">
        <f t="shared" si="149"/>
        <v/>
      </c>
    </row>
    <row r="93" spans="1:84" x14ac:dyDescent="0.25">
      <c r="A93" s="14" t="str">
        <f t="shared" si="88"/>
        <v/>
      </c>
      <c r="B93" t="str">
        <f>match4b!A28</f>
        <v/>
      </c>
      <c r="C93" t="str">
        <f>match4b!B28</f>
        <v/>
      </c>
      <c r="D93" t="str">
        <f>match4b!C28</f>
        <v/>
      </c>
      <c r="E93" t="str">
        <f>match4b!D28</f>
        <v/>
      </c>
      <c r="F93" t="str">
        <f t="shared" si="104"/>
        <v/>
      </c>
      <c r="G93" t="str">
        <f>match4b!E28</f>
        <v/>
      </c>
      <c r="H93" t="str">
        <f>match4b!F28</f>
        <v/>
      </c>
      <c r="I93" t="str">
        <f>match4b!G28</f>
        <v/>
      </c>
      <c r="J93" t="str">
        <f>match4b!H28</f>
        <v/>
      </c>
      <c r="K93" t="str">
        <f>match4b!I28</f>
        <v/>
      </c>
      <c r="L93" t="str">
        <f>match4b!J28</f>
        <v/>
      </c>
      <c r="M93" t="str">
        <f>match4b!K28</f>
        <v/>
      </c>
      <c r="N93" t="str">
        <f>match4b!L28</f>
        <v/>
      </c>
      <c r="O93" t="str">
        <f>match4b!M28</f>
        <v/>
      </c>
      <c r="P93" t="str">
        <f>match4b!N28</f>
        <v/>
      </c>
      <c r="Q93" t="str">
        <f t="shared" si="156"/>
        <v/>
      </c>
      <c r="R93" t="str">
        <f t="shared" si="157"/>
        <v/>
      </c>
      <c r="S93" t="str">
        <f t="shared" si="158"/>
        <v/>
      </c>
      <c r="T93" t="str">
        <f t="shared" si="159"/>
        <v/>
      </c>
      <c r="U93" t="str">
        <f t="shared" si="160"/>
        <v/>
      </c>
      <c r="V93" t="str">
        <f t="shared" si="89"/>
        <v/>
      </c>
      <c r="W93" t="str">
        <f t="shared" si="110"/>
        <v/>
      </c>
      <c r="X93" t="str">
        <f t="shared" si="111"/>
        <v/>
      </c>
      <c r="Y93" t="str">
        <f t="shared" si="112"/>
        <v/>
      </c>
      <c r="Z93" t="str">
        <f t="shared" si="113"/>
        <v>(/)</v>
      </c>
      <c r="AA93" t="str">
        <f t="shared" si="114"/>
        <v/>
      </c>
      <c r="AB93" t="str">
        <f t="shared" si="115"/>
        <v/>
      </c>
      <c r="AC93" t="str">
        <f t="shared" si="116"/>
        <v/>
      </c>
      <c r="AD93" t="str">
        <f t="shared" si="117"/>
        <v/>
      </c>
      <c r="AE93" t="str">
        <f t="shared" si="118"/>
        <v/>
      </c>
      <c r="AF93" t="str">
        <f t="shared" si="119"/>
        <v/>
      </c>
      <c r="AG93" t="str">
        <f t="shared" si="120"/>
        <v/>
      </c>
      <c r="AH93" t="str">
        <f t="shared" si="121"/>
        <v/>
      </c>
      <c r="AI93" t="str">
        <f t="shared" si="122"/>
        <v/>
      </c>
      <c r="AJ93" t="str">
        <f t="shared" si="123"/>
        <v>(/)</v>
      </c>
      <c r="AK93" t="str">
        <f t="shared" si="124"/>
        <v/>
      </c>
      <c r="AL93" t="str">
        <f t="shared" si="125"/>
        <v/>
      </c>
      <c r="AM93" t="str">
        <f t="shared" si="126"/>
        <v/>
      </c>
      <c r="AN93" t="str">
        <f t="shared" si="127"/>
        <v/>
      </c>
      <c r="AO93" t="str">
        <f t="shared" si="128"/>
        <v/>
      </c>
      <c r="AP93" t="str">
        <f t="shared" si="129"/>
        <v/>
      </c>
      <c r="AQ93" t="str">
        <f t="shared" si="130"/>
        <v/>
      </c>
      <c r="AR93" t="str">
        <f t="shared" si="90"/>
        <v/>
      </c>
      <c r="AS93" t="str">
        <f t="shared" si="131"/>
        <v/>
      </c>
      <c r="AT93" t="str">
        <f t="shared" si="132"/>
        <v>(/)</v>
      </c>
      <c r="AU93" t="str">
        <f t="shared" si="91"/>
        <v/>
      </c>
      <c r="AV93" t="str">
        <f t="shared" si="92"/>
        <v/>
      </c>
      <c r="AW93" t="str">
        <f t="shared" si="133"/>
        <v/>
      </c>
      <c r="AY93" s="18" t="str">
        <f t="shared" si="134"/>
        <v/>
      </c>
      <c r="AZ93" s="18" t="str">
        <f t="shared" si="93"/>
        <v/>
      </c>
      <c r="BA93" s="18" t="str">
        <f t="shared" si="94"/>
        <v/>
      </c>
      <c r="BB93" s="18" t="str">
        <f t="shared" si="135"/>
        <v/>
      </c>
      <c r="BC93" s="18" t="str">
        <f t="shared" si="136"/>
        <v/>
      </c>
      <c r="BD93" s="18" t="str">
        <f t="shared" si="137"/>
        <v/>
      </c>
      <c r="BE93" s="18" t="str">
        <f t="shared" si="138"/>
        <v/>
      </c>
      <c r="BF93" s="18" t="str">
        <f t="shared" si="139"/>
        <v/>
      </c>
      <c r="BG93" s="18" t="str">
        <f t="shared" si="140"/>
        <v/>
      </c>
      <c r="BH93" s="18" t="str">
        <f t="shared" si="141"/>
        <v/>
      </c>
      <c r="BI93" s="18" t="str">
        <f t="shared" si="95"/>
        <v/>
      </c>
      <c r="BJ93" s="18" t="str">
        <f t="shared" si="96"/>
        <v/>
      </c>
      <c r="BK93" s="18" t="str">
        <f>IF(B93="","","("&amp;match4b!$P$20&amp;") ")</f>
        <v/>
      </c>
      <c r="BL93">
        <v>9.2000000000000003E-8</v>
      </c>
      <c r="BM93" s="14" t="str">
        <f t="shared" si="142"/>
        <v/>
      </c>
      <c r="BN93" t="str">
        <f t="shared" si="161"/>
        <v/>
      </c>
      <c r="BO93" t="str">
        <f t="shared" si="143"/>
        <v/>
      </c>
      <c r="BP93" t="str">
        <f t="shared" si="144"/>
        <v/>
      </c>
      <c r="BQ93" t="str">
        <f t="shared" si="145"/>
        <v/>
      </c>
      <c r="BR93" t="str">
        <f t="shared" si="146"/>
        <v/>
      </c>
      <c r="BS93" t="str">
        <f t="shared" si="97"/>
        <v/>
      </c>
      <c r="BT93" t="str">
        <f t="shared" si="98"/>
        <v/>
      </c>
      <c r="BU93" t="str">
        <f t="shared" si="99"/>
        <v/>
      </c>
      <c r="BV93" t="str">
        <f t="shared" si="100"/>
        <v/>
      </c>
      <c r="BW93" t="str">
        <f t="shared" si="101"/>
        <v/>
      </c>
      <c r="BX93" t="str">
        <f t="shared" si="102"/>
        <v/>
      </c>
      <c r="BY93" t="str">
        <f t="shared" si="103"/>
        <v/>
      </c>
      <c r="BZ93" t="str">
        <f t="shared" si="147"/>
        <v/>
      </c>
      <c r="CA93" t="str">
        <f t="shared" si="148"/>
        <v/>
      </c>
      <c r="CB93" t="str">
        <f t="shared" si="149"/>
        <v/>
      </c>
    </row>
    <row r="94" spans="1:84" x14ac:dyDescent="0.25">
      <c r="A94" s="14" t="str">
        <f t="shared" si="88"/>
        <v/>
      </c>
      <c r="B94" t="str">
        <f>match4b!A29</f>
        <v/>
      </c>
      <c r="C94" t="str">
        <f>match4b!B29</f>
        <v/>
      </c>
      <c r="D94" t="str">
        <f>match4b!C29</f>
        <v/>
      </c>
      <c r="E94" t="str">
        <f>match4b!D29</f>
        <v/>
      </c>
      <c r="F94" t="str">
        <f t="shared" si="104"/>
        <v/>
      </c>
      <c r="G94" t="str">
        <f>match4b!E29</f>
        <v/>
      </c>
      <c r="H94" t="str">
        <f>match4b!F29</f>
        <v/>
      </c>
      <c r="I94" t="str">
        <f>match4b!G29</f>
        <v/>
      </c>
      <c r="J94" t="str">
        <f>match4b!H29</f>
        <v/>
      </c>
      <c r="K94" t="str">
        <f>match4b!I29</f>
        <v/>
      </c>
      <c r="L94" t="str">
        <f>match4b!J29</f>
        <v/>
      </c>
      <c r="M94" t="str">
        <f>match4b!K29</f>
        <v/>
      </c>
      <c r="N94" t="str">
        <f>match4b!L29</f>
        <v/>
      </c>
      <c r="O94" t="str">
        <f>match4b!M29</f>
        <v/>
      </c>
      <c r="P94" t="str">
        <f>match4b!N29</f>
        <v/>
      </c>
      <c r="Q94" t="str">
        <f t="shared" si="156"/>
        <v/>
      </c>
      <c r="R94" t="str">
        <f t="shared" si="157"/>
        <v/>
      </c>
      <c r="S94" t="str">
        <f t="shared" si="158"/>
        <v/>
      </c>
      <c r="T94" t="str">
        <f t="shared" si="159"/>
        <v/>
      </c>
      <c r="U94" t="str">
        <f t="shared" si="160"/>
        <v/>
      </c>
      <c r="V94" t="str">
        <f t="shared" si="89"/>
        <v/>
      </c>
      <c r="W94" t="str">
        <f t="shared" si="110"/>
        <v/>
      </c>
      <c r="X94" t="str">
        <f t="shared" si="111"/>
        <v/>
      </c>
      <c r="Y94" t="str">
        <f t="shared" si="112"/>
        <v/>
      </c>
      <c r="Z94" t="str">
        <f t="shared" si="113"/>
        <v>(/)</v>
      </c>
      <c r="AA94" t="str">
        <f t="shared" si="114"/>
        <v/>
      </c>
      <c r="AB94" t="str">
        <f t="shared" si="115"/>
        <v/>
      </c>
      <c r="AC94" t="str">
        <f t="shared" si="116"/>
        <v/>
      </c>
      <c r="AD94" t="str">
        <f t="shared" si="117"/>
        <v/>
      </c>
      <c r="AE94" t="str">
        <f t="shared" si="118"/>
        <v/>
      </c>
      <c r="AF94" t="str">
        <f t="shared" si="119"/>
        <v/>
      </c>
      <c r="AG94" t="str">
        <f t="shared" si="120"/>
        <v/>
      </c>
      <c r="AH94" t="str">
        <f t="shared" si="121"/>
        <v/>
      </c>
      <c r="AI94" t="str">
        <f t="shared" si="122"/>
        <v/>
      </c>
      <c r="AJ94" t="str">
        <f t="shared" si="123"/>
        <v>(/)</v>
      </c>
      <c r="AK94" t="str">
        <f t="shared" si="124"/>
        <v/>
      </c>
      <c r="AL94" t="str">
        <f t="shared" si="125"/>
        <v/>
      </c>
      <c r="AM94" t="str">
        <f t="shared" si="126"/>
        <v/>
      </c>
      <c r="AN94" t="str">
        <f t="shared" si="127"/>
        <v/>
      </c>
      <c r="AO94" t="str">
        <f t="shared" si="128"/>
        <v/>
      </c>
      <c r="AP94" t="str">
        <f t="shared" si="129"/>
        <v/>
      </c>
      <c r="AQ94" t="str">
        <f t="shared" si="130"/>
        <v/>
      </c>
      <c r="AR94" t="str">
        <f t="shared" si="90"/>
        <v/>
      </c>
      <c r="AS94" t="str">
        <f t="shared" si="131"/>
        <v/>
      </c>
      <c r="AT94" t="str">
        <f t="shared" si="132"/>
        <v>(/)</v>
      </c>
      <c r="AU94" t="str">
        <f t="shared" si="91"/>
        <v/>
      </c>
      <c r="AV94" t="str">
        <f t="shared" si="92"/>
        <v/>
      </c>
      <c r="AW94" t="str">
        <f t="shared" si="133"/>
        <v/>
      </c>
      <c r="AY94" s="18" t="str">
        <f t="shared" si="134"/>
        <v/>
      </c>
      <c r="AZ94" s="18" t="str">
        <f t="shared" si="93"/>
        <v/>
      </c>
      <c r="BA94" s="18" t="str">
        <f t="shared" si="94"/>
        <v/>
      </c>
      <c r="BB94" s="18" t="str">
        <f t="shared" si="135"/>
        <v/>
      </c>
      <c r="BC94" s="18" t="str">
        <f t="shared" si="136"/>
        <v/>
      </c>
      <c r="BD94" s="18" t="str">
        <f t="shared" si="137"/>
        <v/>
      </c>
      <c r="BE94" s="18" t="str">
        <f t="shared" si="138"/>
        <v/>
      </c>
      <c r="BF94" s="18" t="str">
        <f t="shared" si="139"/>
        <v/>
      </c>
      <c r="BG94" s="18" t="str">
        <f t="shared" si="140"/>
        <v/>
      </c>
      <c r="BH94" s="18" t="str">
        <f t="shared" si="141"/>
        <v/>
      </c>
      <c r="BI94" s="18" t="str">
        <f t="shared" si="95"/>
        <v/>
      </c>
      <c r="BJ94" s="18" t="str">
        <f t="shared" si="96"/>
        <v/>
      </c>
      <c r="BK94" s="18" t="str">
        <f>IF(B94="","","("&amp;match4b!$P$20&amp;") ")</f>
        <v/>
      </c>
      <c r="BL94">
        <v>9.2999999999999999E-8</v>
      </c>
      <c r="BM94" s="14" t="str">
        <f t="shared" si="142"/>
        <v/>
      </c>
      <c r="BN94" t="str">
        <f t="shared" si="161"/>
        <v/>
      </c>
      <c r="BO94" t="str">
        <f t="shared" si="143"/>
        <v/>
      </c>
      <c r="BP94" t="str">
        <f t="shared" si="144"/>
        <v/>
      </c>
      <c r="BQ94" t="str">
        <f t="shared" si="145"/>
        <v/>
      </c>
      <c r="BR94" t="str">
        <f t="shared" si="146"/>
        <v/>
      </c>
      <c r="BS94" t="str">
        <f t="shared" si="97"/>
        <v/>
      </c>
      <c r="BT94" t="str">
        <f t="shared" si="98"/>
        <v/>
      </c>
      <c r="BU94" t="str">
        <f t="shared" si="99"/>
        <v/>
      </c>
      <c r="BV94" t="str">
        <f t="shared" si="100"/>
        <v/>
      </c>
      <c r="BW94" t="str">
        <f t="shared" si="101"/>
        <v/>
      </c>
      <c r="BX94" t="str">
        <f t="shared" si="102"/>
        <v/>
      </c>
      <c r="BY94" t="str">
        <f t="shared" si="103"/>
        <v/>
      </c>
      <c r="BZ94" t="str">
        <f t="shared" si="147"/>
        <v/>
      </c>
      <c r="CA94" t="str">
        <f t="shared" si="148"/>
        <v/>
      </c>
      <c r="CB94" t="str">
        <f t="shared" si="149"/>
        <v/>
      </c>
    </row>
    <row r="95" spans="1:84" x14ac:dyDescent="0.25">
      <c r="A95" s="14" t="str">
        <f t="shared" si="88"/>
        <v/>
      </c>
      <c r="B95" t="str">
        <f>match4b!A30</f>
        <v/>
      </c>
      <c r="C95" t="str">
        <f>match4b!B30</f>
        <v/>
      </c>
      <c r="D95" t="str">
        <f>match4b!C30</f>
        <v/>
      </c>
      <c r="E95" t="str">
        <f>match4b!D30</f>
        <v/>
      </c>
      <c r="F95" t="str">
        <f t="shared" si="104"/>
        <v/>
      </c>
      <c r="G95" t="str">
        <f>match4b!E30</f>
        <v/>
      </c>
      <c r="H95" t="str">
        <f>match4b!F30</f>
        <v/>
      </c>
      <c r="I95" t="str">
        <f>match4b!G30</f>
        <v/>
      </c>
      <c r="J95" t="str">
        <f>match4b!H30</f>
        <v/>
      </c>
      <c r="K95" t="str">
        <f>match4b!I30</f>
        <v/>
      </c>
      <c r="L95" t="str">
        <f>match4b!J30</f>
        <v/>
      </c>
      <c r="M95" t="str">
        <f>match4b!K30</f>
        <v/>
      </c>
      <c r="N95" t="str">
        <f>match4b!L30</f>
        <v/>
      </c>
      <c r="O95" t="str">
        <f>match4b!M30</f>
        <v/>
      </c>
      <c r="P95" t="str">
        <f>match4b!N30</f>
        <v/>
      </c>
      <c r="Q95" t="str">
        <f t="shared" si="156"/>
        <v/>
      </c>
      <c r="R95" t="str">
        <f t="shared" si="157"/>
        <v/>
      </c>
      <c r="S95" t="str">
        <f t="shared" si="158"/>
        <v/>
      </c>
      <c r="T95" t="str">
        <f t="shared" si="159"/>
        <v/>
      </c>
      <c r="U95" t="str">
        <f t="shared" si="160"/>
        <v/>
      </c>
      <c r="V95" t="str">
        <f t="shared" si="89"/>
        <v/>
      </c>
      <c r="W95" t="str">
        <f t="shared" si="110"/>
        <v/>
      </c>
      <c r="X95" t="str">
        <f t="shared" si="111"/>
        <v/>
      </c>
      <c r="Y95" t="str">
        <f t="shared" si="112"/>
        <v/>
      </c>
      <c r="Z95" t="str">
        <f t="shared" si="113"/>
        <v>(/)</v>
      </c>
      <c r="AA95" t="str">
        <f t="shared" si="114"/>
        <v/>
      </c>
      <c r="AB95" t="str">
        <f t="shared" si="115"/>
        <v/>
      </c>
      <c r="AC95" t="str">
        <f t="shared" si="116"/>
        <v/>
      </c>
      <c r="AD95" t="str">
        <f t="shared" si="117"/>
        <v/>
      </c>
      <c r="AE95" t="str">
        <f t="shared" si="118"/>
        <v/>
      </c>
      <c r="AF95" t="str">
        <f t="shared" si="119"/>
        <v/>
      </c>
      <c r="AG95" t="str">
        <f t="shared" si="120"/>
        <v/>
      </c>
      <c r="AH95" t="str">
        <f t="shared" si="121"/>
        <v/>
      </c>
      <c r="AI95" t="str">
        <f t="shared" si="122"/>
        <v/>
      </c>
      <c r="AJ95" t="str">
        <f t="shared" si="123"/>
        <v>(/)</v>
      </c>
      <c r="AK95" t="str">
        <f t="shared" si="124"/>
        <v/>
      </c>
      <c r="AL95" t="str">
        <f t="shared" si="125"/>
        <v/>
      </c>
      <c r="AM95" t="str">
        <f t="shared" si="126"/>
        <v/>
      </c>
      <c r="AN95" t="str">
        <f t="shared" si="127"/>
        <v/>
      </c>
      <c r="AO95" t="str">
        <f t="shared" si="128"/>
        <v/>
      </c>
      <c r="AP95" t="str">
        <f t="shared" si="129"/>
        <v/>
      </c>
      <c r="AQ95" t="str">
        <f t="shared" si="130"/>
        <v/>
      </c>
      <c r="AR95" t="str">
        <f t="shared" si="90"/>
        <v/>
      </c>
      <c r="AS95" t="str">
        <f t="shared" si="131"/>
        <v/>
      </c>
      <c r="AT95" t="str">
        <f t="shared" si="132"/>
        <v>(/)</v>
      </c>
      <c r="AU95" t="str">
        <f t="shared" si="91"/>
        <v/>
      </c>
      <c r="AV95" t="str">
        <f t="shared" si="92"/>
        <v/>
      </c>
      <c r="AW95" t="str">
        <f t="shared" si="133"/>
        <v/>
      </c>
      <c r="AY95" s="18" t="str">
        <f t="shared" si="134"/>
        <v/>
      </c>
      <c r="AZ95" s="18" t="str">
        <f t="shared" si="93"/>
        <v/>
      </c>
      <c r="BA95" s="18" t="str">
        <f t="shared" si="94"/>
        <v/>
      </c>
      <c r="BB95" s="18" t="str">
        <f t="shared" si="135"/>
        <v/>
      </c>
      <c r="BC95" s="18" t="str">
        <f t="shared" si="136"/>
        <v/>
      </c>
      <c r="BD95" s="18" t="str">
        <f t="shared" si="137"/>
        <v/>
      </c>
      <c r="BE95" s="18" t="str">
        <f t="shared" si="138"/>
        <v/>
      </c>
      <c r="BF95" s="18" t="str">
        <f t="shared" si="139"/>
        <v/>
      </c>
      <c r="BG95" s="18" t="str">
        <f t="shared" si="140"/>
        <v/>
      </c>
      <c r="BH95" s="18" t="str">
        <f t="shared" si="141"/>
        <v/>
      </c>
      <c r="BI95" s="18" t="str">
        <f t="shared" si="95"/>
        <v/>
      </c>
      <c r="BJ95" s="18" t="str">
        <f t="shared" si="96"/>
        <v/>
      </c>
      <c r="BK95" s="18" t="str">
        <f>IF(B95="","","("&amp;match4b!$P$20&amp;") ")</f>
        <v/>
      </c>
      <c r="BL95">
        <v>9.3999999999999995E-8</v>
      </c>
      <c r="BM95" s="14" t="str">
        <f t="shared" si="142"/>
        <v/>
      </c>
      <c r="BN95" t="str">
        <f t="shared" si="161"/>
        <v/>
      </c>
      <c r="BO95" t="str">
        <f t="shared" si="143"/>
        <v/>
      </c>
      <c r="BP95" t="str">
        <f t="shared" si="144"/>
        <v/>
      </c>
      <c r="BQ95" t="str">
        <f t="shared" si="145"/>
        <v/>
      </c>
      <c r="BR95" t="str">
        <f t="shared" si="146"/>
        <v/>
      </c>
      <c r="BS95" t="str">
        <f t="shared" si="97"/>
        <v/>
      </c>
      <c r="BT95" t="str">
        <f t="shared" si="98"/>
        <v/>
      </c>
      <c r="BU95" t="str">
        <f t="shared" si="99"/>
        <v/>
      </c>
      <c r="BV95" t="str">
        <f t="shared" si="100"/>
        <v/>
      </c>
      <c r="BW95" t="str">
        <f t="shared" si="101"/>
        <v/>
      </c>
      <c r="BX95" t="str">
        <f t="shared" si="102"/>
        <v/>
      </c>
      <c r="BY95" t="str">
        <f t="shared" si="103"/>
        <v/>
      </c>
      <c r="BZ95" t="str">
        <f t="shared" si="147"/>
        <v/>
      </c>
      <c r="CA95" t="str">
        <f t="shared" si="148"/>
        <v/>
      </c>
      <c r="CB95" t="str">
        <f t="shared" si="149"/>
        <v/>
      </c>
    </row>
    <row r="96" spans="1:84" x14ac:dyDescent="0.25">
      <c r="A96" s="14" t="str">
        <f t="shared" si="88"/>
        <v/>
      </c>
      <c r="B96" t="str">
        <f>match4b!A31</f>
        <v/>
      </c>
      <c r="C96" t="str">
        <f>match4b!B31</f>
        <v/>
      </c>
      <c r="D96" t="str">
        <f>match4b!C31</f>
        <v/>
      </c>
      <c r="E96" t="str">
        <f>match4b!D31</f>
        <v/>
      </c>
      <c r="F96" t="str">
        <f t="shared" si="104"/>
        <v/>
      </c>
      <c r="G96" t="str">
        <f>match4b!E31</f>
        <v/>
      </c>
      <c r="H96" t="str">
        <f>match4b!F31</f>
        <v/>
      </c>
      <c r="I96" t="str">
        <f>match4b!G31</f>
        <v/>
      </c>
      <c r="J96" t="str">
        <f>match4b!H31</f>
        <v/>
      </c>
      <c r="K96" t="str">
        <f>match4b!I31</f>
        <v/>
      </c>
      <c r="L96" t="str">
        <f>match4b!J31</f>
        <v/>
      </c>
      <c r="M96" t="str">
        <f>match4b!K31</f>
        <v/>
      </c>
      <c r="N96" t="str">
        <f>match4b!L31</f>
        <v/>
      </c>
      <c r="O96" t="str">
        <f>match4b!M31</f>
        <v/>
      </c>
      <c r="P96" t="str">
        <f>match4b!N31</f>
        <v/>
      </c>
      <c r="Q96" t="str">
        <f t="shared" si="156"/>
        <v/>
      </c>
      <c r="R96" t="str">
        <f t="shared" si="157"/>
        <v/>
      </c>
      <c r="S96" t="str">
        <f t="shared" si="158"/>
        <v/>
      </c>
      <c r="T96" t="str">
        <f t="shared" si="159"/>
        <v/>
      </c>
      <c r="U96" t="str">
        <f t="shared" si="160"/>
        <v/>
      </c>
      <c r="V96" t="str">
        <f t="shared" si="89"/>
        <v/>
      </c>
      <c r="W96" t="str">
        <f t="shared" si="110"/>
        <v/>
      </c>
      <c r="X96" t="str">
        <f t="shared" si="111"/>
        <v/>
      </c>
      <c r="Y96" t="str">
        <f t="shared" si="112"/>
        <v/>
      </c>
      <c r="Z96" t="str">
        <f t="shared" si="113"/>
        <v>(/)</v>
      </c>
      <c r="AA96" t="str">
        <f t="shared" si="114"/>
        <v/>
      </c>
      <c r="AB96" t="str">
        <f t="shared" si="115"/>
        <v/>
      </c>
      <c r="AC96" t="str">
        <f t="shared" si="116"/>
        <v/>
      </c>
      <c r="AD96" t="str">
        <f t="shared" si="117"/>
        <v/>
      </c>
      <c r="AE96" t="str">
        <f t="shared" si="118"/>
        <v/>
      </c>
      <c r="AF96" t="str">
        <f t="shared" si="119"/>
        <v/>
      </c>
      <c r="AG96" t="str">
        <f t="shared" si="120"/>
        <v/>
      </c>
      <c r="AH96" t="str">
        <f t="shared" si="121"/>
        <v/>
      </c>
      <c r="AI96" t="str">
        <f t="shared" si="122"/>
        <v/>
      </c>
      <c r="AJ96" t="str">
        <f t="shared" si="123"/>
        <v>(/)</v>
      </c>
      <c r="AK96" t="str">
        <f t="shared" si="124"/>
        <v/>
      </c>
      <c r="AL96" t="str">
        <f t="shared" si="125"/>
        <v/>
      </c>
      <c r="AM96" t="str">
        <f t="shared" si="126"/>
        <v/>
      </c>
      <c r="AN96" t="str">
        <f t="shared" si="127"/>
        <v/>
      </c>
      <c r="AO96" t="str">
        <f t="shared" si="128"/>
        <v/>
      </c>
      <c r="AP96" t="str">
        <f t="shared" si="129"/>
        <v/>
      </c>
      <c r="AQ96" t="str">
        <f t="shared" si="130"/>
        <v/>
      </c>
      <c r="AR96" t="str">
        <f t="shared" si="90"/>
        <v/>
      </c>
      <c r="AS96" t="str">
        <f t="shared" si="131"/>
        <v/>
      </c>
      <c r="AT96" t="str">
        <f t="shared" si="132"/>
        <v>(/)</v>
      </c>
      <c r="AU96" t="str">
        <f t="shared" si="91"/>
        <v/>
      </c>
      <c r="AV96" t="str">
        <f t="shared" si="92"/>
        <v/>
      </c>
      <c r="AW96" t="str">
        <f t="shared" si="133"/>
        <v/>
      </c>
      <c r="AY96" s="18" t="str">
        <f t="shared" si="134"/>
        <v/>
      </c>
      <c r="AZ96" s="18" t="str">
        <f t="shared" si="93"/>
        <v/>
      </c>
      <c r="BA96" s="18" t="str">
        <f t="shared" si="94"/>
        <v/>
      </c>
      <c r="BB96" s="18" t="str">
        <f t="shared" si="135"/>
        <v/>
      </c>
      <c r="BC96" s="18" t="str">
        <f t="shared" si="136"/>
        <v/>
      </c>
      <c r="BD96" s="18" t="str">
        <f t="shared" si="137"/>
        <v/>
      </c>
      <c r="BE96" s="18" t="str">
        <f t="shared" si="138"/>
        <v/>
      </c>
      <c r="BF96" s="18" t="str">
        <f t="shared" si="139"/>
        <v/>
      </c>
      <c r="BG96" s="18" t="str">
        <f t="shared" si="140"/>
        <v/>
      </c>
      <c r="BH96" s="18" t="str">
        <f t="shared" si="141"/>
        <v/>
      </c>
      <c r="BI96" s="18" t="str">
        <f t="shared" si="95"/>
        <v/>
      </c>
      <c r="BJ96" s="18" t="str">
        <f t="shared" si="96"/>
        <v/>
      </c>
      <c r="BK96" s="18" t="str">
        <f>IF(B96="","","("&amp;match4b!$P$20&amp;") ")</f>
        <v/>
      </c>
      <c r="BL96">
        <v>9.5000000000000004E-8</v>
      </c>
      <c r="BM96" s="14" t="str">
        <f t="shared" si="142"/>
        <v/>
      </c>
      <c r="BN96" t="str">
        <f t="shared" si="161"/>
        <v/>
      </c>
      <c r="BO96" t="str">
        <f t="shared" si="143"/>
        <v/>
      </c>
      <c r="BP96" t="str">
        <f t="shared" si="144"/>
        <v/>
      </c>
      <c r="BQ96" t="str">
        <f t="shared" si="145"/>
        <v/>
      </c>
      <c r="BR96" t="str">
        <f t="shared" si="146"/>
        <v/>
      </c>
      <c r="BS96" t="str">
        <f t="shared" si="97"/>
        <v/>
      </c>
      <c r="BT96" t="str">
        <f t="shared" si="98"/>
        <v/>
      </c>
      <c r="BU96" t="str">
        <f t="shared" si="99"/>
        <v/>
      </c>
      <c r="BV96" t="str">
        <f t="shared" si="100"/>
        <v/>
      </c>
      <c r="BW96" t="str">
        <f t="shared" si="101"/>
        <v/>
      </c>
      <c r="BX96" t="str">
        <f t="shared" si="102"/>
        <v/>
      </c>
      <c r="BY96" t="str">
        <f t="shared" si="103"/>
        <v/>
      </c>
      <c r="BZ96" t="str">
        <f t="shared" si="147"/>
        <v/>
      </c>
      <c r="CA96" t="str">
        <f t="shared" si="148"/>
        <v/>
      </c>
      <c r="CB96" t="str">
        <f t="shared" si="149"/>
        <v/>
      </c>
    </row>
    <row r="97" spans="1:84" ht="13.8" thickBot="1" x14ac:dyDescent="0.3">
      <c r="A97" s="15" t="str">
        <f t="shared" si="88"/>
        <v/>
      </c>
      <c r="B97" s="13" t="str">
        <f>match4b!A32</f>
        <v/>
      </c>
      <c r="C97" s="13" t="str">
        <f>match4b!B32</f>
        <v/>
      </c>
      <c r="D97" s="13" t="str">
        <f>match4b!C32</f>
        <v/>
      </c>
      <c r="E97" s="13" t="str">
        <f>match4b!D32</f>
        <v/>
      </c>
      <c r="F97" s="13" t="str">
        <f t="shared" si="104"/>
        <v/>
      </c>
      <c r="G97" s="13" t="str">
        <f>match4b!E32</f>
        <v/>
      </c>
      <c r="H97" s="13" t="str">
        <f>match4b!F32</f>
        <v/>
      </c>
      <c r="I97" s="13" t="str">
        <f>match4b!G32</f>
        <v/>
      </c>
      <c r="J97" s="13" t="str">
        <f>match4b!H32</f>
        <v/>
      </c>
      <c r="K97" s="13" t="str">
        <f>match4b!I32</f>
        <v/>
      </c>
      <c r="L97" s="13" t="str">
        <f>match4b!J32</f>
        <v/>
      </c>
      <c r="M97" s="13" t="str">
        <f>match4b!K32</f>
        <v/>
      </c>
      <c r="N97" s="13" t="str">
        <f>match4b!L32</f>
        <v/>
      </c>
      <c r="O97" s="13" t="str">
        <f>match4b!M32</f>
        <v/>
      </c>
      <c r="P97" s="13" t="str">
        <f>match4b!N32</f>
        <v/>
      </c>
      <c r="Q97" s="13" t="str">
        <f t="shared" si="156"/>
        <v/>
      </c>
      <c r="R97" s="13" t="str">
        <f t="shared" si="157"/>
        <v/>
      </c>
      <c r="S97" s="13" t="str">
        <f t="shared" si="158"/>
        <v/>
      </c>
      <c r="T97" s="13" t="str">
        <f t="shared" si="159"/>
        <v/>
      </c>
      <c r="U97" s="13" t="str">
        <f t="shared" si="160"/>
        <v/>
      </c>
      <c r="V97" t="str">
        <f t="shared" si="89"/>
        <v/>
      </c>
      <c r="W97" s="13" t="str">
        <f t="shared" si="110"/>
        <v/>
      </c>
      <c r="X97" s="13" t="str">
        <f t="shared" si="111"/>
        <v/>
      </c>
      <c r="Y97" s="13" t="str">
        <f t="shared" si="112"/>
        <v/>
      </c>
      <c r="Z97" t="str">
        <f t="shared" si="113"/>
        <v>(/)</v>
      </c>
      <c r="AA97" s="13" t="str">
        <f t="shared" si="114"/>
        <v/>
      </c>
      <c r="AB97" s="13" t="str">
        <f t="shared" si="115"/>
        <v/>
      </c>
      <c r="AC97" s="13" t="str">
        <f t="shared" si="116"/>
        <v/>
      </c>
      <c r="AD97" s="13" t="str">
        <f t="shared" si="117"/>
        <v/>
      </c>
      <c r="AE97" s="13" t="str">
        <f t="shared" si="118"/>
        <v/>
      </c>
      <c r="AF97" t="str">
        <f t="shared" si="119"/>
        <v/>
      </c>
      <c r="AG97" s="13" t="str">
        <f t="shared" si="120"/>
        <v/>
      </c>
      <c r="AH97" s="13" t="str">
        <f t="shared" si="121"/>
        <v/>
      </c>
      <c r="AI97" s="13" t="str">
        <f t="shared" si="122"/>
        <v/>
      </c>
      <c r="AJ97" t="str">
        <f t="shared" si="123"/>
        <v>(/)</v>
      </c>
      <c r="AK97" s="13" t="str">
        <f t="shared" si="124"/>
        <v/>
      </c>
      <c r="AL97" s="13" t="str">
        <f t="shared" si="125"/>
        <v/>
      </c>
      <c r="AM97" s="13" t="str">
        <f t="shared" si="126"/>
        <v/>
      </c>
      <c r="AN97" s="13" t="str">
        <f t="shared" si="127"/>
        <v/>
      </c>
      <c r="AO97" s="13" t="str">
        <f t="shared" si="128"/>
        <v/>
      </c>
      <c r="AP97" t="str">
        <f t="shared" si="129"/>
        <v/>
      </c>
      <c r="AQ97" s="13" t="str">
        <f t="shared" si="130"/>
        <v/>
      </c>
      <c r="AR97" s="13" t="str">
        <f t="shared" si="90"/>
        <v/>
      </c>
      <c r="AS97" s="13" t="str">
        <f t="shared" si="131"/>
        <v/>
      </c>
      <c r="AT97" t="str">
        <f t="shared" si="132"/>
        <v>(/)</v>
      </c>
      <c r="AU97" s="13" t="str">
        <f t="shared" si="91"/>
        <v/>
      </c>
      <c r="AV97" s="13" t="str">
        <f t="shared" si="92"/>
        <v/>
      </c>
      <c r="AW97" s="13" t="str">
        <f t="shared" si="133"/>
        <v/>
      </c>
      <c r="AX97" s="13"/>
      <c r="AY97" s="26" t="str">
        <f t="shared" si="134"/>
        <v/>
      </c>
      <c r="AZ97" s="26" t="str">
        <f t="shared" si="93"/>
        <v/>
      </c>
      <c r="BA97" s="26" t="str">
        <f t="shared" si="94"/>
        <v/>
      </c>
      <c r="BB97" s="26" t="str">
        <f t="shared" si="135"/>
        <v/>
      </c>
      <c r="BC97" s="26" t="str">
        <f t="shared" si="136"/>
        <v/>
      </c>
      <c r="BD97" s="26" t="str">
        <f t="shared" si="137"/>
        <v/>
      </c>
      <c r="BE97" s="26" t="str">
        <f t="shared" si="138"/>
        <v/>
      </c>
      <c r="BF97" s="26" t="str">
        <f t="shared" si="139"/>
        <v/>
      </c>
      <c r="BG97" s="26" t="str">
        <f t="shared" si="140"/>
        <v/>
      </c>
      <c r="BH97" s="26" t="str">
        <f t="shared" si="141"/>
        <v/>
      </c>
      <c r="BI97" s="26" t="str">
        <f t="shared" si="95"/>
        <v/>
      </c>
      <c r="BJ97" s="26" t="str">
        <f t="shared" si="96"/>
        <v/>
      </c>
      <c r="BK97" s="26" t="str">
        <f>IF(B97="","","("&amp;match4b!$P$20&amp;") ")</f>
        <v/>
      </c>
      <c r="BL97" s="13">
        <v>9.5999999999999999E-8</v>
      </c>
      <c r="BM97" s="15" t="str">
        <f t="shared" si="142"/>
        <v/>
      </c>
      <c r="BN97" s="13" t="str">
        <f t="shared" si="161"/>
        <v/>
      </c>
      <c r="BO97" s="13" t="str">
        <f t="shared" si="143"/>
        <v/>
      </c>
      <c r="BP97" s="13" t="str">
        <f t="shared" si="144"/>
        <v/>
      </c>
      <c r="BQ97" s="13" t="str">
        <f t="shared" si="145"/>
        <v/>
      </c>
      <c r="BR97" s="13" t="str">
        <f t="shared" si="146"/>
        <v/>
      </c>
      <c r="BS97" s="13" t="str">
        <f t="shared" si="97"/>
        <v/>
      </c>
      <c r="BT97" s="13" t="str">
        <f t="shared" si="98"/>
        <v/>
      </c>
      <c r="BU97" s="13" t="str">
        <f t="shared" si="99"/>
        <v/>
      </c>
      <c r="BV97" s="13" t="str">
        <f t="shared" si="100"/>
        <v/>
      </c>
      <c r="BW97" s="13" t="str">
        <f t="shared" si="101"/>
        <v/>
      </c>
      <c r="BX97" t="str">
        <f t="shared" si="102"/>
        <v/>
      </c>
      <c r="BY97" t="str">
        <f t="shared" si="103"/>
        <v/>
      </c>
      <c r="BZ97" t="str">
        <f t="shared" si="147"/>
        <v/>
      </c>
      <c r="CA97" t="str">
        <f t="shared" si="148"/>
        <v/>
      </c>
      <c r="CB97" t="str">
        <f t="shared" si="149"/>
        <v/>
      </c>
      <c r="CC97" s="13"/>
      <c r="CD97" s="13"/>
      <c r="CE97" s="13"/>
      <c r="CF97" s="13"/>
    </row>
    <row r="98" spans="1:84" x14ac:dyDescent="0.25">
      <c r="A98" s="14" t="str">
        <f t="shared" ref="A98:A129" si="162">IF(B98="","",P98+BL98+C98/1000+F98/1000000)</f>
        <v/>
      </c>
      <c r="B98" t="str">
        <f>match5b!A7</f>
        <v/>
      </c>
      <c r="C98" t="str">
        <f>match5b!B7</f>
        <v/>
      </c>
      <c r="D98" t="str">
        <f>match5b!C7</f>
        <v/>
      </c>
      <c r="E98" t="str">
        <f>match5b!D7</f>
        <v/>
      </c>
      <c r="F98" t="str">
        <f t="shared" si="104"/>
        <v/>
      </c>
      <c r="G98" t="str">
        <f>match5b!E7</f>
        <v/>
      </c>
      <c r="H98" t="str">
        <f>match5b!F7</f>
        <v/>
      </c>
      <c r="I98" t="str">
        <f>match5b!G7</f>
        <v/>
      </c>
      <c r="J98" t="str">
        <f>match5b!H7</f>
        <v/>
      </c>
      <c r="K98" t="str">
        <f>match5b!I7</f>
        <v/>
      </c>
      <c r="L98" t="str">
        <f>match5b!J7</f>
        <v/>
      </c>
      <c r="M98" t="str">
        <f>match5b!K7</f>
        <v/>
      </c>
      <c r="N98" t="str">
        <f>match5b!L7</f>
        <v/>
      </c>
      <c r="O98" t="str">
        <f>match5b!M7</f>
        <v/>
      </c>
      <c r="P98" t="str">
        <f>match5b!N7</f>
        <v/>
      </c>
      <c r="Q98" t="str">
        <f>MID($L98,1,1)</f>
        <v/>
      </c>
      <c r="R98" t="str">
        <f>MID($L98,2,1)</f>
        <v/>
      </c>
      <c r="S98" t="str">
        <f>MID($L98,3,1)</f>
        <v/>
      </c>
      <c r="T98" t="str">
        <f>MID($L98,4,1)</f>
        <v/>
      </c>
      <c r="U98" t="str">
        <f>MID($L98,5,1)</f>
        <v/>
      </c>
      <c r="V98" t="str">
        <f t="shared" ref="V98:V129" si="163">IF(ISERROR(W98+Y98/100),"",W98+Y98/100)</f>
        <v/>
      </c>
      <c r="W98" t="str">
        <f t="shared" si="110"/>
        <v/>
      </c>
      <c r="X98" t="str">
        <f t="shared" si="111"/>
        <v/>
      </c>
      <c r="Y98" t="str">
        <f t="shared" si="112"/>
        <v/>
      </c>
      <c r="Z98" t="str">
        <f t="shared" si="113"/>
        <v>(/)</v>
      </c>
      <c r="AA98" t="str">
        <f t="shared" si="114"/>
        <v/>
      </c>
      <c r="AB98" t="str">
        <f t="shared" si="115"/>
        <v/>
      </c>
      <c r="AC98" t="str">
        <f t="shared" si="116"/>
        <v/>
      </c>
      <c r="AD98" t="str">
        <f t="shared" si="117"/>
        <v/>
      </c>
      <c r="AE98" t="str">
        <f t="shared" si="118"/>
        <v/>
      </c>
      <c r="AF98" t="str">
        <f t="shared" si="119"/>
        <v/>
      </c>
      <c r="AG98" t="str">
        <f t="shared" si="120"/>
        <v/>
      </c>
      <c r="AH98" t="str">
        <f t="shared" si="121"/>
        <v/>
      </c>
      <c r="AI98" t="str">
        <f t="shared" si="122"/>
        <v/>
      </c>
      <c r="AJ98" t="str">
        <f t="shared" si="123"/>
        <v>(/)</v>
      </c>
      <c r="AK98" t="str">
        <f t="shared" si="124"/>
        <v/>
      </c>
      <c r="AL98" t="str">
        <f t="shared" si="125"/>
        <v/>
      </c>
      <c r="AM98" t="str">
        <f t="shared" si="126"/>
        <v/>
      </c>
      <c r="AN98" t="str">
        <f t="shared" si="127"/>
        <v/>
      </c>
      <c r="AO98" t="str">
        <f t="shared" si="128"/>
        <v/>
      </c>
      <c r="AP98" t="str">
        <f t="shared" si="129"/>
        <v/>
      </c>
      <c r="AQ98" t="str">
        <f t="shared" si="130"/>
        <v/>
      </c>
      <c r="AR98" t="str">
        <f t="shared" ref="AR98:AR129" si="164">IF(ISERROR(IF(AL98="-",AM98&amp;AN98,IF(AM98="-",AN98&amp;AO98,""))+0),"",IF(AL98="-",AM98&amp;AN98,IF(AM98="-",AN98&amp;AO98,""))+0)</f>
        <v/>
      </c>
      <c r="AS98" t="str">
        <f t="shared" si="131"/>
        <v/>
      </c>
      <c r="AT98" t="str">
        <f t="shared" si="132"/>
        <v>(/)</v>
      </c>
      <c r="AU98" t="str">
        <f t="shared" ref="AU98:AU129" si="165">IF(ISERROR(AG98+AQ98),"",AG98+AQ98)</f>
        <v/>
      </c>
      <c r="AV98" t="str">
        <f t="shared" ref="AV98:AV129" si="166">IF(ISERROR(AH98+AR98),"",AH98+AR98)</f>
        <v/>
      </c>
      <c r="AW98" t="str">
        <f t="shared" si="133"/>
        <v/>
      </c>
      <c r="AY98" s="18" t="str">
        <f t="shared" si="134"/>
        <v/>
      </c>
      <c r="AZ98" s="18" t="str">
        <f t="shared" ref="AZ98:AZ129" si="167">IF(B98="","","("&amp;AG98+AK98&amp;"/"&amp;AH98+AR98&amp;") ")</f>
        <v/>
      </c>
      <c r="BA98" s="18" t="str">
        <f t="shared" ref="BA98:BA129" si="168">IF(B98="","",IF(AQ98&gt;=$CD$2,"(3pts:"&amp;AQ98&amp;"/"&amp;AR98&amp;") ",""))</f>
        <v/>
      </c>
      <c r="BB98" s="18" t="str">
        <f t="shared" si="135"/>
        <v/>
      </c>
      <c r="BC98" s="18" t="str">
        <f t="shared" si="136"/>
        <v/>
      </c>
      <c r="BD98" s="18" t="str">
        <f t="shared" si="137"/>
        <v/>
      </c>
      <c r="BE98" s="18" t="str">
        <f t="shared" si="138"/>
        <v/>
      </c>
      <c r="BF98" s="18" t="str">
        <f t="shared" si="139"/>
        <v/>
      </c>
      <c r="BG98" s="18" t="str">
        <f t="shared" si="140"/>
        <v/>
      </c>
      <c r="BH98" s="18" t="str">
        <f t="shared" si="141"/>
        <v/>
      </c>
      <c r="BI98" s="18" t="str">
        <f t="shared" ref="BI98:BI129" si="169">B98&amp;BK98&amp;AY98&amp;AZ98&amp;BA98&amp;BB98&amp;BC98&amp;BD98&amp;BE98&amp;BF98&amp;BG98&amp;BH98</f>
        <v/>
      </c>
      <c r="BJ98" s="18" t="str">
        <f t="shared" ref="BJ98:BJ129" si="170">B98&amp;AY98&amp;AZ98&amp;BA98&amp;BB98&amp;BC98&amp;BD98&amp;BE98&amp;BF98&amp;BG98&amp;BH98</f>
        <v/>
      </c>
      <c r="BK98" s="18" t="str">
        <f>IF(B98="","","("&amp;match5b!$P$6&amp;") ")</f>
        <v/>
      </c>
      <c r="BL98">
        <v>9.6999999999999995E-8</v>
      </c>
      <c r="BM98" s="14" t="str">
        <f t="shared" si="142"/>
        <v/>
      </c>
      <c r="BN98" t="str">
        <f>IF(A98=MAX($A$98:$A$109),B98,"")</f>
        <v/>
      </c>
      <c r="BO98" t="str">
        <f t="shared" si="143"/>
        <v/>
      </c>
      <c r="BP98" t="str">
        <f t="shared" si="144"/>
        <v/>
      </c>
      <c r="BQ98" t="str">
        <f t="shared" si="145"/>
        <v/>
      </c>
      <c r="BR98" t="str">
        <f t="shared" si="146"/>
        <v/>
      </c>
      <c r="BS98" t="str">
        <f t="shared" ref="BS98:BS129" si="171">IF(F98=$F$197,B98&amp;BK98,"")</f>
        <v/>
      </c>
      <c r="BT98" t="str">
        <f t="shared" ref="BT98:BT129" si="172">IF(G98=$G$197,B98&amp;BK98,"")</f>
        <v/>
      </c>
      <c r="BU98" t="str">
        <f t="shared" ref="BU98:BU129" si="173">IF(H98=$H$197,B98&amp;BK98,"")</f>
        <v/>
      </c>
      <c r="BV98" t="str">
        <f t="shared" ref="BV98:BV129" si="174">IF(I98=$I$197,B98&amp;BK98,"")</f>
        <v/>
      </c>
      <c r="BW98" t="str">
        <f t="shared" ref="BW98:BW129" si="175">IF(J98=$J$197,B98&amp;BK98,"")</f>
        <v/>
      </c>
      <c r="BX98" t="str">
        <f t="shared" ref="BX98:BX129" si="176">IF(K98=5,BM98&amp;BK98,"")</f>
        <v/>
      </c>
      <c r="BY98" t="str">
        <f t="shared" ref="BY98:BY129" si="177">IF(V98=$V$197,B98&amp;BK98,"")</f>
        <v/>
      </c>
      <c r="BZ98" t="str">
        <f t="shared" si="147"/>
        <v/>
      </c>
      <c r="CA98" t="str">
        <f t="shared" si="148"/>
        <v/>
      </c>
      <c r="CB98" t="str">
        <f t="shared" si="149"/>
        <v/>
      </c>
      <c r="CC98" s="27"/>
      <c r="CD98" s="27"/>
      <c r="CE98" s="27"/>
      <c r="CF98" s="27"/>
    </row>
    <row r="99" spans="1:84" x14ac:dyDescent="0.25">
      <c r="A99" s="14" t="str">
        <f t="shared" si="162"/>
        <v/>
      </c>
      <c r="B99" t="str">
        <f>match5b!A8</f>
        <v/>
      </c>
      <c r="C99" t="str">
        <f>match5b!B8</f>
        <v/>
      </c>
      <c r="D99" t="str">
        <f>match5b!C8</f>
        <v/>
      </c>
      <c r="E99" t="str">
        <f>match5b!D8</f>
        <v/>
      </c>
      <c r="F99" t="str">
        <f t="shared" si="104"/>
        <v/>
      </c>
      <c r="G99" t="str">
        <f>match5b!E8</f>
        <v/>
      </c>
      <c r="H99" t="str">
        <f>match5b!F8</f>
        <v/>
      </c>
      <c r="I99" t="str">
        <f>match5b!G8</f>
        <v/>
      </c>
      <c r="J99" t="str">
        <f>match5b!H8</f>
        <v/>
      </c>
      <c r="K99" t="str">
        <f>match5b!I8</f>
        <v/>
      </c>
      <c r="L99" t="str">
        <f>match5b!J8</f>
        <v/>
      </c>
      <c r="M99" t="str">
        <f>match5b!K8</f>
        <v/>
      </c>
      <c r="N99" t="str">
        <f>match5b!L8</f>
        <v/>
      </c>
      <c r="O99" t="str">
        <f>match5b!M8</f>
        <v/>
      </c>
      <c r="P99" t="str">
        <f>match5b!N8</f>
        <v/>
      </c>
      <c r="Q99" t="str">
        <f t="shared" ref="Q99:Q109" si="178">MID($L99,1,1)</f>
        <v/>
      </c>
      <c r="R99" t="str">
        <f t="shared" ref="R99:R109" si="179">MID($L99,2,1)</f>
        <v/>
      </c>
      <c r="S99" t="str">
        <f t="shared" ref="S99:S109" si="180">MID($L99,3,1)</f>
        <v/>
      </c>
      <c r="T99" t="str">
        <f t="shared" ref="T99:T109" si="181">MID($L99,4,1)</f>
        <v/>
      </c>
      <c r="U99" t="str">
        <f t="shared" ref="U99:U109" si="182">MID($L99,5,1)</f>
        <v/>
      </c>
      <c r="V99" t="str">
        <f t="shared" si="163"/>
        <v/>
      </c>
      <c r="W99" t="str">
        <f t="shared" si="110"/>
        <v/>
      </c>
      <c r="X99" t="str">
        <f t="shared" si="111"/>
        <v/>
      </c>
      <c r="Y99" t="str">
        <f t="shared" si="112"/>
        <v/>
      </c>
      <c r="Z99" t="str">
        <f t="shared" si="113"/>
        <v>(/)</v>
      </c>
      <c r="AA99" t="str">
        <f t="shared" si="114"/>
        <v/>
      </c>
      <c r="AB99" t="str">
        <f t="shared" si="115"/>
        <v/>
      </c>
      <c r="AC99" t="str">
        <f t="shared" si="116"/>
        <v/>
      </c>
      <c r="AD99" t="str">
        <f t="shared" si="117"/>
        <v/>
      </c>
      <c r="AE99" t="str">
        <f t="shared" si="118"/>
        <v/>
      </c>
      <c r="AF99" t="str">
        <f t="shared" si="119"/>
        <v/>
      </c>
      <c r="AG99" t="str">
        <f t="shared" si="120"/>
        <v/>
      </c>
      <c r="AH99" t="str">
        <f t="shared" si="121"/>
        <v/>
      </c>
      <c r="AI99" t="str">
        <f t="shared" si="122"/>
        <v/>
      </c>
      <c r="AJ99" t="str">
        <f t="shared" si="123"/>
        <v>(/)</v>
      </c>
      <c r="AK99" t="str">
        <f t="shared" si="124"/>
        <v/>
      </c>
      <c r="AL99" t="str">
        <f t="shared" si="125"/>
        <v/>
      </c>
      <c r="AM99" t="str">
        <f t="shared" si="126"/>
        <v/>
      </c>
      <c r="AN99" t="str">
        <f t="shared" si="127"/>
        <v/>
      </c>
      <c r="AO99" t="str">
        <f t="shared" si="128"/>
        <v/>
      </c>
      <c r="AP99" t="str">
        <f t="shared" si="129"/>
        <v/>
      </c>
      <c r="AQ99" t="str">
        <f t="shared" si="130"/>
        <v/>
      </c>
      <c r="AR99" t="str">
        <f t="shared" si="164"/>
        <v/>
      </c>
      <c r="AS99" t="str">
        <f t="shared" si="131"/>
        <v/>
      </c>
      <c r="AT99" t="str">
        <f t="shared" si="132"/>
        <v>(/)</v>
      </c>
      <c r="AU99" t="str">
        <f t="shared" si="165"/>
        <v/>
      </c>
      <c r="AV99" t="str">
        <f t="shared" si="166"/>
        <v/>
      </c>
      <c r="AW99" t="str">
        <f t="shared" si="133"/>
        <v/>
      </c>
      <c r="AY99" s="18" t="str">
        <f t="shared" si="134"/>
        <v/>
      </c>
      <c r="AZ99" s="18" t="str">
        <f t="shared" si="167"/>
        <v/>
      </c>
      <c r="BA99" s="18" t="str">
        <f t="shared" si="168"/>
        <v/>
      </c>
      <c r="BB99" s="18" t="str">
        <f t="shared" si="135"/>
        <v/>
      </c>
      <c r="BC99" s="18" t="str">
        <f t="shared" si="136"/>
        <v/>
      </c>
      <c r="BD99" s="18" t="str">
        <f t="shared" si="137"/>
        <v/>
      </c>
      <c r="BE99" s="18" t="str">
        <f t="shared" si="138"/>
        <v/>
      </c>
      <c r="BF99" s="18" t="str">
        <f t="shared" si="139"/>
        <v/>
      </c>
      <c r="BG99" s="18" t="str">
        <f t="shared" si="140"/>
        <v/>
      </c>
      <c r="BH99" s="18" t="str">
        <f t="shared" si="141"/>
        <v/>
      </c>
      <c r="BI99" s="18" t="str">
        <f t="shared" si="169"/>
        <v/>
      </c>
      <c r="BJ99" s="18" t="str">
        <f t="shared" si="170"/>
        <v/>
      </c>
      <c r="BK99" s="18" t="str">
        <f>IF(B99="","","("&amp;match5b!$P$6&amp;") ")</f>
        <v/>
      </c>
      <c r="BL99">
        <v>9.8000000000000004E-8</v>
      </c>
      <c r="BM99" s="14" t="str">
        <f t="shared" si="142"/>
        <v/>
      </c>
      <c r="BN99" t="str">
        <f t="shared" ref="BN99:BN109" si="183">IF(A99=MAX($A$98:$A$109),B99,"")</f>
        <v/>
      </c>
      <c r="BO99" t="str">
        <f t="shared" si="143"/>
        <v/>
      </c>
      <c r="BP99" t="str">
        <f t="shared" ref="BP99:BP130" si="184">IF(C99=$C$197,B99&amp;BK99,"")</f>
        <v/>
      </c>
      <c r="BQ99" t="str">
        <f t="shared" ref="BQ99:BQ130" si="185">IF(D99=D$197,$B99&amp;$BK99,"")</f>
        <v/>
      </c>
      <c r="BR99" t="str">
        <f t="shared" ref="BR99:BR130" si="186">IF(E99=E$197,$B99&amp;$BK99,"")</f>
        <v/>
      </c>
      <c r="BS99" t="str">
        <f t="shared" si="171"/>
        <v/>
      </c>
      <c r="BT99" t="str">
        <f t="shared" si="172"/>
        <v/>
      </c>
      <c r="BU99" t="str">
        <f t="shared" si="173"/>
        <v/>
      </c>
      <c r="BV99" t="str">
        <f t="shared" si="174"/>
        <v/>
      </c>
      <c r="BW99" t="str">
        <f t="shared" si="175"/>
        <v/>
      </c>
      <c r="BX99" t="str">
        <f t="shared" si="176"/>
        <v/>
      </c>
      <c r="BY99" t="str">
        <f t="shared" si="177"/>
        <v/>
      </c>
      <c r="BZ99" t="str">
        <f t="shared" si="147"/>
        <v/>
      </c>
      <c r="CA99" t="str">
        <f t="shared" si="148"/>
        <v/>
      </c>
      <c r="CB99" t="str">
        <f t="shared" si="149"/>
        <v/>
      </c>
    </row>
    <row r="100" spans="1:84" x14ac:dyDescent="0.25">
      <c r="A100" s="14" t="str">
        <f t="shared" si="162"/>
        <v/>
      </c>
      <c r="B100" t="str">
        <f>match5b!A9</f>
        <v/>
      </c>
      <c r="C100" t="str">
        <f>match5b!B9</f>
        <v/>
      </c>
      <c r="D100" t="str">
        <f>match5b!C9</f>
        <v/>
      </c>
      <c r="E100" t="str">
        <f>match5b!D9</f>
        <v/>
      </c>
      <c r="F100" t="str">
        <f t="shared" si="104"/>
        <v/>
      </c>
      <c r="G100" t="str">
        <f>match5b!E9</f>
        <v/>
      </c>
      <c r="H100" t="str">
        <f>match5b!F9</f>
        <v/>
      </c>
      <c r="I100" t="str">
        <f>match5b!G9</f>
        <v/>
      </c>
      <c r="J100" t="str">
        <f>match5b!H9</f>
        <v/>
      </c>
      <c r="K100" t="str">
        <f>match5b!I9</f>
        <v/>
      </c>
      <c r="L100" t="str">
        <f>match5b!J9</f>
        <v/>
      </c>
      <c r="M100" t="str">
        <f>match5b!K9</f>
        <v/>
      </c>
      <c r="N100" t="str">
        <f>match5b!L9</f>
        <v/>
      </c>
      <c r="O100" t="str">
        <f>match5b!M9</f>
        <v/>
      </c>
      <c r="P100" t="str">
        <f>match5b!N9</f>
        <v/>
      </c>
      <c r="Q100" t="str">
        <f t="shared" si="178"/>
        <v/>
      </c>
      <c r="R100" t="str">
        <f t="shared" si="179"/>
        <v/>
      </c>
      <c r="S100" t="str">
        <f t="shared" si="180"/>
        <v/>
      </c>
      <c r="T100" t="str">
        <f t="shared" si="181"/>
        <v/>
      </c>
      <c r="U100" t="str">
        <f t="shared" si="182"/>
        <v/>
      </c>
      <c r="V100" t="str">
        <f t="shared" si="163"/>
        <v/>
      </c>
      <c r="W100" t="str">
        <f t="shared" si="110"/>
        <v/>
      </c>
      <c r="X100" t="str">
        <f t="shared" si="111"/>
        <v/>
      </c>
      <c r="Y100" t="str">
        <f t="shared" si="112"/>
        <v/>
      </c>
      <c r="Z100" t="str">
        <f t="shared" si="113"/>
        <v>(/)</v>
      </c>
      <c r="AA100" t="str">
        <f t="shared" si="114"/>
        <v/>
      </c>
      <c r="AB100" t="str">
        <f t="shared" si="115"/>
        <v/>
      </c>
      <c r="AC100" t="str">
        <f t="shared" si="116"/>
        <v/>
      </c>
      <c r="AD100" t="str">
        <f t="shared" si="117"/>
        <v/>
      </c>
      <c r="AE100" t="str">
        <f t="shared" si="118"/>
        <v/>
      </c>
      <c r="AF100" t="str">
        <f t="shared" si="119"/>
        <v/>
      </c>
      <c r="AG100" t="str">
        <f t="shared" si="120"/>
        <v/>
      </c>
      <c r="AH100" t="str">
        <f t="shared" si="121"/>
        <v/>
      </c>
      <c r="AI100" t="str">
        <f t="shared" si="122"/>
        <v/>
      </c>
      <c r="AJ100" t="str">
        <f t="shared" si="123"/>
        <v>(/)</v>
      </c>
      <c r="AK100" t="str">
        <f t="shared" si="124"/>
        <v/>
      </c>
      <c r="AL100" t="str">
        <f t="shared" si="125"/>
        <v/>
      </c>
      <c r="AM100" t="str">
        <f t="shared" si="126"/>
        <v/>
      </c>
      <c r="AN100" t="str">
        <f t="shared" si="127"/>
        <v/>
      </c>
      <c r="AO100" t="str">
        <f t="shared" si="128"/>
        <v/>
      </c>
      <c r="AP100" t="str">
        <f t="shared" si="129"/>
        <v/>
      </c>
      <c r="AQ100" t="str">
        <f t="shared" si="130"/>
        <v/>
      </c>
      <c r="AR100" t="str">
        <f t="shared" si="164"/>
        <v/>
      </c>
      <c r="AS100" t="str">
        <f t="shared" si="131"/>
        <v/>
      </c>
      <c r="AT100" t="str">
        <f t="shared" si="132"/>
        <v>(/)</v>
      </c>
      <c r="AU100" t="str">
        <f t="shared" si="165"/>
        <v/>
      </c>
      <c r="AV100" t="str">
        <f t="shared" si="166"/>
        <v/>
      </c>
      <c r="AW100" t="str">
        <f t="shared" si="133"/>
        <v/>
      </c>
      <c r="AY100" s="18" t="str">
        <f t="shared" si="134"/>
        <v/>
      </c>
      <c r="AZ100" s="18" t="str">
        <f t="shared" si="167"/>
        <v/>
      </c>
      <c r="BA100" s="18" t="str">
        <f t="shared" si="168"/>
        <v/>
      </c>
      <c r="BB100" s="18" t="str">
        <f t="shared" si="135"/>
        <v/>
      </c>
      <c r="BC100" s="18" t="str">
        <f t="shared" si="136"/>
        <v/>
      </c>
      <c r="BD100" s="18" t="str">
        <f t="shared" si="137"/>
        <v/>
      </c>
      <c r="BE100" s="18" t="str">
        <f t="shared" si="138"/>
        <v/>
      </c>
      <c r="BF100" s="18" t="str">
        <f t="shared" si="139"/>
        <v/>
      </c>
      <c r="BG100" s="18" t="str">
        <f t="shared" si="140"/>
        <v/>
      </c>
      <c r="BH100" s="18" t="str">
        <f t="shared" si="141"/>
        <v/>
      </c>
      <c r="BI100" s="18" t="str">
        <f t="shared" si="169"/>
        <v/>
      </c>
      <c r="BJ100" s="18" t="str">
        <f t="shared" si="170"/>
        <v/>
      </c>
      <c r="BK100" s="18" t="str">
        <f>IF(B100="","","("&amp;match5b!$P$6&amp;") ")</f>
        <v/>
      </c>
      <c r="BL100">
        <v>9.9E-8</v>
      </c>
      <c r="BM100" s="14" t="str">
        <f t="shared" si="142"/>
        <v/>
      </c>
      <c r="BN100" t="str">
        <f t="shared" si="183"/>
        <v/>
      </c>
      <c r="BO100" t="str">
        <f t="shared" si="143"/>
        <v/>
      </c>
      <c r="BP100" t="str">
        <f t="shared" si="184"/>
        <v/>
      </c>
      <c r="BQ100" t="str">
        <f t="shared" si="185"/>
        <v/>
      </c>
      <c r="BR100" t="str">
        <f t="shared" si="186"/>
        <v/>
      </c>
      <c r="BS100" t="str">
        <f t="shared" si="171"/>
        <v/>
      </c>
      <c r="BT100" t="str">
        <f t="shared" si="172"/>
        <v/>
      </c>
      <c r="BU100" t="str">
        <f t="shared" si="173"/>
        <v/>
      </c>
      <c r="BV100" t="str">
        <f t="shared" si="174"/>
        <v/>
      </c>
      <c r="BW100" t="str">
        <f t="shared" si="175"/>
        <v/>
      </c>
      <c r="BX100" t="str">
        <f t="shared" si="176"/>
        <v/>
      </c>
      <c r="BY100" t="str">
        <f t="shared" si="177"/>
        <v/>
      </c>
      <c r="BZ100" t="str">
        <f t="shared" si="147"/>
        <v/>
      </c>
      <c r="CA100" t="str">
        <f t="shared" si="148"/>
        <v/>
      </c>
      <c r="CB100" t="str">
        <f t="shared" si="149"/>
        <v/>
      </c>
    </row>
    <row r="101" spans="1:84" x14ac:dyDescent="0.25">
      <c r="A101" s="14" t="str">
        <f t="shared" si="162"/>
        <v/>
      </c>
      <c r="B101" t="str">
        <f>match5b!A10</f>
        <v/>
      </c>
      <c r="C101" t="str">
        <f>match5b!B10</f>
        <v/>
      </c>
      <c r="D101" t="str">
        <f>match5b!C10</f>
        <v/>
      </c>
      <c r="E101" t="str">
        <f>match5b!D10</f>
        <v/>
      </c>
      <c r="F101" t="str">
        <f t="shared" si="104"/>
        <v/>
      </c>
      <c r="G101" t="str">
        <f>match5b!E10</f>
        <v/>
      </c>
      <c r="H101" t="str">
        <f>match5b!F10</f>
        <v/>
      </c>
      <c r="I101" t="str">
        <f>match5b!G10</f>
        <v/>
      </c>
      <c r="J101" t="str">
        <f>match5b!H10</f>
        <v/>
      </c>
      <c r="K101" t="str">
        <f>match5b!I10</f>
        <v/>
      </c>
      <c r="L101" t="str">
        <f>match5b!J10</f>
        <v/>
      </c>
      <c r="M101" t="str">
        <f>match5b!K10</f>
        <v/>
      </c>
      <c r="N101" t="str">
        <f>match5b!L10</f>
        <v/>
      </c>
      <c r="O101" t="str">
        <f>match5b!M10</f>
        <v/>
      </c>
      <c r="P101" t="str">
        <f>match5b!N10</f>
        <v/>
      </c>
      <c r="Q101" t="str">
        <f t="shared" si="178"/>
        <v/>
      </c>
      <c r="R101" t="str">
        <f t="shared" si="179"/>
        <v/>
      </c>
      <c r="S101" t="str">
        <f t="shared" si="180"/>
        <v/>
      </c>
      <c r="T101" t="str">
        <f t="shared" si="181"/>
        <v/>
      </c>
      <c r="U101" t="str">
        <f t="shared" si="182"/>
        <v/>
      </c>
      <c r="V101" t="str">
        <f t="shared" si="163"/>
        <v/>
      </c>
      <c r="W101" t="str">
        <f t="shared" si="110"/>
        <v/>
      </c>
      <c r="X101" t="str">
        <f t="shared" si="111"/>
        <v/>
      </c>
      <c r="Y101" t="str">
        <f t="shared" si="112"/>
        <v/>
      </c>
      <c r="Z101" t="str">
        <f t="shared" si="113"/>
        <v>(/)</v>
      </c>
      <c r="AA101" t="str">
        <f t="shared" si="114"/>
        <v/>
      </c>
      <c r="AB101" t="str">
        <f t="shared" si="115"/>
        <v/>
      </c>
      <c r="AC101" t="str">
        <f t="shared" si="116"/>
        <v/>
      </c>
      <c r="AD101" t="str">
        <f t="shared" si="117"/>
        <v/>
      </c>
      <c r="AE101" t="str">
        <f t="shared" si="118"/>
        <v/>
      </c>
      <c r="AF101" t="str">
        <f t="shared" si="119"/>
        <v/>
      </c>
      <c r="AG101" t="str">
        <f t="shared" si="120"/>
        <v/>
      </c>
      <c r="AH101" t="str">
        <f t="shared" si="121"/>
        <v/>
      </c>
      <c r="AI101" t="str">
        <f t="shared" si="122"/>
        <v/>
      </c>
      <c r="AJ101" t="str">
        <f t="shared" si="123"/>
        <v>(/)</v>
      </c>
      <c r="AK101" t="str">
        <f t="shared" si="124"/>
        <v/>
      </c>
      <c r="AL101" t="str">
        <f t="shared" si="125"/>
        <v/>
      </c>
      <c r="AM101" t="str">
        <f t="shared" si="126"/>
        <v/>
      </c>
      <c r="AN101" t="str">
        <f t="shared" si="127"/>
        <v/>
      </c>
      <c r="AO101" t="str">
        <f t="shared" si="128"/>
        <v/>
      </c>
      <c r="AP101" t="str">
        <f t="shared" si="129"/>
        <v/>
      </c>
      <c r="AQ101" t="str">
        <f t="shared" si="130"/>
        <v/>
      </c>
      <c r="AR101" t="str">
        <f t="shared" si="164"/>
        <v/>
      </c>
      <c r="AS101" t="str">
        <f t="shared" si="131"/>
        <v/>
      </c>
      <c r="AT101" t="str">
        <f t="shared" si="132"/>
        <v>(/)</v>
      </c>
      <c r="AU101" t="str">
        <f t="shared" si="165"/>
        <v/>
      </c>
      <c r="AV101" t="str">
        <f t="shared" si="166"/>
        <v/>
      </c>
      <c r="AW101" t="str">
        <f t="shared" si="133"/>
        <v/>
      </c>
      <c r="AY101" s="18" t="str">
        <f t="shared" si="134"/>
        <v/>
      </c>
      <c r="AZ101" s="18" t="str">
        <f t="shared" si="167"/>
        <v/>
      </c>
      <c r="BA101" s="18" t="str">
        <f t="shared" si="168"/>
        <v/>
      </c>
      <c r="BB101" s="18" t="str">
        <f t="shared" si="135"/>
        <v/>
      </c>
      <c r="BC101" s="18" t="str">
        <f t="shared" si="136"/>
        <v/>
      </c>
      <c r="BD101" s="18" t="str">
        <f t="shared" si="137"/>
        <v/>
      </c>
      <c r="BE101" s="18" t="str">
        <f t="shared" si="138"/>
        <v/>
      </c>
      <c r="BF101" s="18" t="str">
        <f t="shared" si="139"/>
        <v/>
      </c>
      <c r="BG101" s="18" t="str">
        <f t="shared" si="140"/>
        <v/>
      </c>
      <c r="BH101" s="18" t="str">
        <f t="shared" si="141"/>
        <v/>
      </c>
      <c r="BI101" s="18" t="str">
        <f t="shared" si="169"/>
        <v/>
      </c>
      <c r="BJ101" s="18" t="str">
        <f t="shared" si="170"/>
        <v/>
      </c>
      <c r="BK101" s="18" t="str">
        <f>IF(B101="","","("&amp;match5b!$P$6&amp;") ")</f>
        <v/>
      </c>
      <c r="BL101">
        <v>9.9999999999999995E-8</v>
      </c>
      <c r="BM101" s="14" t="str">
        <f t="shared" si="142"/>
        <v/>
      </c>
      <c r="BN101" t="str">
        <f t="shared" si="183"/>
        <v/>
      </c>
      <c r="BO101" t="str">
        <f t="shared" si="143"/>
        <v/>
      </c>
      <c r="BP101" t="str">
        <f t="shared" si="184"/>
        <v/>
      </c>
      <c r="BQ101" t="str">
        <f t="shared" si="185"/>
        <v/>
      </c>
      <c r="BR101" t="str">
        <f t="shared" si="186"/>
        <v/>
      </c>
      <c r="BS101" t="str">
        <f t="shared" si="171"/>
        <v/>
      </c>
      <c r="BT101" t="str">
        <f t="shared" si="172"/>
        <v/>
      </c>
      <c r="BU101" t="str">
        <f t="shared" si="173"/>
        <v/>
      </c>
      <c r="BV101" t="str">
        <f t="shared" si="174"/>
        <v/>
      </c>
      <c r="BW101" t="str">
        <f t="shared" si="175"/>
        <v/>
      </c>
      <c r="BX101" t="str">
        <f t="shared" si="176"/>
        <v/>
      </c>
      <c r="BY101" t="str">
        <f t="shared" si="177"/>
        <v/>
      </c>
      <c r="BZ101" t="str">
        <f t="shared" si="147"/>
        <v/>
      </c>
      <c r="CA101" t="str">
        <f t="shared" si="148"/>
        <v/>
      </c>
      <c r="CB101" t="str">
        <f t="shared" si="149"/>
        <v/>
      </c>
    </row>
    <row r="102" spans="1:84" x14ac:dyDescent="0.25">
      <c r="A102" s="14" t="str">
        <f t="shared" si="162"/>
        <v/>
      </c>
      <c r="B102" t="str">
        <f>match5b!A11</f>
        <v/>
      </c>
      <c r="C102" t="str">
        <f>match5b!B11</f>
        <v/>
      </c>
      <c r="D102" t="str">
        <f>match5b!C11</f>
        <v/>
      </c>
      <c r="E102" t="str">
        <f>match5b!D11</f>
        <v/>
      </c>
      <c r="F102" t="str">
        <f t="shared" si="104"/>
        <v/>
      </c>
      <c r="G102" t="str">
        <f>match5b!E11</f>
        <v/>
      </c>
      <c r="H102" t="str">
        <f>match5b!F11</f>
        <v/>
      </c>
      <c r="I102" t="str">
        <f>match5b!G11</f>
        <v/>
      </c>
      <c r="J102" t="str">
        <f>match5b!H11</f>
        <v/>
      </c>
      <c r="K102" t="str">
        <f>match5b!I11</f>
        <v/>
      </c>
      <c r="L102" t="str">
        <f>match5b!J11</f>
        <v/>
      </c>
      <c r="M102" t="str">
        <f>match5b!K11</f>
        <v/>
      </c>
      <c r="N102" t="str">
        <f>match5b!L11</f>
        <v/>
      </c>
      <c r="O102" t="str">
        <f>match5b!M11</f>
        <v/>
      </c>
      <c r="P102" t="str">
        <f>match5b!N11</f>
        <v/>
      </c>
      <c r="Q102" t="str">
        <f t="shared" si="178"/>
        <v/>
      </c>
      <c r="R102" t="str">
        <f t="shared" si="179"/>
        <v/>
      </c>
      <c r="S102" t="str">
        <f t="shared" si="180"/>
        <v/>
      </c>
      <c r="T102" t="str">
        <f t="shared" si="181"/>
        <v/>
      </c>
      <c r="U102" t="str">
        <f t="shared" si="182"/>
        <v/>
      </c>
      <c r="V102" t="str">
        <f t="shared" si="163"/>
        <v/>
      </c>
      <c r="W102" t="str">
        <f t="shared" si="110"/>
        <v/>
      </c>
      <c r="X102" t="str">
        <f t="shared" si="111"/>
        <v/>
      </c>
      <c r="Y102" t="str">
        <f t="shared" si="112"/>
        <v/>
      </c>
      <c r="Z102" t="str">
        <f t="shared" si="113"/>
        <v>(/)</v>
      </c>
      <c r="AA102" t="str">
        <f t="shared" si="114"/>
        <v/>
      </c>
      <c r="AB102" t="str">
        <f t="shared" si="115"/>
        <v/>
      </c>
      <c r="AC102" t="str">
        <f t="shared" si="116"/>
        <v/>
      </c>
      <c r="AD102" t="str">
        <f t="shared" si="117"/>
        <v/>
      </c>
      <c r="AE102" t="str">
        <f t="shared" si="118"/>
        <v/>
      </c>
      <c r="AF102" t="str">
        <f t="shared" si="119"/>
        <v/>
      </c>
      <c r="AG102" t="str">
        <f t="shared" si="120"/>
        <v/>
      </c>
      <c r="AH102" t="str">
        <f t="shared" si="121"/>
        <v/>
      </c>
      <c r="AI102" t="str">
        <f t="shared" si="122"/>
        <v/>
      </c>
      <c r="AJ102" t="str">
        <f t="shared" si="123"/>
        <v>(/)</v>
      </c>
      <c r="AK102" t="str">
        <f t="shared" si="124"/>
        <v/>
      </c>
      <c r="AL102" t="str">
        <f t="shared" si="125"/>
        <v/>
      </c>
      <c r="AM102" t="str">
        <f t="shared" si="126"/>
        <v/>
      </c>
      <c r="AN102" t="str">
        <f t="shared" si="127"/>
        <v/>
      </c>
      <c r="AO102" t="str">
        <f t="shared" si="128"/>
        <v/>
      </c>
      <c r="AP102" t="str">
        <f t="shared" si="129"/>
        <v/>
      </c>
      <c r="AQ102" t="str">
        <f t="shared" si="130"/>
        <v/>
      </c>
      <c r="AR102" t="str">
        <f t="shared" si="164"/>
        <v/>
      </c>
      <c r="AS102" t="str">
        <f t="shared" si="131"/>
        <v/>
      </c>
      <c r="AT102" t="str">
        <f t="shared" si="132"/>
        <v>(/)</v>
      </c>
      <c r="AU102" t="str">
        <f t="shared" si="165"/>
        <v/>
      </c>
      <c r="AV102" t="str">
        <f t="shared" si="166"/>
        <v/>
      </c>
      <c r="AW102" t="str">
        <f t="shared" si="133"/>
        <v/>
      </c>
      <c r="AY102" s="18" t="str">
        <f t="shared" si="134"/>
        <v/>
      </c>
      <c r="AZ102" s="18" t="str">
        <f t="shared" si="167"/>
        <v/>
      </c>
      <c r="BA102" s="18" t="str">
        <f t="shared" si="168"/>
        <v/>
      </c>
      <c r="BB102" s="18" t="str">
        <f t="shared" si="135"/>
        <v/>
      </c>
      <c r="BC102" s="18" t="str">
        <f t="shared" si="136"/>
        <v/>
      </c>
      <c r="BD102" s="18" t="str">
        <f t="shared" si="137"/>
        <v/>
      </c>
      <c r="BE102" s="18" t="str">
        <f t="shared" si="138"/>
        <v/>
      </c>
      <c r="BF102" s="18" t="str">
        <f t="shared" si="139"/>
        <v/>
      </c>
      <c r="BG102" s="18" t="str">
        <f t="shared" si="140"/>
        <v/>
      </c>
      <c r="BH102" s="18" t="str">
        <f t="shared" si="141"/>
        <v/>
      </c>
      <c r="BI102" s="18" t="str">
        <f t="shared" si="169"/>
        <v/>
      </c>
      <c r="BJ102" s="18" t="str">
        <f t="shared" si="170"/>
        <v/>
      </c>
      <c r="BK102" s="18" t="str">
        <f>IF(B102="","","("&amp;match5b!$P$6&amp;") ")</f>
        <v/>
      </c>
      <c r="BL102">
        <v>1.01E-7</v>
      </c>
      <c r="BM102" s="14" t="str">
        <f t="shared" si="142"/>
        <v/>
      </c>
      <c r="BN102" t="str">
        <f t="shared" si="183"/>
        <v/>
      </c>
      <c r="BO102" t="str">
        <f t="shared" si="143"/>
        <v/>
      </c>
      <c r="BP102" t="str">
        <f t="shared" si="184"/>
        <v/>
      </c>
      <c r="BQ102" t="str">
        <f t="shared" si="185"/>
        <v/>
      </c>
      <c r="BR102" t="str">
        <f t="shared" si="186"/>
        <v/>
      </c>
      <c r="BS102" t="str">
        <f t="shared" si="171"/>
        <v/>
      </c>
      <c r="BT102" t="str">
        <f t="shared" si="172"/>
        <v/>
      </c>
      <c r="BU102" t="str">
        <f t="shared" si="173"/>
        <v/>
      </c>
      <c r="BV102" t="str">
        <f t="shared" si="174"/>
        <v/>
      </c>
      <c r="BW102" t="str">
        <f t="shared" si="175"/>
        <v/>
      </c>
      <c r="BX102" t="str">
        <f t="shared" si="176"/>
        <v/>
      </c>
      <c r="BY102" t="str">
        <f t="shared" si="177"/>
        <v/>
      </c>
      <c r="BZ102" t="str">
        <f t="shared" si="147"/>
        <v/>
      </c>
      <c r="CA102" t="str">
        <f t="shared" si="148"/>
        <v/>
      </c>
      <c r="CB102" t="str">
        <f t="shared" si="149"/>
        <v/>
      </c>
    </row>
    <row r="103" spans="1:84" x14ac:dyDescent="0.25">
      <c r="A103" s="14" t="str">
        <f t="shared" si="162"/>
        <v/>
      </c>
      <c r="B103" t="str">
        <f>match5b!A12</f>
        <v/>
      </c>
      <c r="C103" t="str">
        <f>match5b!B12</f>
        <v/>
      </c>
      <c r="D103" t="str">
        <f>match5b!C12</f>
        <v/>
      </c>
      <c r="E103" t="str">
        <f>match5b!D12</f>
        <v/>
      </c>
      <c r="F103" t="str">
        <f t="shared" si="104"/>
        <v/>
      </c>
      <c r="G103" t="str">
        <f>match5b!E12</f>
        <v/>
      </c>
      <c r="H103" t="str">
        <f>match5b!F12</f>
        <v/>
      </c>
      <c r="I103" t="str">
        <f>match5b!G12</f>
        <v/>
      </c>
      <c r="J103" t="str">
        <f>match5b!H12</f>
        <v/>
      </c>
      <c r="K103" t="str">
        <f>match5b!I12</f>
        <v/>
      </c>
      <c r="L103" t="str">
        <f>match5b!J12</f>
        <v/>
      </c>
      <c r="M103" t="str">
        <f>match5b!K12</f>
        <v/>
      </c>
      <c r="N103" t="str">
        <f>match5b!L12</f>
        <v/>
      </c>
      <c r="O103" t="str">
        <f>match5b!M12</f>
        <v/>
      </c>
      <c r="P103" t="str">
        <f>match5b!N12</f>
        <v/>
      </c>
      <c r="Q103" t="str">
        <f t="shared" si="178"/>
        <v/>
      </c>
      <c r="R103" t="str">
        <f t="shared" si="179"/>
        <v/>
      </c>
      <c r="S103" t="str">
        <f t="shared" si="180"/>
        <v/>
      </c>
      <c r="T103" t="str">
        <f t="shared" si="181"/>
        <v/>
      </c>
      <c r="U103" t="str">
        <f t="shared" si="182"/>
        <v/>
      </c>
      <c r="V103" t="str">
        <f t="shared" si="163"/>
        <v/>
      </c>
      <c r="W103" t="str">
        <f t="shared" si="110"/>
        <v/>
      </c>
      <c r="X103" t="str">
        <f t="shared" si="111"/>
        <v/>
      </c>
      <c r="Y103" t="str">
        <f t="shared" si="112"/>
        <v/>
      </c>
      <c r="Z103" t="str">
        <f t="shared" si="113"/>
        <v>(/)</v>
      </c>
      <c r="AA103" t="str">
        <f t="shared" si="114"/>
        <v/>
      </c>
      <c r="AB103" t="str">
        <f t="shared" si="115"/>
        <v/>
      </c>
      <c r="AC103" t="str">
        <f t="shared" si="116"/>
        <v/>
      </c>
      <c r="AD103" t="str">
        <f t="shared" si="117"/>
        <v/>
      </c>
      <c r="AE103" t="str">
        <f t="shared" si="118"/>
        <v/>
      </c>
      <c r="AF103" t="str">
        <f t="shared" si="119"/>
        <v/>
      </c>
      <c r="AG103" t="str">
        <f t="shared" si="120"/>
        <v/>
      </c>
      <c r="AH103" t="str">
        <f t="shared" si="121"/>
        <v/>
      </c>
      <c r="AI103" t="str">
        <f t="shared" si="122"/>
        <v/>
      </c>
      <c r="AJ103" t="str">
        <f t="shared" si="123"/>
        <v>(/)</v>
      </c>
      <c r="AK103" t="str">
        <f t="shared" si="124"/>
        <v/>
      </c>
      <c r="AL103" t="str">
        <f t="shared" si="125"/>
        <v/>
      </c>
      <c r="AM103" t="str">
        <f t="shared" si="126"/>
        <v/>
      </c>
      <c r="AN103" t="str">
        <f t="shared" si="127"/>
        <v/>
      </c>
      <c r="AO103" t="str">
        <f t="shared" si="128"/>
        <v/>
      </c>
      <c r="AP103" t="str">
        <f t="shared" si="129"/>
        <v/>
      </c>
      <c r="AQ103" t="str">
        <f t="shared" si="130"/>
        <v/>
      </c>
      <c r="AR103" t="str">
        <f t="shared" si="164"/>
        <v/>
      </c>
      <c r="AS103" t="str">
        <f t="shared" si="131"/>
        <v/>
      </c>
      <c r="AT103" t="str">
        <f t="shared" si="132"/>
        <v>(/)</v>
      </c>
      <c r="AU103" t="str">
        <f t="shared" si="165"/>
        <v/>
      </c>
      <c r="AV103" t="str">
        <f t="shared" si="166"/>
        <v/>
      </c>
      <c r="AW103" t="str">
        <f t="shared" si="133"/>
        <v/>
      </c>
      <c r="AY103" s="18" t="str">
        <f t="shared" si="134"/>
        <v/>
      </c>
      <c r="AZ103" s="18" t="str">
        <f t="shared" si="167"/>
        <v/>
      </c>
      <c r="BA103" s="18" t="str">
        <f t="shared" si="168"/>
        <v/>
      </c>
      <c r="BB103" s="18" t="str">
        <f t="shared" si="135"/>
        <v/>
      </c>
      <c r="BC103" s="18" t="str">
        <f t="shared" si="136"/>
        <v/>
      </c>
      <c r="BD103" s="18" t="str">
        <f t="shared" si="137"/>
        <v/>
      </c>
      <c r="BE103" s="18" t="str">
        <f t="shared" si="138"/>
        <v/>
      </c>
      <c r="BF103" s="18" t="str">
        <f t="shared" si="139"/>
        <v/>
      </c>
      <c r="BG103" s="18" t="str">
        <f t="shared" si="140"/>
        <v/>
      </c>
      <c r="BH103" s="18" t="str">
        <f t="shared" si="141"/>
        <v/>
      </c>
      <c r="BI103" s="18" t="str">
        <f t="shared" si="169"/>
        <v/>
      </c>
      <c r="BJ103" s="18" t="str">
        <f t="shared" si="170"/>
        <v/>
      </c>
      <c r="BK103" s="18" t="str">
        <f>IF(B103="","","("&amp;match5b!$P$6&amp;") ")</f>
        <v/>
      </c>
      <c r="BL103">
        <v>1.02E-7</v>
      </c>
      <c r="BM103" s="14" t="str">
        <f t="shared" si="142"/>
        <v/>
      </c>
      <c r="BN103" t="str">
        <f t="shared" si="183"/>
        <v/>
      </c>
      <c r="BO103" t="str">
        <f t="shared" si="143"/>
        <v/>
      </c>
      <c r="BP103" t="str">
        <f t="shared" si="184"/>
        <v/>
      </c>
      <c r="BQ103" t="str">
        <f t="shared" si="185"/>
        <v/>
      </c>
      <c r="BR103" t="str">
        <f t="shared" si="186"/>
        <v/>
      </c>
      <c r="BS103" t="str">
        <f t="shared" si="171"/>
        <v/>
      </c>
      <c r="BT103" t="str">
        <f t="shared" si="172"/>
        <v/>
      </c>
      <c r="BU103" t="str">
        <f t="shared" si="173"/>
        <v/>
      </c>
      <c r="BV103" t="str">
        <f t="shared" si="174"/>
        <v/>
      </c>
      <c r="BW103" t="str">
        <f t="shared" si="175"/>
        <v/>
      </c>
      <c r="BX103" t="str">
        <f t="shared" si="176"/>
        <v/>
      </c>
      <c r="BY103" t="str">
        <f t="shared" si="177"/>
        <v/>
      </c>
      <c r="BZ103" t="str">
        <f t="shared" si="147"/>
        <v/>
      </c>
      <c r="CA103" t="str">
        <f t="shared" si="148"/>
        <v/>
      </c>
      <c r="CB103" t="str">
        <f t="shared" si="149"/>
        <v/>
      </c>
    </row>
    <row r="104" spans="1:84" x14ac:dyDescent="0.25">
      <c r="A104" s="14" t="str">
        <f t="shared" si="162"/>
        <v/>
      </c>
      <c r="B104" t="str">
        <f>match5b!A13</f>
        <v/>
      </c>
      <c r="C104" t="str">
        <f>match5b!B13</f>
        <v/>
      </c>
      <c r="D104" t="str">
        <f>match5b!C13</f>
        <v/>
      </c>
      <c r="E104" t="str">
        <f>match5b!D13</f>
        <v/>
      </c>
      <c r="F104" t="str">
        <f t="shared" si="104"/>
        <v/>
      </c>
      <c r="G104" t="str">
        <f>match5b!E13</f>
        <v/>
      </c>
      <c r="H104" t="str">
        <f>match5b!F13</f>
        <v/>
      </c>
      <c r="I104" t="str">
        <f>match5b!G13</f>
        <v/>
      </c>
      <c r="J104" t="str">
        <f>match5b!H13</f>
        <v/>
      </c>
      <c r="K104" t="str">
        <f>match5b!I13</f>
        <v/>
      </c>
      <c r="L104" t="str">
        <f>match5b!J13</f>
        <v/>
      </c>
      <c r="M104" t="str">
        <f>match5b!K13</f>
        <v/>
      </c>
      <c r="N104" t="str">
        <f>match5b!L13</f>
        <v/>
      </c>
      <c r="O104" t="str">
        <f>match5b!M13</f>
        <v/>
      </c>
      <c r="P104" t="str">
        <f>match5b!N13</f>
        <v/>
      </c>
      <c r="Q104" t="str">
        <f t="shared" si="178"/>
        <v/>
      </c>
      <c r="R104" t="str">
        <f t="shared" si="179"/>
        <v/>
      </c>
      <c r="S104" t="str">
        <f t="shared" si="180"/>
        <v/>
      </c>
      <c r="T104" t="str">
        <f t="shared" si="181"/>
        <v/>
      </c>
      <c r="U104" t="str">
        <f t="shared" si="182"/>
        <v/>
      </c>
      <c r="V104" t="str">
        <f t="shared" si="163"/>
        <v/>
      </c>
      <c r="W104" t="str">
        <f t="shared" si="110"/>
        <v/>
      </c>
      <c r="X104" t="str">
        <f t="shared" si="111"/>
        <v/>
      </c>
      <c r="Y104" t="str">
        <f t="shared" si="112"/>
        <v/>
      </c>
      <c r="Z104" t="str">
        <f t="shared" si="113"/>
        <v>(/)</v>
      </c>
      <c r="AA104" t="str">
        <f t="shared" si="114"/>
        <v/>
      </c>
      <c r="AB104" t="str">
        <f t="shared" si="115"/>
        <v/>
      </c>
      <c r="AC104" t="str">
        <f t="shared" si="116"/>
        <v/>
      </c>
      <c r="AD104" t="str">
        <f t="shared" si="117"/>
        <v/>
      </c>
      <c r="AE104" t="str">
        <f t="shared" si="118"/>
        <v/>
      </c>
      <c r="AF104" t="str">
        <f t="shared" si="119"/>
        <v/>
      </c>
      <c r="AG104" t="str">
        <f t="shared" si="120"/>
        <v/>
      </c>
      <c r="AH104" t="str">
        <f t="shared" si="121"/>
        <v/>
      </c>
      <c r="AI104" t="str">
        <f t="shared" si="122"/>
        <v/>
      </c>
      <c r="AJ104" t="str">
        <f t="shared" si="123"/>
        <v>(/)</v>
      </c>
      <c r="AK104" t="str">
        <f t="shared" si="124"/>
        <v/>
      </c>
      <c r="AL104" t="str">
        <f t="shared" si="125"/>
        <v/>
      </c>
      <c r="AM104" t="str">
        <f t="shared" si="126"/>
        <v/>
      </c>
      <c r="AN104" t="str">
        <f t="shared" si="127"/>
        <v/>
      </c>
      <c r="AO104" t="str">
        <f t="shared" si="128"/>
        <v/>
      </c>
      <c r="AP104" t="str">
        <f t="shared" si="129"/>
        <v/>
      </c>
      <c r="AQ104" t="str">
        <f t="shared" si="130"/>
        <v/>
      </c>
      <c r="AR104" t="str">
        <f t="shared" si="164"/>
        <v/>
      </c>
      <c r="AS104" t="str">
        <f t="shared" si="131"/>
        <v/>
      </c>
      <c r="AT104" t="str">
        <f t="shared" si="132"/>
        <v>(/)</v>
      </c>
      <c r="AU104" t="str">
        <f t="shared" si="165"/>
        <v/>
      </c>
      <c r="AV104" t="str">
        <f t="shared" si="166"/>
        <v/>
      </c>
      <c r="AW104" t="str">
        <f t="shared" si="133"/>
        <v/>
      </c>
      <c r="AY104" s="18" t="str">
        <f t="shared" si="134"/>
        <v/>
      </c>
      <c r="AZ104" s="18" t="str">
        <f t="shared" si="167"/>
        <v/>
      </c>
      <c r="BA104" s="18" t="str">
        <f t="shared" si="168"/>
        <v/>
      </c>
      <c r="BB104" s="18" t="str">
        <f t="shared" si="135"/>
        <v/>
      </c>
      <c r="BC104" s="18" t="str">
        <f t="shared" si="136"/>
        <v/>
      </c>
      <c r="BD104" s="18" t="str">
        <f t="shared" si="137"/>
        <v/>
      </c>
      <c r="BE104" s="18" t="str">
        <f t="shared" si="138"/>
        <v/>
      </c>
      <c r="BF104" s="18" t="str">
        <f t="shared" si="139"/>
        <v/>
      </c>
      <c r="BG104" s="18" t="str">
        <f t="shared" si="140"/>
        <v/>
      </c>
      <c r="BH104" s="18" t="str">
        <f t="shared" si="141"/>
        <v/>
      </c>
      <c r="BI104" s="18" t="str">
        <f t="shared" si="169"/>
        <v/>
      </c>
      <c r="BJ104" s="18" t="str">
        <f t="shared" si="170"/>
        <v/>
      </c>
      <c r="BK104" s="18" t="str">
        <f>IF(B104="","","("&amp;match5b!$P$6&amp;") ")</f>
        <v/>
      </c>
      <c r="BL104">
        <v>1.03E-7</v>
      </c>
      <c r="BM104" s="14" t="str">
        <f t="shared" si="142"/>
        <v/>
      </c>
      <c r="BN104" t="str">
        <f t="shared" si="183"/>
        <v/>
      </c>
      <c r="BO104" t="str">
        <f t="shared" si="143"/>
        <v/>
      </c>
      <c r="BP104" t="str">
        <f t="shared" si="184"/>
        <v/>
      </c>
      <c r="BQ104" t="str">
        <f t="shared" si="185"/>
        <v/>
      </c>
      <c r="BR104" t="str">
        <f t="shared" si="186"/>
        <v/>
      </c>
      <c r="BS104" t="str">
        <f t="shared" si="171"/>
        <v/>
      </c>
      <c r="BT104" t="str">
        <f t="shared" si="172"/>
        <v/>
      </c>
      <c r="BU104" t="str">
        <f t="shared" si="173"/>
        <v/>
      </c>
      <c r="BV104" t="str">
        <f t="shared" si="174"/>
        <v/>
      </c>
      <c r="BW104" t="str">
        <f t="shared" si="175"/>
        <v/>
      </c>
      <c r="BX104" t="str">
        <f t="shared" si="176"/>
        <v/>
      </c>
      <c r="BY104" t="str">
        <f t="shared" si="177"/>
        <v/>
      </c>
      <c r="BZ104" t="str">
        <f t="shared" si="147"/>
        <v/>
      </c>
      <c r="CA104" t="str">
        <f t="shared" si="148"/>
        <v/>
      </c>
      <c r="CB104" t="str">
        <f t="shared" si="149"/>
        <v/>
      </c>
    </row>
    <row r="105" spans="1:84" x14ac:dyDescent="0.25">
      <c r="A105" s="14" t="str">
        <f t="shared" si="162"/>
        <v/>
      </c>
      <c r="B105" t="str">
        <f>match5b!A14</f>
        <v/>
      </c>
      <c r="C105" t="str">
        <f>match5b!B14</f>
        <v/>
      </c>
      <c r="D105" t="str">
        <f>match5b!C14</f>
        <v/>
      </c>
      <c r="E105" t="str">
        <f>match5b!D14</f>
        <v/>
      </c>
      <c r="F105" t="str">
        <f t="shared" si="104"/>
        <v/>
      </c>
      <c r="G105" t="str">
        <f>match5b!E14</f>
        <v/>
      </c>
      <c r="H105" t="str">
        <f>match5b!F14</f>
        <v/>
      </c>
      <c r="I105" t="str">
        <f>match5b!G14</f>
        <v/>
      </c>
      <c r="J105" t="str">
        <f>match5b!H14</f>
        <v/>
      </c>
      <c r="K105" t="str">
        <f>match5b!I14</f>
        <v/>
      </c>
      <c r="L105" t="str">
        <f>match5b!J14</f>
        <v/>
      </c>
      <c r="M105" t="str">
        <f>match5b!K14</f>
        <v/>
      </c>
      <c r="N105" t="str">
        <f>match5b!L14</f>
        <v/>
      </c>
      <c r="O105" t="str">
        <f>match5b!M14</f>
        <v/>
      </c>
      <c r="P105" t="str">
        <f>match5b!N14</f>
        <v/>
      </c>
      <c r="Q105" t="str">
        <f t="shared" si="178"/>
        <v/>
      </c>
      <c r="R105" t="str">
        <f t="shared" si="179"/>
        <v/>
      </c>
      <c r="S105" t="str">
        <f t="shared" si="180"/>
        <v/>
      </c>
      <c r="T105" t="str">
        <f t="shared" si="181"/>
        <v/>
      </c>
      <c r="U105" t="str">
        <f t="shared" si="182"/>
        <v/>
      </c>
      <c r="V105" t="str">
        <f t="shared" si="163"/>
        <v/>
      </c>
      <c r="W105" t="str">
        <f t="shared" si="110"/>
        <v/>
      </c>
      <c r="X105" t="str">
        <f t="shared" si="111"/>
        <v/>
      </c>
      <c r="Y105" t="str">
        <f t="shared" si="112"/>
        <v/>
      </c>
      <c r="Z105" t="str">
        <f t="shared" si="113"/>
        <v>(/)</v>
      </c>
      <c r="AA105" t="str">
        <f t="shared" si="114"/>
        <v/>
      </c>
      <c r="AB105" t="str">
        <f t="shared" si="115"/>
        <v/>
      </c>
      <c r="AC105" t="str">
        <f t="shared" si="116"/>
        <v/>
      </c>
      <c r="AD105" t="str">
        <f t="shared" si="117"/>
        <v/>
      </c>
      <c r="AE105" t="str">
        <f t="shared" si="118"/>
        <v/>
      </c>
      <c r="AF105" t="str">
        <f t="shared" si="119"/>
        <v/>
      </c>
      <c r="AG105" t="str">
        <f t="shared" si="120"/>
        <v/>
      </c>
      <c r="AH105" t="str">
        <f t="shared" si="121"/>
        <v/>
      </c>
      <c r="AI105" t="str">
        <f t="shared" si="122"/>
        <v/>
      </c>
      <c r="AJ105" t="str">
        <f t="shared" si="123"/>
        <v>(/)</v>
      </c>
      <c r="AK105" t="str">
        <f t="shared" si="124"/>
        <v/>
      </c>
      <c r="AL105" t="str">
        <f t="shared" si="125"/>
        <v/>
      </c>
      <c r="AM105" t="str">
        <f t="shared" si="126"/>
        <v/>
      </c>
      <c r="AN105" t="str">
        <f t="shared" si="127"/>
        <v/>
      </c>
      <c r="AO105" t="str">
        <f t="shared" si="128"/>
        <v/>
      </c>
      <c r="AP105" t="str">
        <f t="shared" si="129"/>
        <v/>
      </c>
      <c r="AQ105" t="str">
        <f t="shared" si="130"/>
        <v/>
      </c>
      <c r="AR105" t="str">
        <f t="shared" si="164"/>
        <v/>
      </c>
      <c r="AS105" t="str">
        <f t="shared" si="131"/>
        <v/>
      </c>
      <c r="AT105" t="str">
        <f t="shared" si="132"/>
        <v>(/)</v>
      </c>
      <c r="AU105" t="str">
        <f t="shared" si="165"/>
        <v/>
      </c>
      <c r="AV105" t="str">
        <f t="shared" si="166"/>
        <v/>
      </c>
      <c r="AW105" t="str">
        <f t="shared" si="133"/>
        <v/>
      </c>
      <c r="AY105" s="18" t="str">
        <f t="shared" si="134"/>
        <v/>
      </c>
      <c r="AZ105" s="18" t="str">
        <f t="shared" si="167"/>
        <v/>
      </c>
      <c r="BA105" s="18" t="str">
        <f t="shared" si="168"/>
        <v/>
      </c>
      <c r="BB105" s="18" t="str">
        <f t="shared" si="135"/>
        <v/>
      </c>
      <c r="BC105" s="18" t="str">
        <f t="shared" si="136"/>
        <v/>
      </c>
      <c r="BD105" s="18" t="str">
        <f t="shared" si="137"/>
        <v/>
      </c>
      <c r="BE105" s="18" t="str">
        <f t="shared" si="138"/>
        <v/>
      </c>
      <c r="BF105" s="18" t="str">
        <f t="shared" si="139"/>
        <v/>
      </c>
      <c r="BG105" s="18" t="str">
        <f t="shared" si="140"/>
        <v/>
      </c>
      <c r="BH105" s="18" t="str">
        <f t="shared" si="141"/>
        <v/>
      </c>
      <c r="BI105" s="18" t="str">
        <f t="shared" si="169"/>
        <v/>
      </c>
      <c r="BJ105" s="18" t="str">
        <f t="shared" si="170"/>
        <v/>
      </c>
      <c r="BK105" s="18" t="str">
        <f>IF(B105="","","("&amp;match5b!$P$6&amp;") ")</f>
        <v/>
      </c>
      <c r="BL105">
        <v>1.04E-7</v>
      </c>
      <c r="BM105" s="14" t="str">
        <f t="shared" si="142"/>
        <v/>
      </c>
      <c r="BN105" t="str">
        <f t="shared" si="183"/>
        <v/>
      </c>
      <c r="BO105" t="str">
        <f t="shared" si="143"/>
        <v/>
      </c>
      <c r="BP105" t="str">
        <f t="shared" si="184"/>
        <v/>
      </c>
      <c r="BQ105" t="str">
        <f t="shared" si="185"/>
        <v/>
      </c>
      <c r="BR105" t="str">
        <f t="shared" si="186"/>
        <v/>
      </c>
      <c r="BS105" t="str">
        <f t="shared" si="171"/>
        <v/>
      </c>
      <c r="BT105" t="str">
        <f t="shared" si="172"/>
        <v/>
      </c>
      <c r="BU105" t="str">
        <f t="shared" si="173"/>
        <v/>
      </c>
      <c r="BV105" t="str">
        <f t="shared" si="174"/>
        <v/>
      </c>
      <c r="BW105" t="str">
        <f t="shared" si="175"/>
        <v/>
      </c>
      <c r="BX105" t="str">
        <f t="shared" si="176"/>
        <v/>
      </c>
      <c r="BY105" t="str">
        <f t="shared" si="177"/>
        <v/>
      </c>
      <c r="BZ105" t="str">
        <f t="shared" si="147"/>
        <v/>
      </c>
      <c r="CA105" t="str">
        <f t="shared" si="148"/>
        <v/>
      </c>
      <c r="CB105" t="str">
        <f t="shared" si="149"/>
        <v/>
      </c>
    </row>
    <row r="106" spans="1:84" x14ac:dyDescent="0.25">
      <c r="A106" s="14" t="str">
        <f t="shared" si="162"/>
        <v/>
      </c>
      <c r="B106" t="str">
        <f>match5b!A15</f>
        <v/>
      </c>
      <c r="C106" t="str">
        <f>match5b!B15</f>
        <v/>
      </c>
      <c r="D106" t="str">
        <f>match5b!C15</f>
        <v/>
      </c>
      <c r="E106" t="str">
        <f>match5b!D15</f>
        <v/>
      </c>
      <c r="F106" t="str">
        <f t="shared" si="104"/>
        <v/>
      </c>
      <c r="G106" t="str">
        <f>match5b!E15</f>
        <v/>
      </c>
      <c r="H106" t="str">
        <f>match5b!F15</f>
        <v/>
      </c>
      <c r="I106" t="str">
        <f>match5b!G15</f>
        <v/>
      </c>
      <c r="J106" t="str">
        <f>match5b!H15</f>
        <v/>
      </c>
      <c r="K106" t="str">
        <f>match5b!I15</f>
        <v/>
      </c>
      <c r="L106" t="str">
        <f>match5b!J15</f>
        <v/>
      </c>
      <c r="M106" t="str">
        <f>match5b!K15</f>
        <v/>
      </c>
      <c r="N106" t="str">
        <f>match5b!L15</f>
        <v/>
      </c>
      <c r="O106" t="str">
        <f>match5b!M15</f>
        <v/>
      </c>
      <c r="P106" t="str">
        <f>match5b!N15</f>
        <v/>
      </c>
      <c r="Q106" t="str">
        <f t="shared" si="178"/>
        <v/>
      </c>
      <c r="R106" t="str">
        <f t="shared" si="179"/>
        <v/>
      </c>
      <c r="S106" t="str">
        <f t="shared" si="180"/>
        <v/>
      </c>
      <c r="T106" t="str">
        <f t="shared" si="181"/>
        <v/>
      </c>
      <c r="U106" t="str">
        <f t="shared" si="182"/>
        <v/>
      </c>
      <c r="V106" t="str">
        <f t="shared" si="163"/>
        <v/>
      </c>
      <c r="W106" t="str">
        <f t="shared" si="110"/>
        <v/>
      </c>
      <c r="X106" t="str">
        <f t="shared" si="111"/>
        <v/>
      </c>
      <c r="Y106" t="str">
        <f t="shared" si="112"/>
        <v/>
      </c>
      <c r="Z106" t="str">
        <f t="shared" si="113"/>
        <v>(/)</v>
      </c>
      <c r="AA106" t="str">
        <f t="shared" si="114"/>
        <v/>
      </c>
      <c r="AB106" t="str">
        <f t="shared" si="115"/>
        <v/>
      </c>
      <c r="AC106" t="str">
        <f t="shared" si="116"/>
        <v/>
      </c>
      <c r="AD106" t="str">
        <f t="shared" si="117"/>
        <v/>
      </c>
      <c r="AE106" t="str">
        <f t="shared" si="118"/>
        <v/>
      </c>
      <c r="AF106" t="str">
        <f t="shared" si="119"/>
        <v/>
      </c>
      <c r="AG106" t="str">
        <f t="shared" si="120"/>
        <v/>
      </c>
      <c r="AH106" t="str">
        <f t="shared" si="121"/>
        <v/>
      </c>
      <c r="AI106" t="str">
        <f t="shared" si="122"/>
        <v/>
      </c>
      <c r="AJ106" t="str">
        <f t="shared" si="123"/>
        <v>(/)</v>
      </c>
      <c r="AK106" t="str">
        <f t="shared" si="124"/>
        <v/>
      </c>
      <c r="AL106" t="str">
        <f t="shared" si="125"/>
        <v/>
      </c>
      <c r="AM106" t="str">
        <f t="shared" si="126"/>
        <v/>
      </c>
      <c r="AN106" t="str">
        <f t="shared" si="127"/>
        <v/>
      </c>
      <c r="AO106" t="str">
        <f t="shared" si="128"/>
        <v/>
      </c>
      <c r="AP106" t="str">
        <f t="shared" si="129"/>
        <v/>
      </c>
      <c r="AQ106" t="str">
        <f t="shared" si="130"/>
        <v/>
      </c>
      <c r="AR106" t="str">
        <f t="shared" si="164"/>
        <v/>
      </c>
      <c r="AS106" t="str">
        <f t="shared" si="131"/>
        <v/>
      </c>
      <c r="AT106" t="str">
        <f t="shared" si="132"/>
        <v>(/)</v>
      </c>
      <c r="AU106" t="str">
        <f t="shared" si="165"/>
        <v/>
      </c>
      <c r="AV106" t="str">
        <f t="shared" si="166"/>
        <v/>
      </c>
      <c r="AW106" t="str">
        <f t="shared" si="133"/>
        <v/>
      </c>
      <c r="AY106" s="18" t="str">
        <f t="shared" si="134"/>
        <v/>
      </c>
      <c r="AZ106" s="18" t="str">
        <f t="shared" si="167"/>
        <v/>
      </c>
      <c r="BA106" s="18" t="str">
        <f t="shared" si="168"/>
        <v/>
      </c>
      <c r="BB106" s="18" t="str">
        <f t="shared" si="135"/>
        <v/>
      </c>
      <c r="BC106" s="18" t="str">
        <f t="shared" si="136"/>
        <v/>
      </c>
      <c r="BD106" s="18" t="str">
        <f t="shared" si="137"/>
        <v/>
      </c>
      <c r="BE106" s="18" t="str">
        <f t="shared" si="138"/>
        <v/>
      </c>
      <c r="BF106" s="18" t="str">
        <f t="shared" si="139"/>
        <v/>
      </c>
      <c r="BG106" s="18" t="str">
        <f t="shared" si="140"/>
        <v/>
      </c>
      <c r="BH106" s="18" t="str">
        <f t="shared" si="141"/>
        <v/>
      </c>
      <c r="BI106" s="18" t="str">
        <f t="shared" si="169"/>
        <v/>
      </c>
      <c r="BJ106" s="18" t="str">
        <f t="shared" si="170"/>
        <v/>
      </c>
      <c r="BK106" s="18" t="str">
        <f>IF(B106="","","("&amp;match5b!$P$6&amp;") ")</f>
        <v/>
      </c>
      <c r="BL106">
        <v>1.05E-7</v>
      </c>
      <c r="BM106" s="14" t="str">
        <f t="shared" si="142"/>
        <v/>
      </c>
      <c r="BN106" t="str">
        <f t="shared" si="183"/>
        <v/>
      </c>
      <c r="BO106" t="str">
        <f t="shared" si="143"/>
        <v/>
      </c>
      <c r="BP106" t="str">
        <f t="shared" si="184"/>
        <v/>
      </c>
      <c r="BQ106" t="str">
        <f t="shared" si="185"/>
        <v/>
      </c>
      <c r="BR106" t="str">
        <f t="shared" si="186"/>
        <v/>
      </c>
      <c r="BS106" t="str">
        <f t="shared" si="171"/>
        <v/>
      </c>
      <c r="BT106" t="str">
        <f t="shared" si="172"/>
        <v/>
      </c>
      <c r="BU106" t="str">
        <f t="shared" si="173"/>
        <v/>
      </c>
      <c r="BV106" t="str">
        <f t="shared" si="174"/>
        <v/>
      </c>
      <c r="BW106" t="str">
        <f t="shared" si="175"/>
        <v/>
      </c>
      <c r="BX106" t="str">
        <f t="shared" si="176"/>
        <v/>
      </c>
      <c r="BY106" t="str">
        <f t="shared" si="177"/>
        <v/>
      </c>
      <c r="BZ106" t="str">
        <f t="shared" si="147"/>
        <v/>
      </c>
      <c r="CA106" t="str">
        <f t="shared" si="148"/>
        <v/>
      </c>
      <c r="CB106" t="str">
        <f t="shared" si="149"/>
        <v/>
      </c>
    </row>
    <row r="107" spans="1:84" x14ac:dyDescent="0.25">
      <c r="A107" s="14" t="str">
        <f t="shared" si="162"/>
        <v/>
      </c>
      <c r="B107" t="str">
        <f>match5b!A16</f>
        <v/>
      </c>
      <c r="C107" t="str">
        <f>match5b!B16</f>
        <v/>
      </c>
      <c r="D107" t="str">
        <f>match5b!C16</f>
        <v/>
      </c>
      <c r="E107" t="str">
        <f>match5b!D16</f>
        <v/>
      </c>
      <c r="F107" t="str">
        <f t="shared" si="104"/>
        <v/>
      </c>
      <c r="G107" t="str">
        <f>match5b!E16</f>
        <v/>
      </c>
      <c r="H107" t="str">
        <f>match5b!F16</f>
        <v/>
      </c>
      <c r="I107" t="str">
        <f>match5b!G16</f>
        <v/>
      </c>
      <c r="J107" t="str">
        <f>match5b!H16</f>
        <v/>
      </c>
      <c r="K107" t="str">
        <f>match5b!I16</f>
        <v/>
      </c>
      <c r="L107" t="str">
        <f>match5b!J16</f>
        <v/>
      </c>
      <c r="M107" t="str">
        <f>match5b!K16</f>
        <v/>
      </c>
      <c r="N107" t="str">
        <f>match5b!L16</f>
        <v/>
      </c>
      <c r="O107" t="str">
        <f>match5b!M16</f>
        <v/>
      </c>
      <c r="P107" t="str">
        <f>match5b!N16</f>
        <v/>
      </c>
      <c r="Q107" t="str">
        <f t="shared" si="178"/>
        <v/>
      </c>
      <c r="R107" t="str">
        <f t="shared" si="179"/>
        <v/>
      </c>
      <c r="S107" t="str">
        <f t="shared" si="180"/>
        <v/>
      </c>
      <c r="T107" t="str">
        <f t="shared" si="181"/>
        <v/>
      </c>
      <c r="U107" t="str">
        <f t="shared" si="182"/>
        <v/>
      </c>
      <c r="V107" t="str">
        <f t="shared" si="163"/>
        <v/>
      </c>
      <c r="W107" t="str">
        <f t="shared" si="110"/>
        <v/>
      </c>
      <c r="X107" t="str">
        <f t="shared" si="111"/>
        <v/>
      </c>
      <c r="Y107" t="str">
        <f t="shared" si="112"/>
        <v/>
      </c>
      <c r="Z107" t="str">
        <f t="shared" si="113"/>
        <v>(/)</v>
      </c>
      <c r="AA107" t="str">
        <f t="shared" si="114"/>
        <v/>
      </c>
      <c r="AB107" t="str">
        <f t="shared" si="115"/>
        <v/>
      </c>
      <c r="AC107" t="str">
        <f t="shared" si="116"/>
        <v/>
      </c>
      <c r="AD107" t="str">
        <f t="shared" si="117"/>
        <v/>
      </c>
      <c r="AE107" t="str">
        <f t="shared" si="118"/>
        <v/>
      </c>
      <c r="AF107" t="str">
        <f t="shared" si="119"/>
        <v/>
      </c>
      <c r="AG107" t="str">
        <f t="shared" si="120"/>
        <v/>
      </c>
      <c r="AH107" t="str">
        <f t="shared" si="121"/>
        <v/>
      </c>
      <c r="AI107" t="str">
        <f t="shared" si="122"/>
        <v/>
      </c>
      <c r="AJ107" t="str">
        <f t="shared" si="123"/>
        <v>(/)</v>
      </c>
      <c r="AK107" t="str">
        <f t="shared" si="124"/>
        <v/>
      </c>
      <c r="AL107" t="str">
        <f t="shared" si="125"/>
        <v/>
      </c>
      <c r="AM107" t="str">
        <f t="shared" si="126"/>
        <v/>
      </c>
      <c r="AN107" t="str">
        <f t="shared" si="127"/>
        <v/>
      </c>
      <c r="AO107" t="str">
        <f t="shared" si="128"/>
        <v/>
      </c>
      <c r="AP107" t="str">
        <f t="shared" si="129"/>
        <v/>
      </c>
      <c r="AQ107" t="str">
        <f t="shared" si="130"/>
        <v/>
      </c>
      <c r="AR107" t="str">
        <f t="shared" si="164"/>
        <v/>
      </c>
      <c r="AS107" t="str">
        <f t="shared" si="131"/>
        <v/>
      </c>
      <c r="AT107" t="str">
        <f t="shared" si="132"/>
        <v>(/)</v>
      </c>
      <c r="AU107" t="str">
        <f t="shared" si="165"/>
        <v/>
      </c>
      <c r="AV107" t="str">
        <f t="shared" si="166"/>
        <v/>
      </c>
      <c r="AW107" t="str">
        <f t="shared" si="133"/>
        <v/>
      </c>
      <c r="AY107" s="18" t="str">
        <f t="shared" si="134"/>
        <v/>
      </c>
      <c r="AZ107" s="18" t="str">
        <f t="shared" si="167"/>
        <v/>
      </c>
      <c r="BA107" s="18" t="str">
        <f t="shared" si="168"/>
        <v/>
      </c>
      <c r="BB107" s="18" t="str">
        <f t="shared" si="135"/>
        <v/>
      </c>
      <c r="BC107" s="18" t="str">
        <f t="shared" si="136"/>
        <v/>
      </c>
      <c r="BD107" s="18" t="str">
        <f t="shared" si="137"/>
        <v/>
      </c>
      <c r="BE107" s="18" t="str">
        <f t="shared" si="138"/>
        <v/>
      </c>
      <c r="BF107" s="18" t="str">
        <f t="shared" si="139"/>
        <v/>
      </c>
      <c r="BG107" s="18" t="str">
        <f t="shared" si="140"/>
        <v/>
      </c>
      <c r="BH107" s="18" t="str">
        <f t="shared" si="141"/>
        <v/>
      </c>
      <c r="BI107" s="18" t="str">
        <f t="shared" si="169"/>
        <v/>
      </c>
      <c r="BJ107" s="18" t="str">
        <f t="shared" si="170"/>
        <v/>
      </c>
      <c r="BK107" s="18" t="str">
        <f>IF(B107="","","("&amp;match5b!$P$6&amp;") ")</f>
        <v/>
      </c>
      <c r="BL107">
        <v>1.06E-7</v>
      </c>
      <c r="BM107" s="14" t="str">
        <f t="shared" si="142"/>
        <v/>
      </c>
      <c r="BN107" t="str">
        <f t="shared" si="183"/>
        <v/>
      </c>
      <c r="BO107" t="str">
        <f t="shared" si="143"/>
        <v/>
      </c>
      <c r="BP107" t="str">
        <f t="shared" si="184"/>
        <v/>
      </c>
      <c r="BQ107" t="str">
        <f t="shared" si="185"/>
        <v/>
      </c>
      <c r="BR107" t="str">
        <f t="shared" si="186"/>
        <v/>
      </c>
      <c r="BS107" t="str">
        <f t="shared" si="171"/>
        <v/>
      </c>
      <c r="BT107" t="str">
        <f t="shared" si="172"/>
        <v/>
      </c>
      <c r="BU107" t="str">
        <f t="shared" si="173"/>
        <v/>
      </c>
      <c r="BV107" t="str">
        <f t="shared" si="174"/>
        <v/>
      </c>
      <c r="BW107" t="str">
        <f t="shared" si="175"/>
        <v/>
      </c>
      <c r="BX107" t="str">
        <f t="shared" si="176"/>
        <v/>
      </c>
      <c r="BY107" t="str">
        <f t="shared" si="177"/>
        <v/>
      </c>
      <c r="BZ107" t="str">
        <f t="shared" si="147"/>
        <v/>
      </c>
      <c r="CA107" t="str">
        <f t="shared" si="148"/>
        <v/>
      </c>
      <c r="CB107" t="str">
        <f t="shared" si="149"/>
        <v/>
      </c>
    </row>
    <row r="108" spans="1:84" x14ac:dyDescent="0.25">
      <c r="A108" s="14" t="str">
        <f t="shared" si="162"/>
        <v/>
      </c>
      <c r="B108" t="str">
        <f>match5b!A17</f>
        <v/>
      </c>
      <c r="C108" t="str">
        <f>match5b!B17</f>
        <v/>
      </c>
      <c r="D108" t="str">
        <f>match5b!C17</f>
        <v/>
      </c>
      <c r="E108" t="str">
        <f>match5b!D17</f>
        <v/>
      </c>
      <c r="F108" t="str">
        <f t="shared" si="104"/>
        <v/>
      </c>
      <c r="G108" t="str">
        <f>match5b!E17</f>
        <v/>
      </c>
      <c r="H108" t="str">
        <f>match5b!F17</f>
        <v/>
      </c>
      <c r="I108" t="str">
        <f>match5b!G17</f>
        <v/>
      </c>
      <c r="J108" t="str">
        <f>match5b!H17</f>
        <v/>
      </c>
      <c r="K108" t="str">
        <f>match5b!I17</f>
        <v/>
      </c>
      <c r="L108" t="str">
        <f>match5b!J17</f>
        <v/>
      </c>
      <c r="M108" t="str">
        <f>match5b!K17</f>
        <v/>
      </c>
      <c r="N108" t="str">
        <f>match5b!L17</f>
        <v/>
      </c>
      <c r="O108" t="str">
        <f>match5b!M17</f>
        <v/>
      </c>
      <c r="P108" t="str">
        <f>match5b!N17</f>
        <v/>
      </c>
      <c r="Q108" t="str">
        <f t="shared" si="178"/>
        <v/>
      </c>
      <c r="R108" t="str">
        <f t="shared" si="179"/>
        <v/>
      </c>
      <c r="S108" t="str">
        <f t="shared" si="180"/>
        <v/>
      </c>
      <c r="T108" t="str">
        <f t="shared" si="181"/>
        <v/>
      </c>
      <c r="U108" t="str">
        <f t="shared" si="182"/>
        <v/>
      </c>
      <c r="V108" t="str">
        <f t="shared" si="163"/>
        <v/>
      </c>
      <c r="W108" t="str">
        <f t="shared" si="110"/>
        <v/>
      </c>
      <c r="X108" t="str">
        <f t="shared" si="111"/>
        <v/>
      </c>
      <c r="Y108" t="str">
        <f t="shared" si="112"/>
        <v/>
      </c>
      <c r="Z108" t="str">
        <f t="shared" si="113"/>
        <v>(/)</v>
      </c>
      <c r="AA108" t="str">
        <f t="shared" si="114"/>
        <v/>
      </c>
      <c r="AB108" t="str">
        <f t="shared" si="115"/>
        <v/>
      </c>
      <c r="AC108" t="str">
        <f t="shared" si="116"/>
        <v/>
      </c>
      <c r="AD108" t="str">
        <f t="shared" si="117"/>
        <v/>
      </c>
      <c r="AE108" t="str">
        <f t="shared" si="118"/>
        <v/>
      </c>
      <c r="AF108" t="str">
        <f t="shared" si="119"/>
        <v/>
      </c>
      <c r="AG108" t="str">
        <f t="shared" si="120"/>
        <v/>
      </c>
      <c r="AH108" t="str">
        <f t="shared" si="121"/>
        <v/>
      </c>
      <c r="AI108" t="str">
        <f t="shared" si="122"/>
        <v/>
      </c>
      <c r="AJ108" t="str">
        <f t="shared" si="123"/>
        <v>(/)</v>
      </c>
      <c r="AK108" t="str">
        <f t="shared" si="124"/>
        <v/>
      </c>
      <c r="AL108" t="str">
        <f t="shared" si="125"/>
        <v/>
      </c>
      <c r="AM108" t="str">
        <f t="shared" si="126"/>
        <v/>
      </c>
      <c r="AN108" t="str">
        <f t="shared" si="127"/>
        <v/>
      </c>
      <c r="AO108" t="str">
        <f t="shared" si="128"/>
        <v/>
      </c>
      <c r="AP108" t="str">
        <f t="shared" si="129"/>
        <v/>
      </c>
      <c r="AQ108" t="str">
        <f t="shared" si="130"/>
        <v/>
      </c>
      <c r="AR108" t="str">
        <f t="shared" si="164"/>
        <v/>
      </c>
      <c r="AS108" t="str">
        <f t="shared" si="131"/>
        <v/>
      </c>
      <c r="AT108" t="str">
        <f t="shared" si="132"/>
        <v>(/)</v>
      </c>
      <c r="AU108" t="str">
        <f t="shared" si="165"/>
        <v/>
      </c>
      <c r="AV108" t="str">
        <f t="shared" si="166"/>
        <v/>
      </c>
      <c r="AW108" t="str">
        <f t="shared" si="133"/>
        <v/>
      </c>
      <c r="AY108" s="18" t="str">
        <f t="shared" si="134"/>
        <v/>
      </c>
      <c r="AZ108" s="18" t="str">
        <f t="shared" si="167"/>
        <v/>
      </c>
      <c r="BA108" s="18" t="str">
        <f t="shared" si="168"/>
        <v/>
      </c>
      <c r="BB108" s="18" t="str">
        <f t="shared" si="135"/>
        <v/>
      </c>
      <c r="BC108" s="18" t="str">
        <f t="shared" si="136"/>
        <v/>
      </c>
      <c r="BD108" s="18" t="str">
        <f t="shared" si="137"/>
        <v/>
      </c>
      <c r="BE108" s="18" t="str">
        <f t="shared" si="138"/>
        <v/>
      </c>
      <c r="BF108" s="18" t="str">
        <f t="shared" si="139"/>
        <v/>
      </c>
      <c r="BG108" s="18" t="str">
        <f t="shared" si="140"/>
        <v/>
      </c>
      <c r="BH108" s="18" t="str">
        <f t="shared" si="141"/>
        <v/>
      </c>
      <c r="BI108" s="18" t="str">
        <f t="shared" si="169"/>
        <v/>
      </c>
      <c r="BJ108" s="18" t="str">
        <f t="shared" si="170"/>
        <v/>
      </c>
      <c r="BK108" s="18" t="str">
        <f>IF(B108="","","("&amp;match5b!$P$6&amp;") ")</f>
        <v/>
      </c>
      <c r="BL108">
        <v>1.0700000000000001E-7</v>
      </c>
      <c r="BM108" s="14" t="str">
        <f t="shared" si="142"/>
        <v/>
      </c>
      <c r="BN108" t="str">
        <f t="shared" si="183"/>
        <v/>
      </c>
      <c r="BO108" t="str">
        <f t="shared" si="143"/>
        <v/>
      </c>
      <c r="BP108" t="str">
        <f t="shared" si="184"/>
        <v/>
      </c>
      <c r="BQ108" t="str">
        <f t="shared" si="185"/>
        <v/>
      </c>
      <c r="BR108" t="str">
        <f t="shared" si="186"/>
        <v/>
      </c>
      <c r="BS108" t="str">
        <f t="shared" si="171"/>
        <v/>
      </c>
      <c r="BT108" t="str">
        <f t="shared" si="172"/>
        <v/>
      </c>
      <c r="BU108" t="str">
        <f t="shared" si="173"/>
        <v/>
      </c>
      <c r="BV108" t="str">
        <f t="shared" si="174"/>
        <v/>
      </c>
      <c r="BW108" t="str">
        <f t="shared" si="175"/>
        <v/>
      </c>
      <c r="BX108" t="str">
        <f t="shared" si="176"/>
        <v/>
      </c>
      <c r="BY108" t="str">
        <f t="shared" si="177"/>
        <v/>
      </c>
      <c r="BZ108" t="str">
        <f t="shared" si="147"/>
        <v/>
      </c>
      <c r="CA108" t="str">
        <f t="shared" si="148"/>
        <v/>
      </c>
      <c r="CB108" t="str">
        <f t="shared" si="149"/>
        <v/>
      </c>
    </row>
    <row r="109" spans="1:84" x14ac:dyDescent="0.25">
      <c r="A109" s="16" t="str">
        <f t="shared" si="162"/>
        <v/>
      </c>
      <c r="B109" s="12" t="str">
        <f>match5b!A18</f>
        <v/>
      </c>
      <c r="C109" s="12" t="str">
        <f>match5b!B18</f>
        <v/>
      </c>
      <c r="D109" s="12" t="str">
        <f>match5b!C18</f>
        <v/>
      </c>
      <c r="E109" s="12" t="str">
        <f>match5b!D18</f>
        <v/>
      </c>
      <c r="F109" s="12" t="str">
        <f t="shared" si="104"/>
        <v/>
      </c>
      <c r="G109" s="12" t="str">
        <f>match5b!E18</f>
        <v/>
      </c>
      <c r="H109" s="12" t="str">
        <f>match5b!F18</f>
        <v/>
      </c>
      <c r="I109" s="12" t="str">
        <f>match5b!G18</f>
        <v/>
      </c>
      <c r="J109" s="12" t="str">
        <f>match5b!H18</f>
        <v/>
      </c>
      <c r="K109" s="12" t="str">
        <f>match5b!I18</f>
        <v/>
      </c>
      <c r="L109" s="12" t="str">
        <f>match5b!J18</f>
        <v/>
      </c>
      <c r="M109" s="12" t="str">
        <f>match5b!K18</f>
        <v/>
      </c>
      <c r="N109" s="12" t="str">
        <f>match5b!L18</f>
        <v/>
      </c>
      <c r="O109" s="12" t="str">
        <f>match5b!M18</f>
        <v/>
      </c>
      <c r="P109" s="12" t="str">
        <f>match5b!N18</f>
        <v/>
      </c>
      <c r="Q109" s="12" t="str">
        <f t="shared" si="178"/>
        <v/>
      </c>
      <c r="R109" s="12" t="str">
        <f t="shared" si="179"/>
        <v/>
      </c>
      <c r="S109" s="12" t="str">
        <f t="shared" si="180"/>
        <v/>
      </c>
      <c r="T109" s="12" t="str">
        <f t="shared" si="181"/>
        <v/>
      </c>
      <c r="U109" s="12" t="str">
        <f t="shared" si="182"/>
        <v/>
      </c>
      <c r="V109" t="str">
        <f t="shared" si="163"/>
        <v/>
      </c>
      <c r="W109" s="12" t="str">
        <f t="shared" si="110"/>
        <v/>
      </c>
      <c r="X109" s="12" t="str">
        <f t="shared" si="111"/>
        <v/>
      </c>
      <c r="Y109" s="12" t="str">
        <f t="shared" si="112"/>
        <v/>
      </c>
      <c r="Z109" t="str">
        <f t="shared" si="113"/>
        <v>(/)</v>
      </c>
      <c r="AA109" s="12" t="str">
        <f t="shared" si="114"/>
        <v/>
      </c>
      <c r="AB109" s="12" t="str">
        <f t="shared" si="115"/>
        <v/>
      </c>
      <c r="AC109" s="12" t="str">
        <f t="shared" si="116"/>
        <v/>
      </c>
      <c r="AD109" s="12" t="str">
        <f t="shared" si="117"/>
        <v/>
      </c>
      <c r="AE109" s="12" t="str">
        <f t="shared" si="118"/>
        <v/>
      </c>
      <c r="AF109" t="str">
        <f t="shared" si="119"/>
        <v/>
      </c>
      <c r="AG109" s="12" t="str">
        <f t="shared" si="120"/>
        <v/>
      </c>
      <c r="AH109" s="12" t="str">
        <f t="shared" si="121"/>
        <v/>
      </c>
      <c r="AI109" s="12" t="str">
        <f t="shared" si="122"/>
        <v/>
      </c>
      <c r="AJ109" t="str">
        <f t="shared" si="123"/>
        <v>(/)</v>
      </c>
      <c r="AK109" s="12" t="str">
        <f t="shared" si="124"/>
        <v/>
      </c>
      <c r="AL109" s="12" t="str">
        <f t="shared" si="125"/>
        <v/>
      </c>
      <c r="AM109" s="12" t="str">
        <f t="shared" si="126"/>
        <v/>
      </c>
      <c r="AN109" s="12" t="str">
        <f t="shared" si="127"/>
        <v/>
      </c>
      <c r="AO109" s="12" t="str">
        <f t="shared" si="128"/>
        <v/>
      </c>
      <c r="AP109" t="str">
        <f t="shared" si="129"/>
        <v/>
      </c>
      <c r="AQ109" s="12" t="str">
        <f t="shared" si="130"/>
        <v/>
      </c>
      <c r="AR109" s="12" t="str">
        <f t="shared" si="164"/>
        <v/>
      </c>
      <c r="AS109" s="12" t="str">
        <f t="shared" si="131"/>
        <v/>
      </c>
      <c r="AT109" t="str">
        <f t="shared" si="132"/>
        <v>(/)</v>
      </c>
      <c r="AU109" s="12" t="str">
        <f t="shared" si="165"/>
        <v/>
      </c>
      <c r="AV109" s="12" t="str">
        <f t="shared" si="166"/>
        <v/>
      </c>
      <c r="AW109" s="12" t="str">
        <f t="shared" si="133"/>
        <v/>
      </c>
      <c r="AX109" s="12"/>
      <c r="AY109" s="25" t="str">
        <f t="shared" si="134"/>
        <v/>
      </c>
      <c r="AZ109" s="25" t="str">
        <f t="shared" si="167"/>
        <v/>
      </c>
      <c r="BA109" s="25" t="str">
        <f t="shared" si="168"/>
        <v/>
      </c>
      <c r="BB109" s="25" t="str">
        <f t="shared" si="135"/>
        <v/>
      </c>
      <c r="BC109" s="25" t="str">
        <f t="shared" si="136"/>
        <v/>
      </c>
      <c r="BD109" s="25" t="str">
        <f t="shared" si="137"/>
        <v/>
      </c>
      <c r="BE109" s="25" t="str">
        <f t="shared" si="138"/>
        <v/>
      </c>
      <c r="BF109" s="25" t="str">
        <f t="shared" si="139"/>
        <v/>
      </c>
      <c r="BG109" s="25" t="str">
        <f t="shared" si="140"/>
        <v/>
      </c>
      <c r="BH109" s="25" t="str">
        <f t="shared" si="141"/>
        <v/>
      </c>
      <c r="BI109" s="25" t="str">
        <f t="shared" si="169"/>
        <v/>
      </c>
      <c r="BJ109" s="25" t="str">
        <f t="shared" si="170"/>
        <v/>
      </c>
      <c r="BK109" s="25" t="str">
        <f>IF(B109="","","("&amp;match5b!$P$6&amp;") ")</f>
        <v/>
      </c>
      <c r="BL109" s="12">
        <v>1.08E-7</v>
      </c>
      <c r="BM109" s="16" t="str">
        <f t="shared" si="142"/>
        <v/>
      </c>
      <c r="BN109" s="12" t="str">
        <f t="shared" si="183"/>
        <v/>
      </c>
      <c r="BO109" s="12" t="str">
        <f t="shared" si="143"/>
        <v/>
      </c>
      <c r="BP109" s="12" t="str">
        <f t="shared" si="184"/>
        <v/>
      </c>
      <c r="BQ109" s="12" t="str">
        <f t="shared" si="185"/>
        <v/>
      </c>
      <c r="BR109" s="12" t="str">
        <f t="shared" si="186"/>
        <v/>
      </c>
      <c r="BS109" s="12" t="str">
        <f t="shared" si="171"/>
        <v/>
      </c>
      <c r="BT109" s="12" t="str">
        <f t="shared" si="172"/>
        <v/>
      </c>
      <c r="BU109" s="12" t="str">
        <f t="shared" si="173"/>
        <v/>
      </c>
      <c r="BV109" s="12" t="str">
        <f t="shared" si="174"/>
        <v/>
      </c>
      <c r="BW109" s="12" t="str">
        <f t="shared" si="175"/>
        <v/>
      </c>
      <c r="BX109" t="str">
        <f t="shared" si="176"/>
        <v/>
      </c>
      <c r="BY109" t="str">
        <f t="shared" si="177"/>
        <v/>
      </c>
      <c r="BZ109" t="str">
        <f t="shared" si="147"/>
        <v/>
      </c>
      <c r="CA109" t="str">
        <f t="shared" si="148"/>
        <v/>
      </c>
      <c r="CB109" t="str">
        <f t="shared" si="149"/>
        <v/>
      </c>
      <c r="CC109" s="12"/>
      <c r="CD109" s="12"/>
      <c r="CE109" s="12"/>
      <c r="CF109" s="12"/>
    </row>
    <row r="110" spans="1:84" x14ac:dyDescent="0.25">
      <c r="A110" s="14" t="str">
        <f t="shared" si="162"/>
        <v/>
      </c>
      <c r="B110" t="str">
        <f>match5b!A21</f>
        <v/>
      </c>
      <c r="C110" t="str">
        <f>match5b!B21</f>
        <v/>
      </c>
      <c r="D110" t="str">
        <f>match5b!C21</f>
        <v/>
      </c>
      <c r="E110" t="str">
        <f>match5b!D21</f>
        <v/>
      </c>
      <c r="F110" t="str">
        <f t="shared" si="104"/>
        <v/>
      </c>
      <c r="G110" t="str">
        <f>match5b!E21</f>
        <v/>
      </c>
      <c r="H110" t="str">
        <f>match5b!F21</f>
        <v/>
      </c>
      <c r="I110" t="str">
        <f>match5b!G21</f>
        <v/>
      </c>
      <c r="J110" t="str">
        <f>match5b!H21</f>
        <v/>
      </c>
      <c r="K110" t="str">
        <f>match5b!I21</f>
        <v/>
      </c>
      <c r="L110" t="str">
        <f>match5b!J21</f>
        <v/>
      </c>
      <c r="M110" t="str">
        <f>match5b!K21</f>
        <v/>
      </c>
      <c r="N110" t="str">
        <f>match5b!L21</f>
        <v/>
      </c>
      <c r="O110" t="str">
        <f>match5b!M21</f>
        <v/>
      </c>
      <c r="P110" t="str">
        <f>match5b!N21</f>
        <v/>
      </c>
      <c r="Q110" t="str">
        <f>MID($L110,1,1)</f>
        <v/>
      </c>
      <c r="R110" t="str">
        <f>MID($L110,2,1)</f>
        <v/>
      </c>
      <c r="S110" t="str">
        <f>MID($L110,3,1)</f>
        <v/>
      </c>
      <c r="T110" t="str">
        <f>MID($L110,4,1)</f>
        <v/>
      </c>
      <c r="U110" t="str">
        <f>MID($L110,5,1)</f>
        <v/>
      </c>
      <c r="V110" t="str">
        <f t="shared" si="163"/>
        <v/>
      </c>
      <c r="W110" t="str">
        <f t="shared" si="110"/>
        <v/>
      </c>
      <c r="X110" t="str">
        <f t="shared" si="111"/>
        <v/>
      </c>
      <c r="Y110" t="str">
        <f t="shared" si="112"/>
        <v/>
      </c>
      <c r="Z110" t="str">
        <f t="shared" si="113"/>
        <v>(/)</v>
      </c>
      <c r="AA110" t="str">
        <f t="shared" si="114"/>
        <v/>
      </c>
      <c r="AB110" t="str">
        <f t="shared" si="115"/>
        <v/>
      </c>
      <c r="AC110" t="str">
        <f t="shared" si="116"/>
        <v/>
      </c>
      <c r="AD110" t="str">
        <f t="shared" si="117"/>
        <v/>
      </c>
      <c r="AE110" t="str">
        <f t="shared" si="118"/>
        <v/>
      </c>
      <c r="AF110" t="str">
        <f t="shared" si="119"/>
        <v/>
      </c>
      <c r="AG110" t="str">
        <f t="shared" si="120"/>
        <v/>
      </c>
      <c r="AH110" t="str">
        <f t="shared" si="121"/>
        <v/>
      </c>
      <c r="AI110" t="str">
        <f t="shared" si="122"/>
        <v/>
      </c>
      <c r="AJ110" t="str">
        <f t="shared" si="123"/>
        <v>(/)</v>
      </c>
      <c r="AK110" t="str">
        <f t="shared" si="124"/>
        <v/>
      </c>
      <c r="AL110" t="str">
        <f t="shared" si="125"/>
        <v/>
      </c>
      <c r="AM110" t="str">
        <f t="shared" si="126"/>
        <v/>
      </c>
      <c r="AN110" t="str">
        <f t="shared" si="127"/>
        <v/>
      </c>
      <c r="AO110" t="str">
        <f t="shared" si="128"/>
        <v/>
      </c>
      <c r="AP110" t="str">
        <f t="shared" si="129"/>
        <v/>
      </c>
      <c r="AQ110" t="str">
        <f t="shared" si="130"/>
        <v/>
      </c>
      <c r="AR110" t="str">
        <f t="shared" si="164"/>
        <v/>
      </c>
      <c r="AS110" t="str">
        <f t="shared" si="131"/>
        <v/>
      </c>
      <c r="AT110" t="str">
        <f t="shared" si="132"/>
        <v>(/)</v>
      </c>
      <c r="AU110" t="str">
        <f t="shared" si="165"/>
        <v/>
      </c>
      <c r="AV110" t="str">
        <f t="shared" si="166"/>
        <v/>
      </c>
      <c r="AW110" t="str">
        <f t="shared" si="133"/>
        <v/>
      </c>
      <c r="AY110" s="18" t="str">
        <f t="shared" si="134"/>
        <v/>
      </c>
      <c r="AZ110" s="18" t="str">
        <f t="shared" si="167"/>
        <v/>
      </c>
      <c r="BA110" s="18" t="str">
        <f t="shared" si="168"/>
        <v/>
      </c>
      <c r="BB110" s="18" t="str">
        <f t="shared" si="135"/>
        <v/>
      </c>
      <c r="BC110" s="18" t="str">
        <f t="shared" si="136"/>
        <v/>
      </c>
      <c r="BD110" s="18" t="str">
        <f t="shared" si="137"/>
        <v/>
      </c>
      <c r="BE110" s="18" t="str">
        <f t="shared" si="138"/>
        <v/>
      </c>
      <c r="BF110" s="18" t="str">
        <f t="shared" si="139"/>
        <v/>
      </c>
      <c r="BG110" s="18" t="str">
        <f t="shared" si="140"/>
        <v/>
      </c>
      <c r="BH110" s="18" t="str">
        <f t="shared" si="141"/>
        <v/>
      </c>
      <c r="BI110" s="18" t="str">
        <f t="shared" si="169"/>
        <v/>
      </c>
      <c r="BJ110" s="18" t="str">
        <f t="shared" si="170"/>
        <v/>
      </c>
      <c r="BK110" s="18" t="str">
        <f>IF(B110="","","("&amp;match5b!$P$20&amp;") ")</f>
        <v/>
      </c>
      <c r="BL110">
        <v>1.09E-7</v>
      </c>
      <c r="BM110" s="14" t="str">
        <f t="shared" si="142"/>
        <v/>
      </c>
      <c r="BN110" t="str">
        <f>IF(A110=MAX($A$110:$A$121),B110,"")</f>
        <v/>
      </c>
      <c r="BO110" t="str">
        <f t="shared" si="143"/>
        <v/>
      </c>
      <c r="BP110" t="str">
        <f t="shared" si="184"/>
        <v/>
      </c>
      <c r="BQ110" t="str">
        <f t="shared" si="185"/>
        <v/>
      </c>
      <c r="BR110" t="str">
        <f t="shared" si="186"/>
        <v/>
      </c>
      <c r="BS110" t="str">
        <f t="shared" si="171"/>
        <v/>
      </c>
      <c r="BT110" t="str">
        <f t="shared" si="172"/>
        <v/>
      </c>
      <c r="BU110" t="str">
        <f t="shared" si="173"/>
        <v/>
      </c>
      <c r="BV110" t="str">
        <f t="shared" si="174"/>
        <v/>
      </c>
      <c r="BW110" t="str">
        <f t="shared" si="175"/>
        <v/>
      </c>
      <c r="BX110" t="str">
        <f t="shared" si="176"/>
        <v/>
      </c>
      <c r="BY110" t="str">
        <f t="shared" si="177"/>
        <v/>
      </c>
      <c r="BZ110" t="str">
        <f t="shared" si="147"/>
        <v/>
      </c>
      <c r="CA110" t="str">
        <f t="shared" si="148"/>
        <v/>
      </c>
      <c r="CB110" t="str">
        <f t="shared" si="149"/>
        <v/>
      </c>
    </row>
    <row r="111" spans="1:84" x14ac:dyDescent="0.25">
      <c r="A111" s="14" t="str">
        <f t="shared" si="162"/>
        <v/>
      </c>
      <c r="B111" t="str">
        <f>match5b!A22</f>
        <v/>
      </c>
      <c r="C111" t="str">
        <f>match5b!B22</f>
        <v/>
      </c>
      <c r="D111" t="str">
        <f>match5b!C22</f>
        <v/>
      </c>
      <c r="E111" t="str">
        <f>match5b!D22</f>
        <v/>
      </c>
      <c r="F111" t="str">
        <f t="shared" si="104"/>
        <v/>
      </c>
      <c r="G111" t="str">
        <f>match5b!E22</f>
        <v/>
      </c>
      <c r="H111" t="str">
        <f>match5b!F22</f>
        <v/>
      </c>
      <c r="I111" t="str">
        <f>match5b!G22</f>
        <v/>
      </c>
      <c r="J111" t="str">
        <f>match5b!H22</f>
        <v/>
      </c>
      <c r="K111" t="str">
        <f>match5b!I22</f>
        <v/>
      </c>
      <c r="L111" t="str">
        <f>match5b!J22</f>
        <v/>
      </c>
      <c r="M111" t="str">
        <f>match5b!K22</f>
        <v/>
      </c>
      <c r="N111" t="str">
        <f>match5b!L22</f>
        <v/>
      </c>
      <c r="O111" t="str">
        <f>match5b!M22</f>
        <v/>
      </c>
      <c r="P111" t="str">
        <f>match5b!N22</f>
        <v/>
      </c>
      <c r="Q111" t="str">
        <f t="shared" ref="Q111:Q121" si="187">MID($L111,1,1)</f>
        <v/>
      </c>
      <c r="R111" t="str">
        <f t="shared" ref="R111:R121" si="188">MID($L111,2,1)</f>
        <v/>
      </c>
      <c r="S111" t="str">
        <f t="shared" ref="S111:S121" si="189">MID($L111,3,1)</f>
        <v/>
      </c>
      <c r="T111" t="str">
        <f t="shared" ref="T111:T121" si="190">MID($L111,4,1)</f>
        <v/>
      </c>
      <c r="U111" t="str">
        <f t="shared" ref="U111:U121" si="191">MID($L111,5,1)</f>
        <v/>
      </c>
      <c r="V111" t="str">
        <f t="shared" si="163"/>
        <v/>
      </c>
      <c r="W111" t="str">
        <f t="shared" si="110"/>
        <v/>
      </c>
      <c r="X111" t="str">
        <f t="shared" si="111"/>
        <v/>
      </c>
      <c r="Y111" t="str">
        <f t="shared" si="112"/>
        <v/>
      </c>
      <c r="Z111" t="str">
        <f t="shared" si="113"/>
        <v>(/)</v>
      </c>
      <c r="AA111" t="str">
        <f t="shared" si="114"/>
        <v/>
      </c>
      <c r="AB111" t="str">
        <f t="shared" si="115"/>
        <v/>
      </c>
      <c r="AC111" t="str">
        <f t="shared" si="116"/>
        <v/>
      </c>
      <c r="AD111" t="str">
        <f t="shared" si="117"/>
        <v/>
      </c>
      <c r="AE111" t="str">
        <f t="shared" si="118"/>
        <v/>
      </c>
      <c r="AF111" t="str">
        <f t="shared" si="119"/>
        <v/>
      </c>
      <c r="AG111" t="str">
        <f t="shared" si="120"/>
        <v/>
      </c>
      <c r="AH111" t="str">
        <f t="shared" si="121"/>
        <v/>
      </c>
      <c r="AI111" t="str">
        <f t="shared" si="122"/>
        <v/>
      </c>
      <c r="AJ111" t="str">
        <f t="shared" si="123"/>
        <v>(/)</v>
      </c>
      <c r="AK111" t="str">
        <f t="shared" si="124"/>
        <v/>
      </c>
      <c r="AL111" t="str">
        <f t="shared" si="125"/>
        <v/>
      </c>
      <c r="AM111" t="str">
        <f t="shared" si="126"/>
        <v/>
      </c>
      <c r="AN111" t="str">
        <f t="shared" si="127"/>
        <v/>
      </c>
      <c r="AO111" t="str">
        <f t="shared" si="128"/>
        <v/>
      </c>
      <c r="AP111" t="str">
        <f t="shared" si="129"/>
        <v/>
      </c>
      <c r="AQ111" t="str">
        <f t="shared" si="130"/>
        <v/>
      </c>
      <c r="AR111" t="str">
        <f t="shared" si="164"/>
        <v/>
      </c>
      <c r="AS111" t="str">
        <f t="shared" si="131"/>
        <v/>
      </c>
      <c r="AT111" t="str">
        <f t="shared" si="132"/>
        <v>(/)</v>
      </c>
      <c r="AU111" t="str">
        <f t="shared" si="165"/>
        <v/>
      </c>
      <c r="AV111" t="str">
        <f t="shared" si="166"/>
        <v/>
      </c>
      <c r="AW111" t="str">
        <f t="shared" si="133"/>
        <v/>
      </c>
      <c r="AY111" s="18" t="str">
        <f t="shared" si="134"/>
        <v/>
      </c>
      <c r="AZ111" s="18" t="str">
        <f t="shared" si="167"/>
        <v/>
      </c>
      <c r="BA111" s="18" t="str">
        <f t="shared" si="168"/>
        <v/>
      </c>
      <c r="BB111" s="18" t="str">
        <f t="shared" si="135"/>
        <v/>
      </c>
      <c r="BC111" s="18" t="str">
        <f t="shared" si="136"/>
        <v/>
      </c>
      <c r="BD111" s="18" t="str">
        <f t="shared" si="137"/>
        <v/>
      </c>
      <c r="BE111" s="18" t="str">
        <f t="shared" si="138"/>
        <v/>
      </c>
      <c r="BF111" s="18" t="str">
        <f t="shared" si="139"/>
        <v/>
      </c>
      <c r="BG111" s="18" t="str">
        <f t="shared" si="140"/>
        <v/>
      </c>
      <c r="BH111" s="18" t="str">
        <f t="shared" si="141"/>
        <v/>
      </c>
      <c r="BI111" s="18" t="str">
        <f t="shared" si="169"/>
        <v/>
      </c>
      <c r="BJ111" s="18" t="str">
        <f t="shared" si="170"/>
        <v/>
      </c>
      <c r="BK111" s="18" t="str">
        <f>IF(B111="","","("&amp;match5b!$P$20&amp;") ")</f>
        <v/>
      </c>
      <c r="BL111">
        <v>1.1000000000000001E-7</v>
      </c>
      <c r="BM111" s="14" t="str">
        <f t="shared" si="142"/>
        <v/>
      </c>
      <c r="BN111" t="str">
        <f t="shared" ref="BN111:BN121" si="192">IF(A111=MAX($A$110:$A$121),B111,"")</f>
        <v/>
      </c>
      <c r="BO111" t="str">
        <f t="shared" si="143"/>
        <v/>
      </c>
      <c r="BP111" t="str">
        <f t="shared" si="184"/>
        <v/>
      </c>
      <c r="BQ111" t="str">
        <f t="shared" si="185"/>
        <v/>
      </c>
      <c r="BR111" t="str">
        <f t="shared" si="186"/>
        <v/>
      </c>
      <c r="BS111" t="str">
        <f t="shared" si="171"/>
        <v/>
      </c>
      <c r="BT111" t="str">
        <f t="shared" si="172"/>
        <v/>
      </c>
      <c r="BU111" t="str">
        <f t="shared" si="173"/>
        <v/>
      </c>
      <c r="BV111" t="str">
        <f t="shared" si="174"/>
        <v/>
      </c>
      <c r="BW111" t="str">
        <f t="shared" si="175"/>
        <v/>
      </c>
      <c r="BX111" t="str">
        <f t="shared" si="176"/>
        <v/>
      </c>
      <c r="BY111" t="str">
        <f t="shared" si="177"/>
        <v/>
      </c>
      <c r="BZ111" t="str">
        <f t="shared" si="147"/>
        <v/>
      </c>
      <c r="CA111" t="str">
        <f t="shared" si="148"/>
        <v/>
      </c>
      <c r="CB111" t="str">
        <f t="shared" si="149"/>
        <v/>
      </c>
    </row>
    <row r="112" spans="1:84" x14ac:dyDescent="0.25">
      <c r="A112" s="14" t="str">
        <f t="shared" si="162"/>
        <v/>
      </c>
      <c r="B112" t="str">
        <f>match5b!A23</f>
        <v/>
      </c>
      <c r="C112" t="str">
        <f>match5b!B23</f>
        <v/>
      </c>
      <c r="D112" t="str">
        <f>match5b!C23</f>
        <v/>
      </c>
      <c r="E112" t="str">
        <f>match5b!D23</f>
        <v/>
      </c>
      <c r="F112" t="str">
        <f t="shared" si="104"/>
        <v/>
      </c>
      <c r="G112" t="str">
        <f>match5b!E23</f>
        <v/>
      </c>
      <c r="H112" t="str">
        <f>match5b!F23</f>
        <v/>
      </c>
      <c r="I112" t="str">
        <f>match5b!G23</f>
        <v/>
      </c>
      <c r="J112" t="str">
        <f>match5b!H23</f>
        <v/>
      </c>
      <c r="K112" t="str">
        <f>match5b!I23</f>
        <v/>
      </c>
      <c r="L112" t="str">
        <f>match5b!J23</f>
        <v/>
      </c>
      <c r="M112" t="str">
        <f>match5b!K23</f>
        <v/>
      </c>
      <c r="N112" t="str">
        <f>match5b!L23</f>
        <v/>
      </c>
      <c r="O112" t="str">
        <f>match5b!M23</f>
        <v/>
      </c>
      <c r="P112" t="str">
        <f>match5b!N23</f>
        <v/>
      </c>
      <c r="Q112" t="str">
        <f t="shared" si="187"/>
        <v/>
      </c>
      <c r="R112" t="str">
        <f t="shared" si="188"/>
        <v/>
      </c>
      <c r="S112" t="str">
        <f t="shared" si="189"/>
        <v/>
      </c>
      <c r="T112" t="str">
        <f t="shared" si="190"/>
        <v/>
      </c>
      <c r="U112" t="str">
        <f t="shared" si="191"/>
        <v/>
      </c>
      <c r="V112" t="str">
        <f t="shared" si="163"/>
        <v/>
      </c>
      <c r="W112" t="str">
        <f t="shared" si="110"/>
        <v/>
      </c>
      <c r="X112" t="str">
        <f t="shared" si="111"/>
        <v/>
      </c>
      <c r="Y112" t="str">
        <f t="shared" si="112"/>
        <v/>
      </c>
      <c r="Z112" t="str">
        <f t="shared" si="113"/>
        <v>(/)</v>
      </c>
      <c r="AA112" t="str">
        <f t="shared" si="114"/>
        <v/>
      </c>
      <c r="AB112" t="str">
        <f t="shared" si="115"/>
        <v/>
      </c>
      <c r="AC112" t="str">
        <f t="shared" si="116"/>
        <v/>
      </c>
      <c r="AD112" t="str">
        <f t="shared" si="117"/>
        <v/>
      </c>
      <c r="AE112" t="str">
        <f t="shared" si="118"/>
        <v/>
      </c>
      <c r="AF112" t="str">
        <f t="shared" si="119"/>
        <v/>
      </c>
      <c r="AG112" t="str">
        <f t="shared" si="120"/>
        <v/>
      </c>
      <c r="AH112" t="str">
        <f t="shared" si="121"/>
        <v/>
      </c>
      <c r="AI112" t="str">
        <f t="shared" si="122"/>
        <v/>
      </c>
      <c r="AJ112" t="str">
        <f t="shared" si="123"/>
        <v>(/)</v>
      </c>
      <c r="AK112" t="str">
        <f t="shared" si="124"/>
        <v/>
      </c>
      <c r="AL112" t="str">
        <f t="shared" si="125"/>
        <v/>
      </c>
      <c r="AM112" t="str">
        <f t="shared" si="126"/>
        <v/>
      </c>
      <c r="AN112" t="str">
        <f t="shared" si="127"/>
        <v/>
      </c>
      <c r="AO112" t="str">
        <f t="shared" si="128"/>
        <v/>
      </c>
      <c r="AP112" t="str">
        <f t="shared" si="129"/>
        <v/>
      </c>
      <c r="AQ112" t="str">
        <f t="shared" si="130"/>
        <v/>
      </c>
      <c r="AR112" t="str">
        <f t="shared" si="164"/>
        <v/>
      </c>
      <c r="AS112" t="str">
        <f t="shared" si="131"/>
        <v/>
      </c>
      <c r="AT112" t="str">
        <f t="shared" si="132"/>
        <v>(/)</v>
      </c>
      <c r="AU112" t="str">
        <f t="shared" si="165"/>
        <v/>
      </c>
      <c r="AV112" t="str">
        <f t="shared" si="166"/>
        <v/>
      </c>
      <c r="AW112" t="str">
        <f t="shared" si="133"/>
        <v/>
      </c>
      <c r="AY112" s="18" t="str">
        <f t="shared" si="134"/>
        <v/>
      </c>
      <c r="AZ112" s="18" t="str">
        <f t="shared" si="167"/>
        <v/>
      </c>
      <c r="BA112" s="18" t="str">
        <f t="shared" si="168"/>
        <v/>
      </c>
      <c r="BB112" s="18" t="str">
        <f t="shared" si="135"/>
        <v/>
      </c>
      <c r="BC112" s="18" t="str">
        <f t="shared" si="136"/>
        <v/>
      </c>
      <c r="BD112" s="18" t="str">
        <f t="shared" si="137"/>
        <v/>
      </c>
      <c r="BE112" s="18" t="str">
        <f t="shared" si="138"/>
        <v/>
      </c>
      <c r="BF112" s="18" t="str">
        <f t="shared" si="139"/>
        <v/>
      </c>
      <c r="BG112" s="18" t="str">
        <f t="shared" si="140"/>
        <v/>
      </c>
      <c r="BH112" s="18" t="str">
        <f t="shared" si="141"/>
        <v/>
      </c>
      <c r="BI112" s="18" t="str">
        <f t="shared" si="169"/>
        <v/>
      </c>
      <c r="BJ112" s="18" t="str">
        <f t="shared" si="170"/>
        <v/>
      </c>
      <c r="BK112" s="18" t="str">
        <f>IF(B112="","","("&amp;match5b!$P$20&amp;") ")</f>
        <v/>
      </c>
      <c r="BL112">
        <v>1.11E-7</v>
      </c>
      <c r="BM112" s="14" t="str">
        <f t="shared" si="142"/>
        <v/>
      </c>
      <c r="BN112" t="str">
        <f t="shared" si="192"/>
        <v/>
      </c>
      <c r="BO112" t="str">
        <f t="shared" si="143"/>
        <v/>
      </c>
      <c r="BP112" t="str">
        <f t="shared" si="184"/>
        <v/>
      </c>
      <c r="BQ112" t="str">
        <f t="shared" si="185"/>
        <v/>
      </c>
      <c r="BR112" t="str">
        <f t="shared" si="186"/>
        <v/>
      </c>
      <c r="BS112" t="str">
        <f t="shared" si="171"/>
        <v/>
      </c>
      <c r="BT112" t="str">
        <f t="shared" si="172"/>
        <v/>
      </c>
      <c r="BU112" t="str">
        <f t="shared" si="173"/>
        <v/>
      </c>
      <c r="BV112" t="str">
        <f t="shared" si="174"/>
        <v/>
      </c>
      <c r="BW112" t="str">
        <f t="shared" si="175"/>
        <v/>
      </c>
      <c r="BX112" t="str">
        <f t="shared" si="176"/>
        <v/>
      </c>
      <c r="BY112" t="str">
        <f t="shared" si="177"/>
        <v/>
      </c>
      <c r="BZ112" t="str">
        <f t="shared" si="147"/>
        <v/>
      </c>
      <c r="CA112" t="str">
        <f t="shared" si="148"/>
        <v/>
      </c>
      <c r="CB112" t="str">
        <f t="shared" si="149"/>
        <v/>
      </c>
    </row>
    <row r="113" spans="1:84" x14ac:dyDescent="0.25">
      <c r="A113" s="14" t="str">
        <f t="shared" si="162"/>
        <v/>
      </c>
      <c r="B113" t="str">
        <f>match5b!A24</f>
        <v/>
      </c>
      <c r="C113" t="str">
        <f>match5b!B24</f>
        <v/>
      </c>
      <c r="D113" t="str">
        <f>match5b!C24</f>
        <v/>
      </c>
      <c r="E113" t="str">
        <f>match5b!D24</f>
        <v/>
      </c>
      <c r="F113" t="str">
        <f t="shared" si="104"/>
        <v/>
      </c>
      <c r="G113" t="str">
        <f>match5b!E24</f>
        <v/>
      </c>
      <c r="H113" t="str">
        <f>match5b!F24</f>
        <v/>
      </c>
      <c r="I113" t="str">
        <f>match5b!G24</f>
        <v/>
      </c>
      <c r="J113" t="str">
        <f>match5b!H24</f>
        <v/>
      </c>
      <c r="K113" t="str">
        <f>match5b!I24</f>
        <v/>
      </c>
      <c r="L113" t="str">
        <f>match5b!J24</f>
        <v/>
      </c>
      <c r="M113" t="str">
        <f>match5b!K24</f>
        <v/>
      </c>
      <c r="N113" t="str">
        <f>match5b!L24</f>
        <v/>
      </c>
      <c r="O113" t="str">
        <f>match5b!M24</f>
        <v/>
      </c>
      <c r="P113" t="str">
        <f>match5b!N24</f>
        <v/>
      </c>
      <c r="Q113" t="str">
        <f t="shared" si="187"/>
        <v/>
      </c>
      <c r="R113" t="str">
        <f t="shared" si="188"/>
        <v/>
      </c>
      <c r="S113" t="str">
        <f t="shared" si="189"/>
        <v/>
      </c>
      <c r="T113" t="str">
        <f t="shared" si="190"/>
        <v/>
      </c>
      <c r="U113" t="str">
        <f t="shared" si="191"/>
        <v/>
      </c>
      <c r="V113" t="str">
        <f t="shared" si="163"/>
        <v/>
      </c>
      <c r="W113" t="str">
        <f t="shared" si="110"/>
        <v/>
      </c>
      <c r="X113" t="str">
        <f t="shared" si="111"/>
        <v/>
      </c>
      <c r="Y113" t="str">
        <f t="shared" si="112"/>
        <v/>
      </c>
      <c r="Z113" t="str">
        <f t="shared" si="113"/>
        <v>(/)</v>
      </c>
      <c r="AA113" t="str">
        <f t="shared" si="114"/>
        <v/>
      </c>
      <c r="AB113" t="str">
        <f t="shared" si="115"/>
        <v/>
      </c>
      <c r="AC113" t="str">
        <f t="shared" si="116"/>
        <v/>
      </c>
      <c r="AD113" t="str">
        <f t="shared" si="117"/>
        <v/>
      </c>
      <c r="AE113" t="str">
        <f t="shared" si="118"/>
        <v/>
      </c>
      <c r="AF113" t="str">
        <f t="shared" si="119"/>
        <v/>
      </c>
      <c r="AG113" t="str">
        <f t="shared" si="120"/>
        <v/>
      </c>
      <c r="AH113" t="str">
        <f t="shared" si="121"/>
        <v/>
      </c>
      <c r="AI113" t="str">
        <f t="shared" si="122"/>
        <v/>
      </c>
      <c r="AJ113" t="str">
        <f t="shared" si="123"/>
        <v>(/)</v>
      </c>
      <c r="AK113" t="str">
        <f t="shared" si="124"/>
        <v/>
      </c>
      <c r="AL113" t="str">
        <f t="shared" si="125"/>
        <v/>
      </c>
      <c r="AM113" t="str">
        <f t="shared" si="126"/>
        <v/>
      </c>
      <c r="AN113" t="str">
        <f t="shared" si="127"/>
        <v/>
      </c>
      <c r="AO113" t="str">
        <f t="shared" si="128"/>
        <v/>
      </c>
      <c r="AP113" t="str">
        <f t="shared" si="129"/>
        <v/>
      </c>
      <c r="AQ113" t="str">
        <f t="shared" si="130"/>
        <v/>
      </c>
      <c r="AR113" t="str">
        <f t="shared" si="164"/>
        <v/>
      </c>
      <c r="AS113" t="str">
        <f t="shared" si="131"/>
        <v/>
      </c>
      <c r="AT113" t="str">
        <f t="shared" si="132"/>
        <v>(/)</v>
      </c>
      <c r="AU113" t="str">
        <f t="shared" si="165"/>
        <v/>
      </c>
      <c r="AV113" t="str">
        <f t="shared" si="166"/>
        <v/>
      </c>
      <c r="AW113" t="str">
        <f t="shared" si="133"/>
        <v/>
      </c>
      <c r="AY113" s="18" t="str">
        <f t="shared" si="134"/>
        <v/>
      </c>
      <c r="AZ113" s="18" t="str">
        <f t="shared" si="167"/>
        <v/>
      </c>
      <c r="BA113" s="18" t="str">
        <f t="shared" si="168"/>
        <v/>
      </c>
      <c r="BB113" s="18" t="str">
        <f t="shared" si="135"/>
        <v/>
      </c>
      <c r="BC113" s="18" t="str">
        <f t="shared" si="136"/>
        <v/>
      </c>
      <c r="BD113" s="18" t="str">
        <f t="shared" si="137"/>
        <v/>
      </c>
      <c r="BE113" s="18" t="str">
        <f t="shared" si="138"/>
        <v/>
      </c>
      <c r="BF113" s="18" t="str">
        <f t="shared" si="139"/>
        <v/>
      </c>
      <c r="BG113" s="18" t="str">
        <f t="shared" si="140"/>
        <v/>
      </c>
      <c r="BH113" s="18" t="str">
        <f t="shared" si="141"/>
        <v/>
      </c>
      <c r="BI113" s="18" t="str">
        <f t="shared" si="169"/>
        <v/>
      </c>
      <c r="BJ113" s="18" t="str">
        <f t="shared" si="170"/>
        <v/>
      </c>
      <c r="BK113" s="18" t="str">
        <f>IF(B113="","","("&amp;match5b!$P$20&amp;") ")</f>
        <v/>
      </c>
      <c r="BL113">
        <v>1.12E-7</v>
      </c>
      <c r="BM113" s="14" t="str">
        <f t="shared" si="142"/>
        <v/>
      </c>
      <c r="BN113" t="str">
        <f t="shared" si="192"/>
        <v/>
      </c>
      <c r="BO113" t="str">
        <f t="shared" si="143"/>
        <v/>
      </c>
      <c r="BP113" t="str">
        <f t="shared" si="184"/>
        <v/>
      </c>
      <c r="BQ113" t="str">
        <f t="shared" si="185"/>
        <v/>
      </c>
      <c r="BR113" t="str">
        <f t="shared" si="186"/>
        <v/>
      </c>
      <c r="BS113" t="str">
        <f t="shared" si="171"/>
        <v/>
      </c>
      <c r="BT113" t="str">
        <f t="shared" si="172"/>
        <v/>
      </c>
      <c r="BU113" t="str">
        <f t="shared" si="173"/>
        <v/>
      </c>
      <c r="BV113" t="str">
        <f t="shared" si="174"/>
        <v/>
      </c>
      <c r="BW113" t="str">
        <f t="shared" si="175"/>
        <v/>
      </c>
      <c r="BX113" t="str">
        <f t="shared" si="176"/>
        <v/>
      </c>
      <c r="BY113" t="str">
        <f t="shared" si="177"/>
        <v/>
      </c>
      <c r="BZ113" t="str">
        <f t="shared" si="147"/>
        <v/>
      </c>
      <c r="CA113" t="str">
        <f t="shared" si="148"/>
        <v/>
      </c>
      <c r="CB113" t="str">
        <f t="shared" si="149"/>
        <v/>
      </c>
    </row>
    <row r="114" spans="1:84" x14ac:dyDescent="0.25">
      <c r="A114" s="14" t="str">
        <f t="shared" si="162"/>
        <v/>
      </c>
      <c r="B114" t="str">
        <f>match5b!A25</f>
        <v/>
      </c>
      <c r="C114" t="str">
        <f>match5b!B25</f>
        <v/>
      </c>
      <c r="D114" t="str">
        <f>match5b!C25</f>
        <v/>
      </c>
      <c r="E114" t="str">
        <f>match5b!D25</f>
        <v/>
      </c>
      <c r="F114" t="str">
        <f t="shared" si="104"/>
        <v/>
      </c>
      <c r="G114" t="str">
        <f>match5b!E25</f>
        <v/>
      </c>
      <c r="H114" t="str">
        <f>match5b!F25</f>
        <v/>
      </c>
      <c r="I114" t="str">
        <f>match5b!G25</f>
        <v/>
      </c>
      <c r="J114" t="str">
        <f>match5b!H25</f>
        <v/>
      </c>
      <c r="K114" t="str">
        <f>match5b!I25</f>
        <v/>
      </c>
      <c r="L114" t="str">
        <f>match5b!J25</f>
        <v/>
      </c>
      <c r="M114" t="str">
        <f>match5b!K25</f>
        <v/>
      </c>
      <c r="N114" t="str">
        <f>match5b!L25</f>
        <v/>
      </c>
      <c r="O114" t="str">
        <f>match5b!M25</f>
        <v/>
      </c>
      <c r="P114" t="str">
        <f>match5b!N25</f>
        <v/>
      </c>
      <c r="Q114" t="str">
        <f t="shared" si="187"/>
        <v/>
      </c>
      <c r="R114" t="str">
        <f t="shared" si="188"/>
        <v/>
      </c>
      <c r="S114" t="str">
        <f t="shared" si="189"/>
        <v/>
      </c>
      <c r="T114" t="str">
        <f t="shared" si="190"/>
        <v/>
      </c>
      <c r="U114" t="str">
        <f t="shared" si="191"/>
        <v/>
      </c>
      <c r="V114" t="str">
        <f t="shared" si="163"/>
        <v/>
      </c>
      <c r="W114" t="str">
        <f t="shared" si="110"/>
        <v/>
      </c>
      <c r="X114" t="str">
        <f t="shared" si="111"/>
        <v/>
      </c>
      <c r="Y114" t="str">
        <f t="shared" si="112"/>
        <v/>
      </c>
      <c r="Z114" t="str">
        <f t="shared" si="113"/>
        <v>(/)</v>
      </c>
      <c r="AA114" t="str">
        <f t="shared" si="114"/>
        <v/>
      </c>
      <c r="AB114" t="str">
        <f t="shared" si="115"/>
        <v/>
      </c>
      <c r="AC114" t="str">
        <f t="shared" si="116"/>
        <v/>
      </c>
      <c r="AD114" t="str">
        <f t="shared" si="117"/>
        <v/>
      </c>
      <c r="AE114" t="str">
        <f t="shared" si="118"/>
        <v/>
      </c>
      <c r="AF114" t="str">
        <f t="shared" si="119"/>
        <v/>
      </c>
      <c r="AG114" t="str">
        <f t="shared" si="120"/>
        <v/>
      </c>
      <c r="AH114" t="str">
        <f t="shared" si="121"/>
        <v/>
      </c>
      <c r="AI114" t="str">
        <f t="shared" si="122"/>
        <v/>
      </c>
      <c r="AJ114" t="str">
        <f t="shared" si="123"/>
        <v>(/)</v>
      </c>
      <c r="AK114" t="str">
        <f t="shared" si="124"/>
        <v/>
      </c>
      <c r="AL114" t="str">
        <f t="shared" si="125"/>
        <v/>
      </c>
      <c r="AM114" t="str">
        <f t="shared" si="126"/>
        <v/>
      </c>
      <c r="AN114" t="str">
        <f t="shared" si="127"/>
        <v/>
      </c>
      <c r="AO114" t="str">
        <f t="shared" si="128"/>
        <v/>
      </c>
      <c r="AP114" t="str">
        <f t="shared" si="129"/>
        <v/>
      </c>
      <c r="AQ114" t="str">
        <f t="shared" si="130"/>
        <v/>
      </c>
      <c r="AR114" t="str">
        <f t="shared" si="164"/>
        <v/>
      </c>
      <c r="AS114" t="str">
        <f t="shared" si="131"/>
        <v/>
      </c>
      <c r="AT114" t="str">
        <f t="shared" si="132"/>
        <v>(/)</v>
      </c>
      <c r="AU114" t="str">
        <f t="shared" si="165"/>
        <v/>
      </c>
      <c r="AV114" t="str">
        <f t="shared" si="166"/>
        <v/>
      </c>
      <c r="AW114" t="str">
        <f t="shared" si="133"/>
        <v/>
      </c>
      <c r="AY114" s="18" t="str">
        <f t="shared" si="134"/>
        <v/>
      </c>
      <c r="AZ114" s="18" t="str">
        <f t="shared" si="167"/>
        <v/>
      </c>
      <c r="BA114" s="18" t="str">
        <f t="shared" si="168"/>
        <v/>
      </c>
      <c r="BB114" s="18" t="str">
        <f t="shared" si="135"/>
        <v/>
      </c>
      <c r="BC114" s="18" t="str">
        <f t="shared" si="136"/>
        <v/>
      </c>
      <c r="BD114" s="18" t="str">
        <f t="shared" si="137"/>
        <v/>
      </c>
      <c r="BE114" s="18" t="str">
        <f t="shared" si="138"/>
        <v/>
      </c>
      <c r="BF114" s="18" t="str">
        <f t="shared" si="139"/>
        <v/>
      </c>
      <c r="BG114" s="18" t="str">
        <f t="shared" si="140"/>
        <v/>
      </c>
      <c r="BH114" s="18" t="str">
        <f t="shared" si="141"/>
        <v/>
      </c>
      <c r="BI114" s="18" t="str">
        <f t="shared" si="169"/>
        <v/>
      </c>
      <c r="BJ114" s="18" t="str">
        <f t="shared" si="170"/>
        <v/>
      </c>
      <c r="BK114" s="18" t="str">
        <f>IF(B114="","","("&amp;match5b!$P$20&amp;") ")</f>
        <v/>
      </c>
      <c r="BL114">
        <v>1.1300000000000001E-7</v>
      </c>
      <c r="BM114" s="14" t="str">
        <f t="shared" si="142"/>
        <v/>
      </c>
      <c r="BN114" t="str">
        <f t="shared" si="192"/>
        <v/>
      </c>
      <c r="BO114" t="str">
        <f t="shared" si="143"/>
        <v/>
      </c>
      <c r="BP114" t="str">
        <f t="shared" si="184"/>
        <v/>
      </c>
      <c r="BQ114" t="str">
        <f t="shared" si="185"/>
        <v/>
      </c>
      <c r="BR114" t="str">
        <f t="shared" si="186"/>
        <v/>
      </c>
      <c r="BS114" t="str">
        <f t="shared" si="171"/>
        <v/>
      </c>
      <c r="BT114" t="str">
        <f t="shared" si="172"/>
        <v/>
      </c>
      <c r="BU114" t="str">
        <f t="shared" si="173"/>
        <v/>
      </c>
      <c r="BV114" t="str">
        <f t="shared" si="174"/>
        <v/>
      </c>
      <c r="BW114" t="str">
        <f t="shared" si="175"/>
        <v/>
      </c>
      <c r="BX114" t="str">
        <f t="shared" si="176"/>
        <v/>
      </c>
      <c r="BY114" t="str">
        <f t="shared" si="177"/>
        <v/>
      </c>
      <c r="BZ114" t="str">
        <f t="shared" si="147"/>
        <v/>
      </c>
      <c r="CA114" t="str">
        <f t="shared" si="148"/>
        <v/>
      </c>
      <c r="CB114" t="str">
        <f t="shared" si="149"/>
        <v/>
      </c>
    </row>
    <row r="115" spans="1:84" x14ac:dyDescent="0.25">
      <c r="A115" s="14" t="str">
        <f t="shared" si="162"/>
        <v/>
      </c>
      <c r="B115" t="str">
        <f>match5b!A26</f>
        <v/>
      </c>
      <c r="C115" t="str">
        <f>match5b!B26</f>
        <v/>
      </c>
      <c r="D115" t="str">
        <f>match5b!C26</f>
        <v/>
      </c>
      <c r="E115" t="str">
        <f>match5b!D26</f>
        <v/>
      </c>
      <c r="F115" t="str">
        <f t="shared" si="104"/>
        <v/>
      </c>
      <c r="G115" t="str">
        <f>match5b!E26</f>
        <v/>
      </c>
      <c r="H115" t="str">
        <f>match5b!F26</f>
        <v/>
      </c>
      <c r="I115" t="str">
        <f>match5b!G26</f>
        <v/>
      </c>
      <c r="J115" t="str">
        <f>match5b!H26</f>
        <v/>
      </c>
      <c r="K115" t="str">
        <f>match5b!I26</f>
        <v/>
      </c>
      <c r="L115" t="str">
        <f>match5b!J26</f>
        <v/>
      </c>
      <c r="M115" t="str">
        <f>match5b!K26</f>
        <v/>
      </c>
      <c r="N115" t="str">
        <f>match5b!L26</f>
        <v/>
      </c>
      <c r="O115" t="str">
        <f>match5b!M26</f>
        <v/>
      </c>
      <c r="P115" t="str">
        <f>match5b!N26</f>
        <v/>
      </c>
      <c r="Q115" t="str">
        <f t="shared" si="187"/>
        <v/>
      </c>
      <c r="R115" t="str">
        <f t="shared" si="188"/>
        <v/>
      </c>
      <c r="S115" t="str">
        <f t="shared" si="189"/>
        <v/>
      </c>
      <c r="T115" t="str">
        <f t="shared" si="190"/>
        <v/>
      </c>
      <c r="U115" t="str">
        <f t="shared" si="191"/>
        <v/>
      </c>
      <c r="V115" t="str">
        <f t="shared" si="163"/>
        <v/>
      </c>
      <c r="W115" t="str">
        <f t="shared" si="110"/>
        <v/>
      </c>
      <c r="X115" t="str">
        <f t="shared" si="111"/>
        <v/>
      </c>
      <c r="Y115" t="str">
        <f t="shared" si="112"/>
        <v/>
      </c>
      <c r="Z115" t="str">
        <f t="shared" si="113"/>
        <v>(/)</v>
      </c>
      <c r="AA115" t="str">
        <f t="shared" si="114"/>
        <v/>
      </c>
      <c r="AB115" t="str">
        <f t="shared" si="115"/>
        <v/>
      </c>
      <c r="AC115" t="str">
        <f t="shared" si="116"/>
        <v/>
      </c>
      <c r="AD115" t="str">
        <f t="shared" si="117"/>
        <v/>
      </c>
      <c r="AE115" t="str">
        <f t="shared" si="118"/>
        <v/>
      </c>
      <c r="AF115" t="str">
        <f t="shared" si="119"/>
        <v/>
      </c>
      <c r="AG115" t="str">
        <f t="shared" si="120"/>
        <v/>
      </c>
      <c r="AH115" t="str">
        <f t="shared" si="121"/>
        <v/>
      </c>
      <c r="AI115" t="str">
        <f t="shared" si="122"/>
        <v/>
      </c>
      <c r="AJ115" t="str">
        <f t="shared" si="123"/>
        <v>(/)</v>
      </c>
      <c r="AK115" t="str">
        <f t="shared" si="124"/>
        <v/>
      </c>
      <c r="AL115" t="str">
        <f t="shared" si="125"/>
        <v/>
      </c>
      <c r="AM115" t="str">
        <f t="shared" si="126"/>
        <v/>
      </c>
      <c r="AN115" t="str">
        <f t="shared" si="127"/>
        <v/>
      </c>
      <c r="AO115" t="str">
        <f t="shared" si="128"/>
        <v/>
      </c>
      <c r="AP115" t="str">
        <f t="shared" si="129"/>
        <v/>
      </c>
      <c r="AQ115" t="str">
        <f t="shared" si="130"/>
        <v/>
      </c>
      <c r="AR115" t="str">
        <f t="shared" si="164"/>
        <v/>
      </c>
      <c r="AS115" t="str">
        <f t="shared" si="131"/>
        <v/>
      </c>
      <c r="AT115" t="str">
        <f t="shared" si="132"/>
        <v>(/)</v>
      </c>
      <c r="AU115" t="str">
        <f t="shared" si="165"/>
        <v/>
      </c>
      <c r="AV115" t="str">
        <f t="shared" si="166"/>
        <v/>
      </c>
      <c r="AW115" t="str">
        <f t="shared" si="133"/>
        <v/>
      </c>
      <c r="AY115" s="18" t="str">
        <f t="shared" si="134"/>
        <v/>
      </c>
      <c r="AZ115" s="18" t="str">
        <f t="shared" si="167"/>
        <v/>
      </c>
      <c r="BA115" s="18" t="str">
        <f t="shared" si="168"/>
        <v/>
      </c>
      <c r="BB115" s="18" t="str">
        <f t="shared" si="135"/>
        <v/>
      </c>
      <c r="BC115" s="18" t="str">
        <f t="shared" si="136"/>
        <v/>
      </c>
      <c r="BD115" s="18" t="str">
        <f t="shared" si="137"/>
        <v/>
      </c>
      <c r="BE115" s="18" t="str">
        <f t="shared" si="138"/>
        <v/>
      </c>
      <c r="BF115" s="18" t="str">
        <f t="shared" si="139"/>
        <v/>
      </c>
      <c r="BG115" s="18" t="str">
        <f t="shared" si="140"/>
        <v/>
      </c>
      <c r="BH115" s="18" t="str">
        <f t="shared" si="141"/>
        <v/>
      </c>
      <c r="BI115" s="18" t="str">
        <f t="shared" si="169"/>
        <v/>
      </c>
      <c r="BJ115" s="18" t="str">
        <f t="shared" si="170"/>
        <v/>
      </c>
      <c r="BK115" s="18" t="str">
        <f>IF(B115="","","("&amp;match5b!$P$20&amp;") ")</f>
        <v/>
      </c>
      <c r="BL115">
        <v>1.14E-7</v>
      </c>
      <c r="BM115" s="14" t="str">
        <f t="shared" si="142"/>
        <v/>
      </c>
      <c r="BN115" t="str">
        <f t="shared" si="192"/>
        <v/>
      </c>
      <c r="BO115" t="str">
        <f t="shared" si="143"/>
        <v/>
      </c>
      <c r="BP115" t="str">
        <f t="shared" si="184"/>
        <v/>
      </c>
      <c r="BQ115" t="str">
        <f t="shared" si="185"/>
        <v/>
      </c>
      <c r="BR115" t="str">
        <f t="shared" si="186"/>
        <v/>
      </c>
      <c r="BS115" t="str">
        <f t="shared" si="171"/>
        <v/>
      </c>
      <c r="BT115" t="str">
        <f t="shared" si="172"/>
        <v/>
      </c>
      <c r="BU115" t="str">
        <f t="shared" si="173"/>
        <v/>
      </c>
      <c r="BV115" t="str">
        <f t="shared" si="174"/>
        <v/>
      </c>
      <c r="BW115" t="str">
        <f t="shared" si="175"/>
        <v/>
      </c>
      <c r="BX115" t="str">
        <f t="shared" si="176"/>
        <v/>
      </c>
      <c r="BY115" t="str">
        <f t="shared" si="177"/>
        <v/>
      </c>
      <c r="BZ115" t="str">
        <f t="shared" si="147"/>
        <v/>
      </c>
      <c r="CA115" t="str">
        <f t="shared" si="148"/>
        <v/>
      </c>
      <c r="CB115" t="str">
        <f t="shared" si="149"/>
        <v/>
      </c>
    </row>
    <row r="116" spans="1:84" x14ac:dyDescent="0.25">
      <c r="A116" s="14" t="str">
        <f t="shared" si="162"/>
        <v/>
      </c>
      <c r="B116" t="str">
        <f>match5b!A27</f>
        <v/>
      </c>
      <c r="C116" t="str">
        <f>match5b!B27</f>
        <v/>
      </c>
      <c r="D116" t="str">
        <f>match5b!C27</f>
        <v/>
      </c>
      <c r="E116" t="str">
        <f>match5b!D27</f>
        <v/>
      </c>
      <c r="F116" t="str">
        <f t="shared" si="104"/>
        <v/>
      </c>
      <c r="G116" t="str">
        <f>match5b!E27</f>
        <v/>
      </c>
      <c r="H116" t="str">
        <f>match5b!F27</f>
        <v/>
      </c>
      <c r="I116" t="str">
        <f>match5b!G27</f>
        <v/>
      </c>
      <c r="J116" t="str">
        <f>match5b!H27</f>
        <v/>
      </c>
      <c r="K116" t="str">
        <f>match5b!I27</f>
        <v/>
      </c>
      <c r="L116" t="str">
        <f>match5b!J27</f>
        <v/>
      </c>
      <c r="M116" t="str">
        <f>match5b!K27</f>
        <v/>
      </c>
      <c r="N116" t="str">
        <f>match5b!L27</f>
        <v/>
      </c>
      <c r="O116" t="str">
        <f>match5b!M27</f>
        <v/>
      </c>
      <c r="P116" t="str">
        <f>match5b!N27</f>
        <v/>
      </c>
      <c r="Q116" t="str">
        <f t="shared" si="187"/>
        <v/>
      </c>
      <c r="R116" t="str">
        <f t="shared" si="188"/>
        <v/>
      </c>
      <c r="S116" t="str">
        <f t="shared" si="189"/>
        <v/>
      </c>
      <c r="T116" t="str">
        <f t="shared" si="190"/>
        <v/>
      </c>
      <c r="U116" t="str">
        <f t="shared" si="191"/>
        <v/>
      </c>
      <c r="V116" t="str">
        <f t="shared" si="163"/>
        <v/>
      </c>
      <c r="W116" t="str">
        <f t="shared" si="110"/>
        <v/>
      </c>
      <c r="X116" t="str">
        <f t="shared" si="111"/>
        <v/>
      </c>
      <c r="Y116" t="str">
        <f t="shared" si="112"/>
        <v/>
      </c>
      <c r="Z116" t="str">
        <f t="shared" si="113"/>
        <v>(/)</v>
      </c>
      <c r="AA116" t="str">
        <f t="shared" si="114"/>
        <v/>
      </c>
      <c r="AB116" t="str">
        <f t="shared" si="115"/>
        <v/>
      </c>
      <c r="AC116" t="str">
        <f t="shared" si="116"/>
        <v/>
      </c>
      <c r="AD116" t="str">
        <f t="shared" si="117"/>
        <v/>
      </c>
      <c r="AE116" t="str">
        <f t="shared" si="118"/>
        <v/>
      </c>
      <c r="AF116" t="str">
        <f t="shared" si="119"/>
        <v/>
      </c>
      <c r="AG116" t="str">
        <f t="shared" si="120"/>
        <v/>
      </c>
      <c r="AH116" t="str">
        <f t="shared" si="121"/>
        <v/>
      </c>
      <c r="AI116" t="str">
        <f t="shared" si="122"/>
        <v/>
      </c>
      <c r="AJ116" t="str">
        <f t="shared" si="123"/>
        <v>(/)</v>
      </c>
      <c r="AK116" t="str">
        <f t="shared" si="124"/>
        <v/>
      </c>
      <c r="AL116" t="str">
        <f t="shared" si="125"/>
        <v/>
      </c>
      <c r="AM116" t="str">
        <f t="shared" si="126"/>
        <v/>
      </c>
      <c r="AN116" t="str">
        <f t="shared" si="127"/>
        <v/>
      </c>
      <c r="AO116" t="str">
        <f t="shared" si="128"/>
        <v/>
      </c>
      <c r="AP116" t="str">
        <f t="shared" si="129"/>
        <v/>
      </c>
      <c r="AQ116" t="str">
        <f t="shared" si="130"/>
        <v/>
      </c>
      <c r="AR116" t="str">
        <f t="shared" si="164"/>
        <v/>
      </c>
      <c r="AS116" t="str">
        <f t="shared" si="131"/>
        <v/>
      </c>
      <c r="AT116" t="str">
        <f t="shared" si="132"/>
        <v>(/)</v>
      </c>
      <c r="AU116" t="str">
        <f t="shared" si="165"/>
        <v/>
      </c>
      <c r="AV116" t="str">
        <f t="shared" si="166"/>
        <v/>
      </c>
      <c r="AW116" t="str">
        <f t="shared" si="133"/>
        <v/>
      </c>
      <c r="AY116" s="18" t="str">
        <f t="shared" si="134"/>
        <v/>
      </c>
      <c r="AZ116" s="18" t="str">
        <f t="shared" si="167"/>
        <v/>
      </c>
      <c r="BA116" s="18" t="str">
        <f t="shared" si="168"/>
        <v/>
      </c>
      <c r="BB116" s="18" t="str">
        <f t="shared" si="135"/>
        <v/>
      </c>
      <c r="BC116" s="18" t="str">
        <f t="shared" si="136"/>
        <v/>
      </c>
      <c r="BD116" s="18" t="str">
        <f t="shared" si="137"/>
        <v/>
      </c>
      <c r="BE116" s="18" t="str">
        <f t="shared" si="138"/>
        <v/>
      </c>
      <c r="BF116" s="18" t="str">
        <f t="shared" si="139"/>
        <v/>
      </c>
      <c r="BG116" s="18" t="str">
        <f t="shared" si="140"/>
        <v/>
      </c>
      <c r="BH116" s="18" t="str">
        <f t="shared" si="141"/>
        <v/>
      </c>
      <c r="BI116" s="18" t="str">
        <f t="shared" si="169"/>
        <v/>
      </c>
      <c r="BJ116" s="18" t="str">
        <f t="shared" si="170"/>
        <v/>
      </c>
      <c r="BK116" s="18" t="str">
        <f>IF(B116="","","("&amp;match5b!$P$20&amp;") ")</f>
        <v/>
      </c>
      <c r="BL116">
        <v>1.15E-7</v>
      </c>
      <c r="BM116" s="14" t="str">
        <f t="shared" si="142"/>
        <v/>
      </c>
      <c r="BN116" t="str">
        <f t="shared" si="192"/>
        <v/>
      </c>
      <c r="BO116" t="str">
        <f t="shared" si="143"/>
        <v/>
      </c>
      <c r="BP116" t="str">
        <f t="shared" si="184"/>
        <v/>
      </c>
      <c r="BQ116" t="str">
        <f t="shared" si="185"/>
        <v/>
      </c>
      <c r="BR116" t="str">
        <f t="shared" si="186"/>
        <v/>
      </c>
      <c r="BS116" t="str">
        <f t="shared" si="171"/>
        <v/>
      </c>
      <c r="BT116" t="str">
        <f t="shared" si="172"/>
        <v/>
      </c>
      <c r="BU116" t="str">
        <f t="shared" si="173"/>
        <v/>
      </c>
      <c r="BV116" t="str">
        <f t="shared" si="174"/>
        <v/>
      </c>
      <c r="BW116" t="str">
        <f t="shared" si="175"/>
        <v/>
      </c>
      <c r="BX116" t="str">
        <f t="shared" si="176"/>
        <v/>
      </c>
      <c r="BY116" t="str">
        <f t="shared" si="177"/>
        <v/>
      </c>
      <c r="BZ116" t="str">
        <f t="shared" si="147"/>
        <v/>
      </c>
      <c r="CA116" t="str">
        <f t="shared" si="148"/>
        <v/>
      </c>
      <c r="CB116" t="str">
        <f t="shared" si="149"/>
        <v/>
      </c>
    </row>
    <row r="117" spans="1:84" x14ac:dyDescent="0.25">
      <c r="A117" s="14" t="str">
        <f t="shared" si="162"/>
        <v/>
      </c>
      <c r="B117" t="str">
        <f>match5b!A28</f>
        <v/>
      </c>
      <c r="C117" t="str">
        <f>match5b!B28</f>
        <v/>
      </c>
      <c r="D117" t="str">
        <f>match5b!C28</f>
        <v/>
      </c>
      <c r="E117" t="str">
        <f>match5b!D28</f>
        <v/>
      </c>
      <c r="F117" t="str">
        <f t="shared" si="104"/>
        <v/>
      </c>
      <c r="G117" t="str">
        <f>match5b!E28</f>
        <v/>
      </c>
      <c r="H117" t="str">
        <f>match5b!F28</f>
        <v/>
      </c>
      <c r="I117" t="str">
        <f>match5b!G28</f>
        <v/>
      </c>
      <c r="J117" t="str">
        <f>match5b!H28</f>
        <v/>
      </c>
      <c r="K117" t="str">
        <f>match5b!I28</f>
        <v/>
      </c>
      <c r="L117" t="str">
        <f>match5b!J28</f>
        <v/>
      </c>
      <c r="M117" t="str">
        <f>match5b!K28</f>
        <v/>
      </c>
      <c r="N117" t="str">
        <f>match5b!L28</f>
        <v/>
      </c>
      <c r="O117" t="str">
        <f>match5b!M28</f>
        <v/>
      </c>
      <c r="P117" t="str">
        <f>match5b!N28</f>
        <v/>
      </c>
      <c r="Q117" t="str">
        <f t="shared" si="187"/>
        <v/>
      </c>
      <c r="R117" t="str">
        <f t="shared" si="188"/>
        <v/>
      </c>
      <c r="S117" t="str">
        <f t="shared" si="189"/>
        <v/>
      </c>
      <c r="T117" t="str">
        <f t="shared" si="190"/>
        <v/>
      </c>
      <c r="U117" t="str">
        <f t="shared" si="191"/>
        <v/>
      </c>
      <c r="V117" t="str">
        <f t="shared" si="163"/>
        <v/>
      </c>
      <c r="W117" t="str">
        <f t="shared" si="110"/>
        <v/>
      </c>
      <c r="X117" t="str">
        <f t="shared" si="111"/>
        <v/>
      </c>
      <c r="Y117" t="str">
        <f t="shared" si="112"/>
        <v/>
      </c>
      <c r="Z117" t="str">
        <f t="shared" si="113"/>
        <v>(/)</v>
      </c>
      <c r="AA117" t="str">
        <f t="shared" si="114"/>
        <v/>
      </c>
      <c r="AB117" t="str">
        <f t="shared" si="115"/>
        <v/>
      </c>
      <c r="AC117" t="str">
        <f t="shared" si="116"/>
        <v/>
      </c>
      <c r="AD117" t="str">
        <f t="shared" si="117"/>
        <v/>
      </c>
      <c r="AE117" t="str">
        <f t="shared" si="118"/>
        <v/>
      </c>
      <c r="AF117" t="str">
        <f t="shared" si="119"/>
        <v/>
      </c>
      <c r="AG117" t="str">
        <f t="shared" si="120"/>
        <v/>
      </c>
      <c r="AH117" t="str">
        <f t="shared" si="121"/>
        <v/>
      </c>
      <c r="AI117" t="str">
        <f t="shared" si="122"/>
        <v/>
      </c>
      <c r="AJ117" t="str">
        <f t="shared" si="123"/>
        <v>(/)</v>
      </c>
      <c r="AK117" t="str">
        <f t="shared" si="124"/>
        <v/>
      </c>
      <c r="AL117" t="str">
        <f t="shared" si="125"/>
        <v/>
      </c>
      <c r="AM117" t="str">
        <f t="shared" si="126"/>
        <v/>
      </c>
      <c r="AN117" t="str">
        <f t="shared" si="127"/>
        <v/>
      </c>
      <c r="AO117" t="str">
        <f t="shared" si="128"/>
        <v/>
      </c>
      <c r="AP117" t="str">
        <f t="shared" si="129"/>
        <v/>
      </c>
      <c r="AQ117" t="str">
        <f t="shared" si="130"/>
        <v/>
      </c>
      <c r="AR117" t="str">
        <f t="shared" si="164"/>
        <v/>
      </c>
      <c r="AS117" t="str">
        <f t="shared" si="131"/>
        <v/>
      </c>
      <c r="AT117" t="str">
        <f t="shared" si="132"/>
        <v>(/)</v>
      </c>
      <c r="AU117" t="str">
        <f t="shared" si="165"/>
        <v/>
      </c>
      <c r="AV117" t="str">
        <f t="shared" si="166"/>
        <v/>
      </c>
      <c r="AW117" t="str">
        <f t="shared" si="133"/>
        <v/>
      </c>
      <c r="AY117" s="18" t="str">
        <f t="shared" si="134"/>
        <v/>
      </c>
      <c r="AZ117" s="18" t="str">
        <f t="shared" si="167"/>
        <v/>
      </c>
      <c r="BA117" s="18" t="str">
        <f t="shared" si="168"/>
        <v/>
      </c>
      <c r="BB117" s="18" t="str">
        <f t="shared" si="135"/>
        <v/>
      </c>
      <c r="BC117" s="18" t="str">
        <f t="shared" si="136"/>
        <v/>
      </c>
      <c r="BD117" s="18" t="str">
        <f t="shared" si="137"/>
        <v/>
      </c>
      <c r="BE117" s="18" t="str">
        <f t="shared" si="138"/>
        <v/>
      </c>
      <c r="BF117" s="18" t="str">
        <f t="shared" si="139"/>
        <v/>
      </c>
      <c r="BG117" s="18" t="str">
        <f t="shared" si="140"/>
        <v/>
      </c>
      <c r="BH117" s="18" t="str">
        <f t="shared" si="141"/>
        <v/>
      </c>
      <c r="BI117" s="18" t="str">
        <f t="shared" si="169"/>
        <v/>
      </c>
      <c r="BJ117" s="18" t="str">
        <f t="shared" si="170"/>
        <v/>
      </c>
      <c r="BK117" s="18" t="str">
        <f>IF(B117="","","("&amp;match5b!$P$20&amp;") ")</f>
        <v/>
      </c>
      <c r="BL117">
        <v>1.1600000000000001E-7</v>
      </c>
      <c r="BM117" s="14" t="str">
        <f t="shared" si="142"/>
        <v/>
      </c>
      <c r="BN117" t="str">
        <f t="shared" si="192"/>
        <v/>
      </c>
      <c r="BO117" t="str">
        <f t="shared" si="143"/>
        <v/>
      </c>
      <c r="BP117" t="str">
        <f t="shared" si="184"/>
        <v/>
      </c>
      <c r="BQ117" t="str">
        <f t="shared" si="185"/>
        <v/>
      </c>
      <c r="BR117" t="str">
        <f t="shared" si="186"/>
        <v/>
      </c>
      <c r="BS117" t="str">
        <f t="shared" si="171"/>
        <v/>
      </c>
      <c r="BT117" t="str">
        <f t="shared" si="172"/>
        <v/>
      </c>
      <c r="BU117" t="str">
        <f t="shared" si="173"/>
        <v/>
      </c>
      <c r="BV117" t="str">
        <f t="shared" si="174"/>
        <v/>
      </c>
      <c r="BW117" t="str">
        <f t="shared" si="175"/>
        <v/>
      </c>
      <c r="BX117" t="str">
        <f t="shared" si="176"/>
        <v/>
      </c>
      <c r="BY117" t="str">
        <f t="shared" si="177"/>
        <v/>
      </c>
      <c r="BZ117" t="str">
        <f t="shared" si="147"/>
        <v/>
      </c>
      <c r="CA117" t="str">
        <f t="shared" si="148"/>
        <v/>
      </c>
      <c r="CB117" t="str">
        <f t="shared" si="149"/>
        <v/>
      </c>
    </row>
    <row r="118" spans="1:84" x14ac:dyDescent="0.25">
      <c r="A118" s="14" t="str">
        <f t="shared" si="162"/>
        <v/>
      </c>
      <c r="B118" t="str">
        <f>match5b!A29</f>
        <v/>
      </c>
      <c r="C118" t="str">
        <f>match5b!B29</f>
        <v/>
      </c>
      <c r="D118" t="str">
        <f>match5b!C29</f>
        <v/>
      </c>
      <c r="E118" t="str">
        <f>match5b!D29</f>
        <v/>
      </c>
      <c r="F118" t="str">
        <f t="shared" si="104"/>
        <v/>
      </c>
      <c r="G118" t="str">
        <f>match5b!E29</f>
        <v/>
      </c>
      <c r="H118" t="str">
        <f>match5b!F29</f>
        <v/>
      </c>
      <c r="I118" t="str">
        <f>match5b!G29</f>
        <v/>
      </c>
      <c r="J118" t="str">
        <f>match5b!H29</f>
        <v/>
      </c>
      <c r="K118" t="str">
        <f>match5b!I29</f>
        <v/>
      </c>
      <c r="L118" t="str">
        <f>match5b!J29</f>
        <v/>
      </c>
      <c r="M118" t="str">
        <f>match5b!K29</f>
        <v/>
      </c>
      <c r="N118" t="str">
        <f>match5b!L29</f>
        <v/>
      </c>
      <c r="O118" t="str">
        <f>match5b!M29</f>
        <v/>
      </c>
      <c r="P118" t="str">
        <f>match5b!N29</f>
        <v/>
      </c>
      <c r="Q118" t="str">
        <f t="shared" si="187"/>
        <v/>
      </c>
      <c r="R118" t="str">
        <f t="shared" si="188"/>
        <v/>
      </c>
      <c r="S118" t="str">
        <f t="shared" si="189"/>
        <v/>
      </c>
      <c r="T118" t="str">
        <f t="shared" si="190"/>
        <v/>
      </c>
      <c r="U118" t="str">
        <f t="shared" si="191"/>
        <v/>
      </c>
      <c r="V118" t="str">
        <f t="shared" si="163"/>
        <v/>
      </c>
      <c r="W118" t="str">
        <f t="shared" si="110"/>
        <v/>
      </c>
      <c r="X118" t="str">
        <f t="shared" si="111"/>
        <v/>
      </c>
      <c r="Y118" t="str">
        <f t="shared" si="112"/>
        <v/>
      </c>
      <c r="Z118" t="str">
        <f t="shared" si="113"/>
        <v>(/)</v>
      </c>
      <c r="AA118" t="str">
        <f t="shared" si="114"/>
        <v/>
      </c>
      <c r="AB118" t="str">
        <f t="shared" si="115"/>
        <v/>
      </c>
      <c r="AC118" t="str">
        <f t="shared" si="116"/>
        <v/>
      </c>
      <c r="AD118" t="str">
        <f t="shared" si="117"/>
        <v/>
      </c>
      <c r="AE118" t="str">
        <f t="shared" si="118"/>
        <v/>
      </c>
      <c r="AF118" t="str">
        <f t="shared" si="119"/>
        <v/>
      </c>
      <c r="AG118" t="str">
        <f t="shared" si="120"/>
        <v/>
      </c>
      <c r="AH118" t="str">
        <f t="shared" si="121"/>
        <v/>
      </c>
      <c r="AI118" t="str">
        <f t="shared" si="122"/>
        <v/>
      </c>
      <c r="AJ118" t="str">
        <f t="shared" si="123"/>
        <v>(/)</v>
      </c>
      <c r="AK118" t="str">
        <f t="shared" si="124"/>
        <v/>
      </c>
      <c r="AL118" t="str">
        <f t="shared" si="125"/>
        <v/>
      </c>
      <c r="AM118" t="str">
        <f t="shared" si="126"/>
        <v/>
      </c>
      <c r="AN118" t="str">
        <f t="shared" si="127"/>
        <v/>
      </c>
      <c r="AO118" t="str">
        <f t="shared" si="128"/>
        <v/>
      </c>
      <c r="AP118" t="str">
        <f t="shared" si="129"/>
        <v/>
      </c>
      <c r="AQ118" t="str">
        <f t="shared" si="130"/>
        <v/>
      </c>
      <c r="AR118" t="str">
        <f t="shared" si="164"/>
        <v/>
      </c>
      <c r="AS118" t="str">
        <f t="shared" si="131"/>
        <v/>
      </c>
      <c r="AT118" t="str">
        <f t="shared" si="132"/>
        <v>(/)</v>
      </c>
      <c r="AU118" t="str">
        <f t="shared" si="165"/>
        <v/>
      </c>
      <c r="AV118" t="str">
        <f t="shared" si="166"/>
        <v/>
      </c>
      <c r="AW118" t="str">
        <f t="shared" si="133"/>
        <v/>
      </c>
      <c r="AY118" s="18" t="str">
        <f t="shared" si="134"/>
        <v/>
      </c>
      <c r="AZ118" s="18" t="str">
        <f t="shared" si="167"/>
        <v/>
      </c>
      <c r="BA118" s="18" t="str">
        <f t="shared" si="168"/>
        <v/>
      </c>
      <c r="BB118" s="18" t="str">
        <f t="shared" si="135"/>
        <v/>
      </c>
      <c r="BC118" s="18" t="str">
        <f t="shared" si="136"/>
        <v/>
      </c>
      <c r="BD118" s="18" t="str">
        <f t="shared" si="137"/>
        <v/>
      </c>
      <c r="BE118" s="18" t="str">
        <f t="shared" si="138"/>
        <v/>
      </c>
      <c r="BF118" s="18" t="str">
        <f t="shared" si="139"/>
        <v/>
      </c>
      <c r="BG118" s="18" t="str">
        <f t="shared" si="140"/>
        <v/>
      </c>
      <c r="BH118" s="18" t="str">
        <f t="shared" si="141"/>
        <v/>
      </c>
      <c r="BI118" s="18" t="str">
        <f t="shared" si="169"/>
        <v/>
      </c>
      <c r="BJ118" s="18" t="str">
        <f t="shared" si="170"/>
        <v/>
      </c>
      <c r="BK118" s="18" t="str">
        <f>IF(B118="","","("&amp;match5b!$P$20&amp;") ")</f>
        <v/>
      </c>
      <c r="BL118">
        <v>1.17E-7</v>
      </c>
      <c r="BM118" s="14" t="str">
        <f t="shared" si="142"/>
        <v/>
      </c>
      <c r="BN118" t="str">
        <f t="shared" si="192"/>
        <v/>
      </c>
      <c r="BO118" t="str">
        <f t="shared" si="143"/>
        <v/>
      </c>
      <c r="BP118" t="str">
        <f t="shared" si="184"/>
        <v/>
      </c>
      <c r="BQ118" t="str">
        <f t="shared" si="185"/>
        <v/>
      </c>
      <c r="BR118" t="str">
        <f t="shared" si="186"/>
        <v/>
      </c>
      <c r="BS118" t="str">
        <f t="shared" si="171"/>
        <v/>
      </c>
      <c r="BT118" t="str">
        <f t="shared" si="172"/>
        <v/>
      </c>
      <c r="BU118" t="str">
        <f t="shared" si="173"/>
        <v/>
      </c>
      <c r="BV118" t="str">
        <f t="shared" si="174"/>
        <v/>
      </c>
      <c r="BW118" t="str">
        <f t="shared" si="175"/>
        <v/>
      </c>
      <c r="BX118" t="str">
        <f t="shared" si="176"/>
        <v/>
      </c>
      <c r="BY118" t="str">
        <f t="shared" si="177"/>
        <v/>
      </c>
      <c r="BZ118" t="str">
        <f t="shared" si="147"/>
        <v/>
      </c>
      <c r="CA118" t="str">
        <f t="shared" si="148"/>
        <v/>
      </c>
      <c r="CB118" t="str">
        <f t="shared" si="149"/>
        <v/>
      </c>
    </row>
    <row r="119" spans="1:84" x14ac:dyDescent="0.25">
      <c r="A119" s="14" t="str">
        <f t="shared" si="162"/>
        <v/>
      </c>
      <c r="B119" t="str">
        <f>match5b!A30</f>
        <v/>
      </c>
      <c r="C119" t="str">
        <f>match5b!B30</f>
        <v/>
      </c>
      <c r="D119" t="str">
        <f>match5b!C30</f>
        <v/>
      </c>
      <c r="E119" t="str">
        <f>match5b!D30</f>
        <v/>
      </c>
      <c r="F119" t="str">
        <f t="shared" si="104"/>
        <v/>
      </c>
      <c r="G119" t="str">
        <f>match5b!E30</f>
        <v/>
      </c>
      <c r="H119" t="str">
        <f>match5b!F30</f>
        <v/>
      </c>
      <c r="I119" t="str">
        <f>match5b!G30</f>
        <v/>
      </c>
      <c r="J119" t="str">
        <f>match5b!H30</f>
        <v/>
      </c>
      <c r="K119" t="str">
        <f>match5b!I30</f>
        <v/>
      </c>
      <c r="L119" t="str">
        <f>match5b!J30</f>
        <v/>
      </c>
      <c r="M119" t="str">
        <f>match5b!K30</f>
        <v/>
      </c>
      <c r="N119" t="str">
        <f>match5b!L30</f>
        <v/>
      </c>
      <c r="O119" t="str">
        <f>match5b!M30</f>
        <v/>
      </c>
      <c r="P119" t="str">
        <f>match5b!N30</f>
        <v/>
      </c>
      <c r="Q119" t="str">
        <f t="shared" si="187"/>
        <v/>
      </c>
      <c r="R119" t="str">
        <f t="shared" si="188"/>
        <v/>
      </c>
      <c r="S119" t="str">
        <f t="shared" si="189"/>
        <v/>
      </c>
      <c r="T119" t="str">
        <f t="shared" si="190"/>
        <v/>
      </c>
      <c r="U119" t="str">
        <f t="shared" si="191"/>
        <v/>
      </c>
      <c r="V119" t="str">
        <f t="shared" si="163"/>
        <v/>
      </c>
      <c r="W119" t="str">
        <f t="shared" si="110"/>
        <v/>
      </c>
      <c r="X119" t="str">
        <f t="shared" si="111"/>
        <v/>
      </c>
      <c r="Y119" t="str">
        <f t="shared" si="112"/>
        <v/>
      </c>
      <c r="Z119" t="str">
        <f t="shared" si="113"/>
        <v>(/)</v>
      </c>
      <c r="AA119" t="str">
        <f t="shared" si="114"/>
        <v/>
      </c>
      <c r="AB119" t="str">
        <f t="shared" si="115"/>
        <v/>
      </c>
      <c r="AC119" t="str">
        <f t="shared" si="116"/>
        <v/>
      </c>
      <c r="AD119" t="str">
        <f t="shared" si="117"/>
        <v/>
      </c>
      <c r="AE119" t="str">
        <f t="shared" si="118"/>
        <v/>
      </c>
      <c r="AF119" t="str">
        <f t="shared" si="119"/>
        <v/>
      </c>
      <c r="AG119" t="str">
        <f t="shared" si="120"/>
        <v/>
      </c>
      <c r="AH119" t="str">
        <f t="shared" si="121"/>
        <v/>
      </c>
      <c r="AI119" t="str">
        <f t="shared" si="122"/>
        <v/>
      </c>
      <c r="AJ119" t="str">
        <f t="shared" si="123"/>
        <v>(/)</v>
      </c>
      <c r="AK119" t="str">
        <f t="shared" si="124"/>
        <v/>
      </c>
      <c r="AL119" t="str">
        <f t="shared" si="125"/>
        <v/>
      </c>
      <c r="AM119" t="str">
        <f t="shared" si="126"/>
        <v/>
      </c>
      <c r="AN119" t="str">
        <f t="shared" si="127"/>
        <v/>
      </c>
      <c r="AO119" t="str">
        <f t="shared" si="128"/>
        <v/>
      </c>
      <c r="AP119" t="str">
        <f t="shared" si="129"/>
        <v/>
      </c>
      <c r="AQ119" t="str">
        <f t="shared" si="130"/>
        <v/>
      </c>
      <c r="AR119" t="str">
        <f t="shared" si="164"/>
        <v/>
      </c>
      <c r="AS119" t="str">
        <f t="shared" si="131"/>
        <v/>
      </c>
      <c r="AT119" t="str">
        <f t="shared" si="132"/>
        <v>(/)</v>
      </c>
      <c r="AU119" t="str">
        <f t="shared" si="165"/>
        <v/>
      </c>
      <c r="AV119" t="str">
        <f t="shared" si="166"/>
        <v/>
      </c>
      <c r="AW119" t="str">
        <f t="shared" si="133"/>
        <v/>
      </c>
      <c r="AY119" s="18" t="str">
        <f t="shared" si="134"/>
        <v/>
      </c>
      <c r="AZ119" s="18" t="str">
        <f t="shared" si="167"/>
        <v/>
      </c>
      <c r="BA119" s="18" t="str">
        <f t="shared" si="168"/>
        <v/>
      </c>
      <c r="BB119" s="18" t="str">
        <f t="shared" si="135"/>
        <v/>
      </c>
      <c r="BC119" s="18" t="str">
        <f t="shared" si="136"/>
        <v/>
      </c>
      <c r="BD119" s="18" t="str">
        <f t="shared" si="137"/>
        <v/>
      </c>
      <c r="BE119" s="18" t="str">
        <f t="shared" si="138"/>
        <v/>
      </c>
      <c r="BF119" s="18" t="str">
        <f t="shared" si="139"/>
        <v/>
      </c>
      <c r="BG119" s="18" t="str">
        <f t="shared" si="140"/>
        <v/>
      </c>
      <c r="BH119" s="18" t="str">
        <f t="shared" si="141"/>
        <v/>
      </c>
      <c r="BI119" s="18" t="str">
        <f t="shared" si="169"/>
        <v/>
      </c>
      <c r="BJ119" s="18" t="str">
        <f t="shared" si="170"/>
        <v/>
      </c>
      <c r="BK119" s="18" t="str">
        <f>IF(B119="","","("&amp;match5b!$P$20&amp;") ")</f>
        <v/>
      </c>
      <c r="BL119">
        <v>1.18E-7</v>
      </c>
      <c r="BM119" s="14" t="str">
        <f t="shared" si="142"/>
        <v/>
      </c>
      <c r="BN119" t="str">
        <f t="shared" si="192"/>
        <v/>
      </c>
      <c r="BO119" t="str">
        <f t="shared" si="143"/>
        <v/>
      </c>
      <c r="BP119" t="str">
        <f t="shared" si="184"/>
        <v/>
      </c>
      <c r="BQ119" t="str">
        <f t="shared" si="185"/>
        <v/>
      </c>
      <c r="BR119" t="str">
        <f t="shared" si="186"/>
        <v/>
      </c>
      <c r="BS119" t="str">
        <f t="shared" si="171"/>
        <v/>
      </c>
      <c r="BT119" t="str">
        <f t="shared" si="172"/>
        <v/>
      </c>
      <c r="BU119" t="str">
        <f t="shared" si="173"/>
        <v/>
      </c>
      <c r="BV119" t="str">
        <f t="shared" si="174"/>
        <v/>
      </c>
      <c r="BW119" t="str">
        <f t="shared" si="175"/>
        <v/>
      </c>
      <c r="BX119" t="str">
        <f t="shared" si="176"/>
        <v/>
      </c>
      <c r="BY119" t="str">
        <f t="shared" si="177"/>
        <v/>
      </c>
      <c r="BZ119" t="str">
        <f t="shared" si="147"/>
        <v/>
      </c>
      <c r="CA119" t="str">
        <f t="shared" si="148"/>
        <v/>
      </c>
      <c r="CB119" t="str">
        <f t="shared" si="149"/>
        <v/>
      </c>
    </row>
    <row r="120" spans="1:84" x14ac:dyDescent="0.25">
      <c r="A120" s="14" t="str">
        <f t="shared" si="162"/>
        <v/>
      </c>
      <c r="B120" t="str">
        <f>match5b!A31</f>
        <v/>
      </c>
      <c r="C120" t="str">
        <f>match5b!B31</f>
        <v/>
      </c>
      <c r="D120" t="str">
        <f>match5b!C31</f>
        <v/>
      </c>
      <c r="E120" t="str">
        <f>match5b!D31</f>
        <v/>
      </c>
      <c r="F120" t="str">
        <f t="shared" si="104"/>
        <v/>
      </c>
      <c r="G120" t="str">
        <f>match5b!E31</f>
        <v/>
      </c>
      <c r="H120" t="str">
        <f>match5b!F31</f>
        <v/>
      </c>
      <c r="I120" t="str">
        <f>match5b!G31</f>
        <v/>
      </c>
      <c r="J120" t="str">
        <f>match5b!H31</f>
        <v/>
      </c>
      <c r="K120" t="str">
        <f>match5b!I31</f>
        <v/>
      </c>
      <c r="L120" t="str">
        <f>match5b!J31</f>
        <v/>
      </c>
      <c r="M120" t="str">
        <f>match5b!K31</f>
        <v/>
      </c>
      <c r="N120" t="str">
        <f>match5b!L31</f>
        <v/>
      </c>
      <c r="O120" t="str">
        <f>match5b!M31</f>
        <v/>
      </c>
      <c r="P120" t="str">
        <f>match5b!N31</f>
        <v/>
      </c>
      <c r="Q120" t="str">
        <f t="shared" si="187"/>
        <v/>
      </c>
      <c r="R120" t="str">
        <f t="shared" si="188"/>
        <v/>
      </c>
      <c r="S120" t="str">
        <f t="shared" si="189"/>
        <v/>
      </c>
      <c r="T120" t="str">
        <f t="shared" si="190"/>
        <v/>
      </c>
      <c r="U120" t="str">
        <f t="shared" si="191"/>
        <v/>
      </c>
      <c r="V120" t="str">
        <f t="shared" si="163"/>
        <v/>
      </c>
      <c r="W120" t="str">
        <f t="shared" si="110"/>
        <v/>
      </c>
      <c r="X120" t="str">
        <f t="shared" si="111"/>
        <v/>
      </c>
      <c r="Y120" t="str">
        <f t="shared" si="112"/>
        <v/>
      </c>
      <c r="Z120" t="str">
        <f t="shared" si="113"/>
        <v>(/)</v>
      </c>
      <c r="AA120" t="str">
        <f t="shared" si="114"/>
        <v/>
      </c>
      <c r="AB120" t="str">
        <f t="shared" si="115"/>
        <v/>
      </c>
      <c r="AC120" t="str">
        <f t="shared" si="116"/>
        <v/>
      </c>
      <c r="AD120" t="str">
        <f t="shared" si="117"/>
        <v/>
      </c>
      <c r="AE120" t="str">
        <f t="shared" si="118"/>
        <v/>
      </c>
      <c r="AF120" t="str">
        <f t="shared" si="119"/>
        <v/>
      </c>
      <c r="AG120" t="str">
        <f t="shared" si="120"/>
        <v/>
      </c>
      <c r="AH120" t="str">
        <f t="shared" si="121"/>
        <v/>
      </c>
      <c r="AI120" t="str">
        <f t="shared" si="122"/>
        <v/>
      </c>
      <c r="AJ120" t="str">
        <f t="shared" si="123"/>
        <v>(/)</v>
      </c>
      <c r="AK120" t="str">
        <f t="shared" si="124"/>
        <v/>
      </c>
      <c r="AL120" t="str">
        <f t="shared" si="125"/>
        <v/>
      </c>
      <c r="AM120" t="str">
        <f t="shared" si="126"/>
        <v/>
      </c>
      <c r="AN120" t="str">
        <f t="shared" si="127"/>
        <v/>
      </c>
      <c r="AO120" t="str">
        <f t="shared" si="128"/>
        <v/>
      </c>
      <c r="AP120" t="str">
        <f t="shared" si="129"/>
        <v/>
      </c>
      <c r="AQ120" t="str">
        <f t="shared" si="130"/>
        <v/>
      </c>
      <c r="AR120" t="str">
        <f t="shared" si="164"/>
        <v/>
      </c>
      <c r="AS120" t="str">
        <f t="shared" si="131"/>
        <v/>
      </c>
      <c r="AT120" t="str">
        <f t="shared" si="132"/>
        <v>(/)</v>
      </c>
      <c r="AU120" t="str">
        <f t="shared" si="165"/>
        <v/>
      </c>
      <c r="AV120" t="str">
        <f t="shared" si="166"/>
        <v/>
      </c>
      <c r="AW120" t="str">
        <f t="shared" si="133"/>
        <v/>
      </c>
      <c r="AY120" s="18" t="str">
        <f t="shared" si="134"/>
        <v/>
      </c>
      <c r="AZ120" s="18" t="str">
        <f t="shared" si="167"/>
        <v/>
      </c>
      <c r="BA120" s="18" t="str">
        <f t="shared" si="168"/>
        <v/>
      </c>
      <c r="BB120" s="18" t="str">
        <f t="shared" si="135"/>
        <v/>
      </c>
      <c r="BC120" s="18" t="str">
        <f t="shared" si="136"/>
        <v/>
      </c>
      <c r="BD120" s="18" t="str">
        <f t="shared" si="137"/>
        <v/>
      </c>
      <c r="BE120" s="18" t="str">
        <f t="shared" si="138"/>
        <v/>
      </c>
      <c r="BF120" s="18" t="str">
        <f t="shared" si="139"/>
        <v/>
      </c>
      <c r="BG120" s="18" t="str">
        <f t="shared" si="140"/>
        <v/>
      </c>
      <c r="BH120" s="18" t="str">
        <f t="shared" si="141"/>
        <v/>
      </c>
      <c r="BI120" s="18" t="str">
        <f t="shared" si="169"/>
        <v/>
      </c>
      <c r="BJ120" s="18" t="str">
        <f t="shared" si="170"/>
        <v/>
      </c>
      <c r="BK120" s="18" t="str">
        <f>IF(B120="","","("&amp;match5b!$P$20&amp;") ")</f>
        <v/>
      </c>
      <c r="BL120">
        <v>1.1899999999999999E-7</v>
      </c>
      <c r="BM120" s="14" t="str">
        <f t="shared" si="142"/>
        <v/>
      </c>
      <c r="BN120" t="str">
        <f t="shared" si="192"/>
        <v/>
      </c>
      <c r="BO120" t="str">
        <f t="shared" si="143"/>
        <v/>
      </c>
      <c r="BP120" t="str">
        <f t="shared" si="184"/>
        <v/>
      </c>
      <c r="BQ120" t="str">
        <f t="shared" si="185"/>
        <v/>
      </c>
      <c r="BR120" t="str">
        <f t="shared" si="186"/>
        <v/>
      </c>
      <c r="BS120" t="str">
        <f t="shared" si="171"/>
        <v/>
      </c>
      <c r="BT120" t="str">
        <f t="shared" si="172"/>
        <v/>
      </c>
      <c r="BU120" t="str">
        <f t="shared" si="173"/>
        <v/>
      </c>
      <c r="BV120" t="str">
        <f t="shared" si="174"/>
        <v/>
      </c>
      <c r="BW120" t="str">
        <f t="shared" si="175"/>
        <v/>
      </c>
      <c r="BX120" t="str">
        <f t="shared" si="176"/>
        <v/>
      </c>
      <c r="BY120" t="str">
        <f t="shared" si="177"/>
        <v/>
      </c>
      <c r="BZ120" t="str">
        <f t="shared" si="147"/>
        <v/>
      </c>
      <c r="CA120" t="str">
        <f t="shared" si="148"/>
        <v/>
      </c>
      <c r="CB120" t="str">
        <f t="shared" si="149"/>
        <v/>
      </c>
    </row>
    <row r="121" spans="1:84" ht="13.8" thickBot="1" x14ac:dyDescent="0.3">
      <c r="A121" s="15" t="str">
        <f t="shared" si="162"/>
        <v/>
      </c>
      <c r="B121" s="13" t="str">
        <f>match5b!A32</f>
        <v/>
      </c>
      <c r="C121" s="13" t="str">
        <f>match5b!B32</f>
        <v/>
      </c>
      <c r="D121" s="13" t="str">
        <f>match5b!C32</f>
        <v/>
      </c>
      <c r="E121" s="13" t="str">
        <f>match5b!D32</f>
        <v/>
      </c>
      <c r="F121" s="13" t="str">
        <f t="shared" si="104"/>
        <v/>
      </c>
      <c r="G121" s="13" t="str">
        <f>match5b!E32</f>
        <v/>
      </c>
      <c r="H121" s="13" t="str">
        <f>match5b!F32</f>
        <v/>
      </c>
      <c r="I121" s="13" t="str">
        <f>match5b!G32</f>
        <v/>
      </c>
      <c r="J121" s="13" t="str">
        <f>match5b!H32</f>
        <v/>
      </c>
      <c r="K121" s="13" t="str">
        <f>match5b!I32</f>
        <v/>
      </c>
      <c r="L121" s="13" t="str">
        <f>match5b!J32</f>
        <v/>
      </c>
      <c r="M121" s="13" t="str">
        <f>match5b!K32</f>
        <v/>
      </c>
      <c r="N121" s="13" t="str">
        <f>match5b!L32</f>
        <v/>
      </c>
      <c r="O121" s="13" t="str">
        <f>match5b!M32</f>
        <v/>
      </c>
      <c r="P121" s="13" t="str">
        <f>match5b!N32</f>
        <v/>
      </c>
      <c r="Q121" s="13" t="str">
        <f t="shared" si="187"/>
        <v/>
      </c>
      <c r="R121" s="13" t="str">
        <f t="shared" si="188"/>
        <v/>
      </c>
      <c r="S121" s="13" t="str">
        <f t="shared" si="189"/>
        <v/>
      </c>
      <c r="T121" s="13" t="str">
        <f t="shared" si="190"/>
        <v/>
      </c>
      <c r="U121" s="13" t="str">
        <f t="shared" si="191"/>
        <v/>
      </c>
      <c r="V121" t="str">
        <f t="shared" si="163"/>
        <v/>
      </c>
      <c r="W121" s="13" t="str">
        <f t="shared" si="110"/>
        <v/>
      </c>
      <c r="X121" s="13" t="str">
        <f t="shared" si="111"/>
        <v/>
      </c>
      <c r="Y121" s="13" t="str">
        <f t="shared" si="112"/>
        <v/>
      </c>
      <c r="Z121" t="str">
        <f t="shared" si="113"/>
        <v>(/)</v>
      </c>
      <c r="AA121" s="13" t="str">
        <f t="shared" si="114"/>
        <v/>
      </c>
      <c r="AB121" s="13" t="str">
        <f t="shared" si="115"/>
        <v/>
      </c>
      <c r="AC121" s="13" t="str">
        <f t="shared" si="116"/>
        <v/>
      </c>
      <c r="AD121" s="13" t="str">
        <f t="shared" si="117"/>
        <v/>
      </c>
      <c r="AE121" s="13" t="str">
        <f t="shared" si="118"/>
        <v/>
      </c>
      <c r="AF121" t="str">
        <f t="shared" si="119"/>
        <v/>
      </c>
      <c r="AG121" s="13" t="str">
        <f t="shared" si="120"/>
        <v/>
      </c>
      <c r="AH121" s="13" t="str">
        <f t="shared" si="121"/>
        <v/>
      </c>
      <c r="AI121" s="13" t="str">
        <f t="shared" si="122"/>
        <v/>
      </c>
      <c r="AJ121" t="str">
        <f t="shared" si="123"/>
        <v>(/)</v>
      </c>
      <c r="AK121" s="13" t="str">
        <f t="shared" si="124"/>
        <v/>
      </c>
      <c r="AL121" s="13" t="str">
        <f t="shared" si="125"/>
        <v/>
      </c>
      <c r="AM121" s="13" t="str">
        <f t="shared" si="126"/>
        <v/>
      </c>
      <c r="AN121" s="13" t="str">
        <f t="shared" si="127"/>
        <v/>
      </c>
      <c r="AO121" s="13" t="str">
        <f t="shared" si="128"/>
        <v/>
      </c>
      <c r="AP121" t="str">
        <f t="shared" si="129"/>
        <v/>
      </c>
      <c r="AQ121" s="13" t="str">
        <f t="shared" si="130"/>
        <v/>
      </c>
      <c r="AR121" s="13" t="str">
        <f t="shared" si="164"/>
        <v/>
      </c>
      <c r="AS121" s="13" t="str">
        <f t="shared" si="131"/>
        <v/>
      </c>
      <c r="AT121" t="str">
        <f t="shared" si="132"/>
        <v>(/)</v>
      </c>
      <c r="AU121" s="13" t="str">
        <f t="shared" si="165"/>
        <v/>
      </c>
      <c r="AV121" s="13" t="str">
        <f t="shared" si="166"/>
        <v/>
      </c>
      <c r="AW121" s="13" t="str">
        <f t="shared" si="133"/>
        <v/>
      </c>
      <c r="AX121" s="13"/>
      <c r="AY121" s="26" t="str">
        <f t="shared" si="134"/>
        <v/>
      </c>
      <c r="AZ121" s="26" t="str">
        <f t="shared" si="167"/>
        <v/>
      </c>
      <c r="BA121" s="26" t="str">
        <f t="shared" si="168"/>
        <v/>
      </c>
      <c r="BB121" s="26" t="str">
        <f t="shared" si="135"/>
        <v/>
      </c>
      <c r="BC121" s="26" t="str">
        <f t="shared" si="136"/>
        <v/>
      </c>
      <c r="BD121" s="26" t="str">
        <f t="shared" si="137"/>
        <v/>
      </c>
      <c r="BE121" s="26" t="str">
        <f t="shared" si="138"/>
        <v/>
      </c>
      <c r="BF121" s="26" t="str">
        <f t="shared" si="139"/>
        <v/>
      </c>
      <c r="BG121" s="26" t="str">
        <f t="shared" si="140"/>
        <v/>
      </c>
      <c r="BH121" s="26" t="str">
        <f t="shared" si="141"/>
        <v/>
      </c>
      <c r="BI121" s="26" t="str">
        <f t="shared" si="169"/>
        <v/>
      </c>
      <c r="BJ121" s="26" t="str">
        <f t="shared" si="170"/>
        <v/>
      </c>
      <c r="BK121" s="26" t="str">
        <f>IF(B121="","","("&amp;match5b!$P$20&amp;") ")</f>
        <v/>
      </c>
      <c r="BL121" s="13">
        <v>1.1999999999999999E-7</v>
      </c>
      <c r="BM121" s="15" t="str">
        <f t="shared" si="142"/>
        <v/>
      </c>
      <c r="BN121" s="13" t="str">
        <f t="shared" si="192"/>
        <v/>
      </c>
      <c r="BO121" s="13" t="str">
        <f t="shared" si="143"/>
        <v/>
      </c>
      <c r="BP121" s="13" t="str">
        <f t="shared" si="184"/>
        <v/>
      </c>
      <c r="BQ121" s="13" t="str">
        <f t="shared" si="185"/>
        <v/>
      </c>
      <c r="BR121" s="13" t="str">
        <f t="shared" si="186"/>
        <v/>
      </c>
      <c r="BS121" s="13" t="str">
        <f t="shared" si="171"/>
        <v/>
      </c>
      <c r="BT121" s="13" t="str">
        <f t="shared" si="172"/>
        <v/>
      </c>
      <c r="BU121" s="13" t="str">
        <f t="shared" si="173"/>
        <v/>
      </c>
      <c r="BV121" s="13" t="str">
        <f t="shared" si="174"/>
        <v/>
      </c>
      <c r="BW121" s="13" t="str">
        <f t="shared" si="175"/>
        <v/>
      </c>
      <c r="BX121" t="str">
        <f t="shared" si="176"/>
        <v/>
      </c>
      <c r="BY121" t="str">
        <f t="shared" si="177"/>
        <v/>
      </c>
      <c r="BZ121" t="str">
        <f t="shared" si="147"/>
        <v/>
      </c>
      <c r="CA121" t="str">
        <f t="shared" si="148"/>
        <v/>
      </c>
      <c r="CB121" t="str">
        <f t="shared" si="149"/>
        <v/>
      </c>
      <c r="CC121" s="13"/>
      <c r="CD121" s="13"/>
      <c r="CE121" s="13"/>
      <c r="CF121" s="13"/>
    </row>
    <row r="122" spans="1:84" x14ac:dyDescent="0.25">
      <c r="A122" s="14" t="str">
        <f t="shared" si="162"/>
        <v/>
      </c>
      <c r="B122" t="str">
        <f>match6b!A7</f>
        <v/>
      </c>
      <c r="C122" t="str">
        <f>match6b!B7</f>
        <v/>
      </c>
      <c r="D122" t="str">
        <f>match6b!C7</f>
        <v/>
      </c>
      <c r="E122" t="str">
        <f>match6b!D7</f>
        <v/>
      </c>
      <c r="F122" t="str">
        <f t="shared" si="104"/>
        <v/>
      </c>
      <c r="G122" t="str">
        <f>match6b!E7</f>
        <v/>
      </c>
      <c r="H122" t="str">
        <f>match6b!F7</f>
        <v/>
      </c>
      <c r="I122" t="str">
        <f>match6b!G7</f>
        <v/>
      </c>
      <c r="J122" t="str">
        <f>match6b!H7</f>
        <v/>
      </c>
      <c r="K122" t="str">
        <f>match6b!I7</f>
        <v/>
      </c>
      <c r="L122" t="str">
        <f>match6b!J7</f>
        <v/>
      </c>
      <c r="M122" t="str">
        <f>match6b!K7</f>
        <v/>
      </c>
      <c r="N122" t="str">
        <f>match6b!L7</f>
        <v/>
      </c>
      <c r="O122" t="str">
        <f>match6b!M7</f>
        <v/>
      </c>
      <c r="P122" t="str">
        <f>match6b!N7</f>
        <v/>
      </c>
      <c r="Q122" t="str">
        <f>MID($L122,1,1)</f>
        <v/>
      </c>
      <c r="R122" t="str">
        <f>MID($L122,2,1)</f>
        <v/>
      </c>
      <c r="S122" t="str">
        <f>MID($L122,3,1)</f>
        <v/>
      </c>
      <c r="T122" t="str">
        <f>MID($L122,4,1)</f>
        <v/>
      </c>
      <c r="U122" t="str">
        <f>MID($L122,5,1)</f>
        <v/>
      </c>
      <c r="V122" t="str">
        <f t="shared" si="163"/>
        <v/>
      </c>
      <c r="W122" t="str">
        <f t="shared" si="110"/>
        <v/>
      </c>
      <c r="X122" t="str">
        <f t="shared" si="111"/>
        <v/>
      </c>
      <c r="Y122" t="str">
        <f t="shared" si="112"/>
        <v/>
      </c>
      <c r="Z122" t="str">
        <f t="shared" si="113"/>
        <v>(/)</v>
      </c>
      <c r="AA122" t="str">
        <f t="shared" si="114"/>
        <v/>
      </c>
      <c r="AB122" t="str">
        <f t="shared" si="115"/>
        <v/>
      </c>
      <c r="AC122" t="str">
        <f t="shared" si="116"/>
        <v/>
      </c>
      <c r="AD122" t="str">
        <f t="shared" si="117"/>
        <v/>
      </c>
      <c r="AE122" t="str">
        <f t="shared" si="118"/>
        <v/>
      </c>
      <c r="AF122" t="str">
        <f t="shared" si="119"/>
        <v/>
      </c>
      <c r="AG122" t="str">
        <f t="shared" si="120"/>
        <v/>
      </c>
      <c r="AH122" t="str">
        <f t="shared" si="121"/>
        <v/>
      </c>
      <c r="AI122" t="str">
        <f t="shared" si="122"/>
        <v/>
      </c>
      <c r="AJ122" t="str">
        <f t="shared" si="123"/>
        <v>(/)</v>
      </c>
      <c r="AK122" t="str">
        <f t="shared" si="124"/>
        <v/>
      </c>
      <c r="AL122" t="str">
        <f t="shared" si="125"/>
        <v/>
      </c>
      <c r="AM122" t="str">
        <f t="shared" si="126"/>
        <v/>
      </c>
      <c r="AN122" t="str">
        <f t="shared" si="127"/>
        <v/>
      </c>
      <c r="AO122" t="str">
        <f t="shared" si="128"/>
        <v/>
      </c>
      <c r="AP122" t="str">
        <f t="shared" si="129"/>
        <v/>
      </c>
      <c r="AQ122" t="str">
        <f t="shared" si="130"/>
        <v/>
      </c>
      <c r="AR122" t="str">
        <f t="shared" si="164"/>
        <v/>
      </c>
      <c r="AS122" t="str">
        <f t="shared" si="131"/>
        <v/>
      </c>
      <c r="AT122" t="str">
        <f t="shared" si="132"/>
        <v>(/)</v>
      </c>
      <c r="AU122" t="str">
        <f t="shared" si="165"/>
        <v/>
      </c>
      <c r="AV122" t="str">
        <f t="shared" si="166"/>
        <v/>
      </c>
      <c r="AW122" t="str">
        <f t="shared" si="133"/>
        <v/>
      </c>
      <c r="AY122" s="18" t="str">
        <f t="shared" si="134"/>
        <v/>
      </c>
      <c r="AZ122" s="18" t="str">
        <f t="shared" si="167"/>
        <v/>
      </c>
      <c r="BA122" s="18" t="str">
        <f t="shared" si="168"/>
        <v/>
      </c>
      <c r="BB122" s="18" t="str">
        <f t="shared" si="135"/>
        <v/>
      </c>
      <c r="BC122" s="18" t="str">
        <f t="shared" si="136"/>
        <v/>
      </c>
      <c r="BD122" s="18" t="str">
        <f t="shared" si="137"/>
        <v/>
      </c>
      <c r="BE122" s="18" t="str">
        <f t="shared" si="138"/>
        <v/>
      </c>
      <c r="BF122" s="18" t="str">
        <f t="shared" si="139"/>
        <v/>
      </c>
      <c r="BG122" s="18" t="str">
        <f t="shared" si="140"/>
        <v/>
      </c>
      <c r="BH122" s="18" t="str">
        <f t="shared" si="141"/>
        <v/>
      </c>
      <c r="BI122" s="18" t="str">
        <f t="shared" si="169"/>
        <v/>
      </c>
      <c r="BJ122" s="18" t="str">
        <f t="shared" si="170"/>
        <v/>
      </c>
      <c r="BK122" s="18" t="str">
        <f>IF(B122="","","("&amp;match6b!$P$6&amp;") ")</f>
        <v/>
      </c>
      <c r="BL122">
        <v>1.2100000000000001E-7</v>
      </c>
      <c r="BM122" s="14" t="str">
        <f t="shared" si="142"/>
        <v/>
      </c>
      <c r="BN122" t="str">
        <f>IF(A122=MAX($A$122:$A$133),B122,"")</f>
        <v/>
      </c>
      <c r="BO122" t="str">
        <f t="shared" si="143"/>
        <v/>
      </c>
      <c r="BP122" t="str">
        <f t="shared" si="184"/>
        <v/>
      </c>
      <c r="BQ122" t="str">
        <f t="shared" si="185"/>
        <v/>
      </c>
      <c r="BR122" t="str">
        <f t="shared" si="186"/>
        <v/>
      </c>
      <c r="BS122" t="str">
        <f t="shared" si="171"/>
        <v/>
      </c>
      <c r="BT122" t="str">
        <f t="shared" si="172"/>
        <v/>
      </c>
      <c r="BU122" t="str">
        <f t="shared" si="173"/>
        <v/>
      </c>
      <c r="BV122" t="str">
        <f t="shared" si="174"/>
        <v/>
      </c>
      <c r="BW122" t="str">
        <f t="shared" si="175"/>
        <v/>
      </c>
      <c r="BX122" t="str">
        <f t="shared" si="176"/>
        <v/>
      </c>
      <c r="BY122" t="str">
        <f t="shared" si="177"/>
        <v/>
      </c>
      <c r="BZ122" t="str">
        <f t="shared" si="147"/>
        <v/>
      </c>
      <c r="CA122" t="str">
        <f t="shared" si="148"/>
        <v/>
      </c>
      <c r="CB122" t="str">
        <f t="shared" si="149"/>
        <v/>
      </c>
      <c r="CC122" s="27"/>
      <c r="CD122" s="27"/>
      <c r="CE122" s="27"/>
      <c r="CF122" s="27"/>
    </row>
    <row r="123" spans="1:84" x14ac:dyDescent="0.25">
      <c r="A123" s="14" t="str">
        <f t="shared" si="162"/>
        <v/>
      </c>
      <c r="B123" t="str">
        <f>match6b!A8</f>
        <v/>
      </c>
      <c r="C123" t="str">
        <f>match6b!B8</f>
        <v/>
      </c>
      <c r="D123" t="str">
        <f>match6b!C8</f>
        <v/>
      </c>
      <c r="E123" t="str">
        <f>match6b!D8</f>
        <v/>
      </c>
      <c r="F123" t="str">
        <f t="shared" si="104"/>
        <v/>
      </c>
      <c r="G123" t="str">
        <f>match6b!E8</f>
        <v/>
      </c>
      <c r="H123" t="str">
        <f>match6b!F8</f>
        <v/>
      </c>
      <c r="I123" t="str">
        <f>match6b!G8</f>
        <v/>
      </c>
      <c r="J123" t="str">
        <f>match6b!H8</f>
        <v/>
      </c>
      <c r="K123" t="str">
        <f>match6b!I8</f>
        <v/>
      </c>
      <c r="L123" t="str">
        <f>match6b!J8</f>
        <v/>
      </c>
      <c r="M123" t="str">
        <f>match6b!K8</f>
        <v/>
      </c>
      <c r="N123" t="str">
        <f>match6b!L8</f>
        <v/>
      </c>
      <c r="O123" t="str">
        <f>match6b!M8</f>
        <v/>
      </c>
      <c r="P123" t="str">
        <f>match6b!N8</f>
        <v/>
      </c>
      <c r="Q123" t="str">
        <f t="shared" ref="Q123:Q133" si="193">MID($L123,1,1)</f>
        <v/>
      </c>
      <c r="R123" t="str">
        <f t="shared" ref="R123:R133" si="194">MID($L123,2,1)</f>
        <v/>
      </c>
      <c r="S123" t="str">
        <f t="shared" ref="S123:S133" si="195">MID($L123,3,1)</f>
        <v/>
      </c>
      <c r="T123" t="str">
        <f t="shared" ref="T123:T133" si="196">MID($L123,4,1)</f>
        <v/>
      </c>
      <c r="U123" t="str">
        <f t="shared" ref="U123:U133" si="197">MID($L123,5,1)</f>
        <v/>
      </c>
      <c r="V123" t="str">
        <f t="shared" si="163"/>
        <v/>
      </c>
      <c r="W123" t="str">
        <f t="shared" si="110"/>
        <v/>
      </c>
      <c r="X123" t="str">
        <f t="shared" si="111"/>
        <v/>
      </c>
      <c r="Y123" t="str">
        <f t="shared" si="112"/>
        <v/>
      </c>
      <c r="Z123" t="str">
        <f t="shared" si="113"/>
        <v>(/)</v>
      </c>
      <c r="AA123" t="str">
        <f t="shared" si="114"/>
        <v/>
      </c>
      <c r="AB123" t="str">
        <f t="shared" si="115"/>
        <v/>
      </c>
      <c r="AC123" t="str">
        <f t="shared" si="116"/>
        <v/>
      </c>
      <c r="AD123" t="str">
        <f t="shared" si="117"/>
        <v/>
      </c>
      <c r="AE123" t="str">
        <f t="shared" si="118"/>
        <v/>
      </c>
      <c r="AF123" t="str">
        <f t="shared" si="119"/>
        <v/>
      </c>
      <c r="AG123" t="str">
        <f t="shared" si="120"/>
        <v/>
      </c>
      <c r="AH123" t="str">
        <f t="shared" si="121"/>
        <v/>
      </c>
      <c r="AI123" t="str">
        <f t="shared" si="122"/>
        <v/>
      </c>
      <c r="AJ123" t="str">
        <f t="shared" si="123"/>
        <v>(/)</v>
      </c>
      <c r="AK123" t="str">
        <f t="shared" si="124"/>
        <v/>
      </c>
      <c r="AL123" t="str">
        <f t="shared" si="125"/>
        <v/>
      </c>
      <c r="AM123" t="str">
        <f t="shared" si="126"/>
        <v/>
      </c>
      <c r="AN123" t="str">
        <f t="shared" si="127"/>
        <v/>
      </c>
      <c r="AO123" t="str">
        <f t="shared" si="128"/>
        <v/>
      </c>
      <c r="AP123" t="str">
        <f t="shared" si="129"/>
        <v/>
      </c>
      <c r="AQ123" t="str">
        <f t="shared" si="130"/>
        <v/>
      </c>
      <c r="AR123" t="str">
        <f t="shared" si="164"/>
        <v/>
      </c>
      <c r="AS123" t="str">
        <f t="shared" si="131"/>
        <v/>
      </c>
      <c r="AT123" t="str">
        <f t="shared" si="132"/>
        <v>(/)</v>
      </c>
      <c r="AU123" t="str">
        <f t="shared" si="165"/>
        <v/>
      </c>
      <c r="AV123" t="str">
        <f t="shared" si="166"/>
        <v/>
      </c>
      <c r="AW123" t="str">
        <f t="shared" si="133"/>
        <v/>
      </c>
      <c r="AY123" s="18" t="str">
        <f t="shared" si="134"/>
        <v/>
      </c>
      <c r="AZ123" s="18" t="str">
        <f t="shared" si="167"/>
        <v/>
      </c>
      <c r="BA123" s="18" t="str">
        <f t="shared" si="168"/>
        <v/>
      </c>
      <c r="BB123" s="18" t="str">
        <f t="shared" si="135"/>
        <v/>
      </c>
      <c r="BC123" s="18" t="str">
        <f t="shared" si="136"/>
        <v/>
      </c>
      <c r="BD123" s="18" t="str">
        <f t="shared" si="137"/>
        <v/>
      </c>
      <c r="BE123" s="18" t="str">
        <f t="shared" si="138"/>
        <v/>
      </c>
      <c r="BF123" s="18" t="str">
        <f t="shared" si="139"/>
        <v/>
      </c>
      <c r="BG123" s="18" t="str">
        <f t="shared" si="140"/>
        <v/>
      </c>
      <c r="BH123" s="18" t="str">
        <f t="shared" si="141"/>
        <v/>
      </c>
      <c r="BI123" s="18" t="str">
        <f t="shared" si="169"/>
        <v/>
      </c>
      <c r="BJ123" s="18" t="str">
        <f t="shared" si="170"/>
        <v/>
      </c>
      <c r="BK123" s="18" t="str">
        <f>IF(B123="","","("&amp;match6b!$P$6&amp;") ")</f>
        <v/>
      </c>
      <c r="BL123">
        <v>1.2200000000000001E-7</v>
      </c>
      <c r="BM123" s="14" t="str">
        <f t="shared" si="142"/>
        <v/>
      </c>
      <c r="BN123" t="str">
        <f t="shared" ref="BN123:BN133" si="198">IF(A123=MAX($A$122:$A$133),B123,"")</f>
        <v/>
      </c>
      <c r="BO123" t="str">
        <f t="shared" si="143"/>
        <v/>
      </c>
      <c r="BP123" t="str">
        <f t="shared" si="184"/>
        <v/>
      </c>
      <c r="BQ123" t="str">
        <f t="shared" si="185"/>
        <v/>
      </c>
      <c r="BR123" t="str">
        <f t="shared" si="186"/>
        <v/>
      </c>
      <c r="BS123" t="str">
        <f t="shared" si="171"/>
        <v/>
      </c>
      <c r="BT123" t="str">
        <f t="shared" si="172"/>
        <v/>
      </c>
      <c r="BU123" t="str">
        <f t="shared" si="173"/>
        <v/>
      </c>
      <c r="BV123" t="str">
        <f t="shared" si="174"/>
        <v/>
      </c>
      <c r="BW123" t="str">
        <f t="shared" si="175"/>
        <v/>
      </c>
      <c r="BX123" t="str">
        <f t="shared" si="176"/>
        <v/>
      </c>
      <c r="BY123" t="str">
        <f t="shared" si="177"/>
        <v/>
      </c>
      <c r="BZ123" t="str">
        <f t="shared" si="147"/>
        <v/>
      </c>
      <c r="CA123" t="str">
        <f t="shared" si="148"/>
        <v/>
      </c>
      <c r="CB123" t="str">
        <f t="shared" si="149"/>
        <v/>
      </c>
    </row>
    <row r="124" spans="1:84" x14ac:dyDescent="0.25">
      <c r="A124" s="14" t="str">
        <f t="shared" si="162"/>
        <v/>
      </c>
      <c r="B124" t="str">
        <f>match6b!A9</f>
        <v/>
      </c>
      <c r="C124" t="str">
        <f>match6b!B9</f>
        <v/>
      </c>
      <c r="D124" t="str">
        <f>match6b!C9</f>
        <v/>
      </c>
      <c r="E124" t="str">
        <f>match6b!D9</f>
        <v/>
      </c>
      <c r="F124" t="str">
        <f t="shared" si="104"/>
        <v/>
      </c>
      <c r="G124" t="str">
        <f>match6b!E9</f>
        <v/>
      </c>
      <c r="H124" t="str">
        <f>match6b!F9</f>
        <v/>
      </c>
      <c r="I124" t="str">
        <f>match6b!G9</f>
        <v/>
      </c>
      <c r="J124" t="str">
        <f>match6b!H9</f>
        <v/>
      </c>
      <c r="K124" t="str">
        <f>match6b!I9</f>
        <v/>
      </c>
      <c r="L124" t="str">
        <f>match6b!J9</f>
        <v/>
      </c>
      <c r="M124" t="str">
        <f>match6b!K9</f>
        <v/>
      </c>
      <c r="N124" t="str">
        <f>match6b!L9</f>
        <v/>
      </c>
      <c r="O124" t="str">
        <f>match6b!M9</f>
        <v/>
      </c>
      <c r="P124" t="str">
        <f>match6b!N9</f>
        <v/>
      </c>
      <c r="Q124" t="str">
        <f t="shared" si="193"/>
        <v/>
      </c>
      <c r="R124" t="str">
        <f t="shared" si="194"/>
        <v/>
      </c>
      <c r="S124" t="str">
        <f t="shared" si="195"/>
        <v/>
      </c>
      <c r="T124" t="str">
        <f t="shared" si="196"/>
        <v/>
      </c>
      <c r="U124" t="str">
        <f t="shared" si="197"/>
        <v/>
      </c>
      <c r="V124" t="str">
        <f t="shared" si="163"/>
        <v/>
      </c>
      <c r="W124" t="str">
        <f t="shared" si="110"/>
        <v/>
      </c>
      <c r="X124" t="str">
        <f t="shared" si="111"/>
        <v/>
      </c>
      <c r="Y124" t="str">
        <f t="shared" si="112"/>
        <v/>
      </c>
      <c r="Z124" t="str">
        <f t="shared" si="113"/>
        <v>(/)</v>
      </c>
      <c r="AA124" t="str">
        <f t="shared" si="114"/>
        <v/>
      </c>
      <c r="AB124" t="str">
        <f t="shared" si="115"/>
        <v/>
      </c>
      <c r="AC124" t="str">
        <f t="shared" si="116"/>
        <v/>
      </c>
      <c r="AD124" t="str">
        <f t="shared" si="117"/>
        <v/>
      </c>
      <c r="AE124" t="str">
        <f t="shared" si="118"/>
        <v/>
      </c>
      <c r="AF124" t="str">
        <f t="shared" si="119"/>
        <v/>
      </c>
      <c r="AG124" t="str">
        <f t="shared" si="120"/>
        <v/>
      </c>
      <c r="AH124" t="str">
        <f t="shared" si="121"/>
        <v/>
      </c>
      <c r="AI124" t="str">
        <f t="shared" si="122"/>
        <v/>
      </c>
      <c r="AJ124" t="str">
        <f t="shared" si="123"/>
        <v>(/)</v>
      </c>
      <c r="AK124" t="str">
        <f t="shared" si="124"/>
        <v/>
      </c>
      <c r="AL124" t="str">
        <f t="shared" si="125"/>
        <v/>
      </c>
      <c r="AM124" t="str">
        <f t="shared" si="126"/>
        <v/>
      </c>
      <c r="AN124" t="str">
        <f t="shared" si="127"/>
        <v/>
      </c>
      <c r="AO124" t="str">
        <f t="shared" si="128"/>
        <v/>
      </c>
      <c r="AP124" t="str">
        <f t="shared" si="129"/>
        <v/>
      </c>
      <c r="AQ124" t="str">
        <f t="shared" si="130"/>
        <v/>
      </c>
      <c r="AR124" t="str">
        <f t="shared" si="164"/>
        <v/>
      </c>
      <c r="AS124" t="str">
        <f t="shared" si="131"/>
        <v/>
      </c>
      <c r="AT124" t="str">
        <f t="shared" si="132"/>
        <v>(/)</v>
      </c>
      <c r="AU124" t="str">
        <f t="shared" si="165"/>
        <v/>
      </c>
      <c r="AV124" t="str">
        <f t="shared" si="166"/>
        <v/>
      </c>
      <c r="AW124" t="str">
        <f t="shared" si="133"/>
        <v/>
      </c>
      <c r="AY124" s="18" t="str">
        <f t="shared" si="134"/>
        <v/>
      </c>
      <c r="AZ124" s="18" t="str">
        <f t="shared" si="167"/>
        <v/>
      </c>
      <c r="BA124" s="18" t="str">
        <f t="shared" si="168"/>
        <v/>
      </c>
      <c r="BB124" s="18" t="str">
        <f t="shared" si="135"/>
        <v/>
      </c>
      <c r="BC124" s="18" t="str">
        <f t="shared" si="136"/>
        <v/>
      </c>
      <c r="BD124" s="18" t="str">
        <f t="shared" si="137"/>
        <v/>
      </c>
      <c r="BE124" s="18" t="str">
        <f t="shared" si="138"/>
        <v/>
      </c>
      <c r="BF124" s="18" t="str">
        <f t="shared" si="139"/>
        <v/>
      </c>
      <c r="BG124" s="18" t="str">
        <f t="shared" si="140"/>
        <v/>
      </c>
      <c r="BH124" s="18" t="str">
        <f t="shared" si="141"/>
        <v/>
      </c>
      <c r="BI124" s="18" t="str">
        <f t="shared" si="169"/>
        <v/>
      </c>
      <c r="BJ124" s="18" t="str">
        <f t="shared" si="170"/>
        <v/>
      </c>
      <c r="BK124" s="18" t="str">
        <f>IF(B124="","","("&amp;match6b!$P$6&amp;") ")</f>
        <v/>
      </c>
      <c r="BL124">
        <v>1.23E-7</v>
      </c>
      <c r="BM124" s="14" t="str">
        <f t="shared" si="142"/>
        <v/>
      </c>
      <c r="BN124" t="str">
        <f t="shared" si="198"/>
        <v/>
      </c>
      <c r="BO124" t="str">
        <f t="shared" si="143"/>
        <v/>
      </c>
      <c r="BP124" t="str">
        <f t="shared" si="184"/>
        <v/>
      </c>
      <c r="BQ124" t="str">
        <f t="shared" si="185"/>
        <v/>
      </c>
      <c r="BR124" t="str">
        <f t="shared" si="186"/>
        <v/>
      </c>
      <c r="BS124" t="str">
        <f t="shared" si="171"/>
        <v/>
      </c>
      <c r="BT124" t="str">
        <f t="shared" si="172"/>
        <v/>
      </c>
      <c r="BU124" t="str">
        <f t="shared" si="173"/>
        <v/>
      </c>
      <c r="BV124" t="str">
        <f t="shared" si="174"/>
        <v/>
      </c>
      <c r="BW124" t="str">
        <f t="shared" si="175"/>
        <v/>
      </c>
      <c r="BX124" t="str">
        <f t="shared" si="176"/>
        <v/>
      </c>
      <c r="BY124" t="str">
        <f t="shared" si="177"/>
        <v/>
      </c>
      <c r="BZ124" t="str">
        <f t="shared" si="147"/>
        <v/>
      </c>
      <c r="CA124" t="str">
        <f t="shared" si="148"/>
        <v/>
      </c>
      <c r="CB124" t="str">
        <f t="shared" si="149"/>
        <v/>
      </c>
    </row>
    <row r="125" spans="1:84" x14ac:dyDescent="0.25">
      <c r="A125" s="14" t="str">
        <f t="shared" si="162"/>
        <v/>
      </c>
      <c r="B125" t="str">
        <f>match6b!A10</f>
        <v/>
      </c>
      <c r="C125" t="str">
        <f>match6b!B10</f>
        <v/>
      </c>
      <c r="D125" t="str">
        <f>match6b!C10</f>
        <v/>
      </c>
      <c r="E125" t="str">
        <f>match6b!D10</f>
        <v/>
      </c>
      <c r="F125" t="str">
        <f t="shared" si="104"/>
        <v/>
      </c>
      <c r="G125" t="str">
        <f>match6b!E10</f>
        <v/>
      </c>
      <c r="H125" t="str">
        <f>match6b!F10</f>
        <v/>
      </c>
      <c r="I125" t="str">
        <f>match6b!G10</f>
        <v/>
      </c>
      <c r="J125" t="str">
        <f>match6b!H10</f>
        <v/>
      </c>
      <c r="K125" t="str">
        <f>match6b!I10</f>
        <v/>
      </c>
      <c r="L125" t="str">
        <f>match6b!J10</f>
        <v/>
      </c>
      <c r="M125" t="str">
        <f>match6b!K10</f>
        <v/>
      </c>
      <c r="N125" t="str">
        <f>match6b!L10</f>
        <v/>
      </c>
      <c r="O125" t="str">
        <f>match6b!M10</f>
        <v/>
      </c>
      <c r="P125" t="str">
        <f>match6b!N10</f>
        <v/>
      </c>
      <c r="Q125" t="str">
        <f t="shared" si="193"/>
        <v/>
      </c>
      <c r="R125" t="str">
        <f t="shared" si="194"/>
        <v/>
      </c>
      <c r="S125" t="str">
        <f t="shared" si="195"/>
        <v/>
      </c>
      <c r="T125" t="str">
        <f t="shared" si="196"/>
        <v/>
      </c>
      <c r="U125" t="str">
        <f t="shared" si="197"/>
        <v/>
      </c>
      <c r="V125" t="str">
        <f t="shared" si="163"/>
        <v/>
      </c>
      <c r="W125" t="str">
        <f t="shared" si="110"/>
        <v/>
      </c>
      <c r="X125" t="str">
        <f t="shared" si="111"/>
        <v/>
      </c>
      <c r="Y125" t="str">
        <f t="shared" si="112"/>
        <v/>
      </c>
      <c r="Z125" t="str">
        <f t="shared" si="113"/>
        <v>(/)</v>
      </c>
      <c r="AA125" t="str">
        <f t="shared" si="114"/>
        <v/>
      </c>
      <c r="AB125" t="str">
        <f t="shared" si="115"/>
        <v/>
      </c>
      <c r="AC125" t="str">
        <f t="shared" si="116"/>
        <v/>
      </c>
      <c r="AD125" t="str">
        <f t="shared" si="117"/>
        <v/>
      </c>
      <c r="AE125" t="str">
        <f t="shared" si="118"/>
        <v/>
      </c>
      <c r="AF125" t="str">
        <f t="shared" si="119"/>
        <v/>
      </c>
      <c r="AG125" t="str">
        <f t="shared" si="120"/>
        <v/>
      </c>
      <c r="AH125" t="str">
        <f t="shared" si="121"/>
        <v/>
      </c>
      <c r="AI125" t="str">
        <f t="shared" si="122"/>
        <v/>
      </c>
      <c r="AJ125" t="str">
        <f t="shared" si="123"/>
        <v>(/)</v>
      </c>
      <c r="AK125" t="str">
        <f t="shared" si="124"/>
        <v/>
      </c>
      <c r="AL125" t="str">
        <f t="shared" si="125"/>
        <v/>
      </c>
      <c r="AM125" t="str">
        <f t="shared" si="126"/>
        <v/>
      </c>
      <c r="AN125" t="str">
        <f t="shared" si="127"/>
        <v/>
      </c>
      <c r="AO125" t="str">
        <f t="shared" si="128"/>
        <v/>
      </c>
      <c r="AP125" t="str">
        <f t="shared" si="129"/>
        <v/>
      </c>
      <c r="AQ125" t="str">
        <f t="shared" si="130"/>
        <v/>
      </c>
      <c r="AR125" t="str">
        <f t="shared" si="164"/>
        <v/>
      </c>
      <c r="AS125" t="str">
        <f t="shared" si="131"/>
        <v/>
      </c>
      <c r="AT125" t="str">
        <f t="shared" si="132"/>
        <v>(/)</v>
      </c>
      <c r="AU125" t="str">
        <f t="shared" si="165"/>
        <v/>
      </c>
      <c r="AV125" t="str">
        <f t="shared" si="166"/>
        <v/>
      </c>
      <c r="AW125" t="str">
        <f t="shared" si="133"/>
        <v/>
      </c>
      <c r="AY125" s="18" t="str">
        <f t="shared" si="134"/>
        <v/>
      </c>
      <c r="AZ125" s="18" t="str">
        <f t="shared" si="167"/>
        <v/>
      </c>
      <c r="BA125" s="18" t="str">
        <f t="shared" si="168"/>
        <v/>
      </c>
      <c r="BB125" s="18" t="str">
        <f t="shared" si="135"/>
        <v/>
      </c>
      <c r="BC125" s="18" t="str">
        <f t="shared" si="136"/>
        <v/>
      </c>
      <c r="BD125" s="18" t="str">
        <f t="shared" si="137"/>
        <v/>
      </c>
      <c r="BE125" s="18" t="str">
        <f t="shared" si="138"/>
        <v/>
      </c>
      <c r="BF125" s="18" t="str">
        <f t="shared" si="139"/>
        <v/>
      </c>
      <c r="BG125" s="18" t="str">
        <f t="shared" si="140"/>
        <v/>
      </c>
      <c r="BH125" s="18" t="str">
        <f t="shared" si="141"/>
        <v/>
      </c>
      <c r="BI125" s="18" t="str">
        <f t="shared" si="169"/>
        <v/>
      </c>
      <c r="BJ125" s="18" t="str">
        <f t="shared" si="170"/>
        <v/>
      </c>
      <c r="BK125" s="18" t="str">
        <f>IF(B125="","","("&amp;match6b!$P$6&amp;") ")</f>
        <v/>
      </c>
      <c r="BL125">
        <v>1.24E-7</v>
      </c>
      <c r="BM125" s="14" t="str">
        <f t="shared" si="142"/>
        <v/>
      </c>
      <c r="BN125" t="str">
        <f t="shared" si="198"/>
        <v/>
      </c>
      <c r="BO125" t="str">
        <f t="shared" si="143"/>
        <v/>
      </c>
      <c r="BP125" t="str">
        <f t="shared" si="184"/>
        <v/>
      </c>
      <c r="BQ125" t="str">
        <f t="shared" si="185"/>
        <v/>
      </c>
      <c r="BR125" t="str">
        <f t="shared" si="186"/>
        <v/>
      </c>
      <c r="BS125" t="str">
        <f t="shared" si="171"/>
        <v/>
      </c>
      <c r="BT125" t="str">
        <f t="shared" si="172"/>
        <v/>
      </c>
      <c r="BU125" t="str">
        <f t="shared" si="173"/>
        <v/>
      </c>
      <c r="BV125" t="str">
        <f t="shared" si="174"/>
        <v/>
      </c>
      <c r="BW125" t="str">
        <f t="shared" si="175"/>
        <v/>
      </c>
      <c r="BX125" t="str">
        <f t="shared" si="176"/>
        <v/>
      </c>
      <c r="BY125" t="str">
        <f t="shared" si="177"/>
        <v/>
      </c>
      <c r="BZ125" t="str">
        <f t="shared" si="147"/>
        <v/>
      </c>
      <c r="CA125" t="str">
        <f t="shared" si="148"/>
        <v/>
      </c>
      <c r="CB125" t="str">
        <f t="shared" si="149"/>
        <v/>
      </c>
    </row>
    <row r="126" spans="1:84" x14ac:dyDescent="0.25">
      <c r="A126" s="14" t="str">
        <f t="shared" si="162"/>
        <v/>
      </c>
      <c r="B126" t="str">
        <f>match6b!A11</f>
        <v/>
      </c>
      <c r="C126" t="str">
        <f>match6b!B11</f>
        <v/>
      </c>
      <c r="D126" t="str">
        <f>match6b!C11</f>
        <v/>
      </c>
      <c r="E126" t="str">
        <f>match6b!D11</f>
        <v/>
      </c>
      <c r="F126" t="str">
        <f t="shared" si="104"/>
        <v/>
      </c>
      <c r="G126" t="str">
        <f>match6b!E11</f>
        <v/>
      </c>
      <c r="H126" t="str">
        <f>match6b!F11</f>
        <v/>
      </c>
      <c r="I126" t="str">
        <f>match6b!G11</f>
        <v/>
      </c>
      <c r="J126" t="str">
        <f>match6b!H11</f>
        <v/>
      </c>
      <c r="K126" t="str">
        <f>match6b!I11</f>
        <v/>
      </c>
      <c r="L126" t="str">
        <f>match6b!J11</f>
        <v/>
      </c>
      <c r="M126" t="str">
        <f>match6b!K11</f>
        <v/>
      </c>
      <c r="N126" t="str">
        <f>match6b!L11</f>
        <v/>
      </c>
      <c r="O126" t="str">
        <f>match6b!M11</f>
        <v/>
      </c>
      <c r="P126" t="str">
        <f>match6b!N11</f>
        <v/>
      </c>
      <c r="Q126" t="str">
        <f t="shared" si="193"/>
        <v/>
      </c>
      <c r="R126" t="str">
        <f t="shared" si="194"/>
        <v/>
      </c>
      <c r="S126" t="str">
        <f t="shared" si="195"/>
        <v/>
      </c>
      <c r="T126" t="str">
        <f t="shared" si="196"/>
        <v/>
      </c>
      <c r="U126" t="str">
        <f t="shared" si="197"/>
        <v/>
      </c>
      <c r="V126" t="str">
        <f t="shared" si="163"/>
        <v/>
      </c>
      <c r="W126" t="str">
        <f t="shared" si="110"/>
        <v/>
      </c>
      <c r="X126" t="str">
        <f t="shared" si="111"/>
        <v/>
      </c>
      <c r="Y126" t="str">
        <f t="shared" si="112"/>
        <v/>
      </c>
      <c r="Z126" t="str">
        <f t="shared" si="113"/>
        <v>(/)</v>
      </c>
      <c r="AA126" t="str">
        <f t="shared" si="114"/>
        <v/>
      </c>
      <c r="AB126" t="str">
        <f t="shared" si="115"/>
        <v/>
      </c>
      <c r="AC126" t="str">
        <f t="shared" si="116"/>
        <v/>
      </c>
      <c r="AD126" t="str">
        <f t="shared" si="117"/>
        <v/>
      </c>
      <c r="AE126" t="str">
        <f t="shared" si="118"/>
        <v/>
      </c>
      <c r="AF126" t="str">
        <f t="shared" si="119"/>
        <v/>
      </c>
      <c r="AG126" t="str">
        <f t="shared" si="120"/>
        <v/>
      </c>
      <c r="AH126" t="str">
        <f t="shared" si="121"/>
        <v/>
      </c>
      <c r="AI126" t="str">
        <f t="shared" si="122"/>
        <v/>
      </c>
      <c r="AJ126" t="str">
        <f t="shared" si="123"/>
        <v>(/)</v>
      </c>
      <c r="AK126" t="str">
        <f t="shared" si="124"/>
        <v/>
      </c>
      <c r="AL126" t="str">
        <f t="shared" si="125"/>
        <v/>
      </c>
      <c r="AM126" t="str">
        <f t="shared" si="126"/>
        <v/>
      </c>
      <c r="AN126" t="str">
        <f t="shared" si="127"/>
        <v/>
      </c>
      <c r="AO126" t="str">
        <f t="shared" si="128"/>
        <v/>
      </c>
      <c r="AP126" t="str">
        <f t="shared" si="129"/>
        <v/>
      </c>
      <c r="AQ126" t="str">
        <f t="shared" si="130"/>
        <v/>
      </c>
      <c r="AR126" t="str">
        <f t="shared" si="164"/>
        <v/>
      </c>
      <c r="AS126" t="str">
        <f t="shared" si="131"/>
        <v/>
      </c>
      <c r="AT126" t="str">
        <f t="shared" si="132"/>
        <v>(/)</v>
      </c>
      <c r="AU126" t="str">
        <f t="shared" si="165"/>
        <v/>
      </c>
      <c r="AV126" t="str">
        <f t="shared" si="166"/>
        <v/>
      </c>
      <c r="AW126" t="str">
        <f t="shared" si="133"/>
        <v/>
      </c>
      <c r="AY126" s="18" t="str">
        <f t="shared" si="134"/>
        <v/>
      </c>
      <c r="AZ126" s="18" t="str">
        <f t="shared" si="167"/>
        <v/>
      </c>
      <c r="BA126" s="18" t="str">
        <f t="shared" si="168"/>
        <v/>
      </c>
      <c r="BB126" s="18" t="str">
        <f t="shared" si="135"/>
        <v/>
      </c>
      <c r="BC126" s="18" t="str">
        <f t="shared" si="136"/>
        <v/>
      </c>
      <c r="BD126" s="18" t="str">
        <f t="shared" si="137"/>
        <v/>
      </c>
      <c r="BE126" s="18" t="str">
        <f t="shared" si="138"/>
        <v/>
      </c>
      <c r="BF126" s="18" t="str">
        <f t="shared" si="139"/>
        <v/>
      </c>
      <c r="BG126" s="18" t="str">
        <f t="shared" si="140"/>
        <v/>
      </c>
      <c r="BH126" s="18" t="str">
        <f t="shared" si="141"/>
        <v/>
      </c>
      <c r="BI126" s="18" t="str">
        <f t="shared" si="169"/>
        <v/>
      </c>
      <c r="BJ126" s="18" t="str">
        <f t="shared" si="170"/>
        <v/>
      </c>
      <c r="BK126" s="18" t="str">
        <f>IF(B126="","","("&amp;match6b!$P$6&amp;") ")</f>
        <v/>
      </c>
      <c r="BL126">
        <v>1.2499999999999999E-7</v>
      </c>
      <c r="BM126" s="14" t="str">
        <f t="shared" si="142"/>
        <v/>
      </c>
      <c r="BN126" t="str">
        <f t="shared" si="198"/>
        <v/>
      </c>
      <c r="BO126" t="str">
        <f t="shared" si="143"/>
        <v/>
      </c>
      <c r="BP126" t="str">
        <f t="shared" si="184"/>
        <v/>
      </c>
      <c r="BQ126" t="str">
        <f t="shared" si="185"/>
        <v/>
      </c>
      <c r="BR126" t="str">
        <f t="shared" si="186"/>
        <v/>
      </c>
      <c r="BS126" t="str">
        <f t="shared" si="171"/>
        <v/>
      </c>
      <c r="BT126" t="str">
        <f t="shared" si="172"/>
        <v/>
      </c>
      <c r="BU126" t="str">
        <f t="shared" si="173"/>
        <v/>
      </c>
      <c r="BV126" t="str">
        <f t="shared" si="174"/>
        <v/>
      </c>
      <c r="BW126" t="str">
        <f t="shared" si="175"/>
        <v/>
      </c>
      <c r="BX126" t="str">
        <f t="shared" si="176"/>
        <v/>
      </c>
      <c r="BY126" t="str">
        <f t="shared" si="177"/>
        <v/>
      </c>
      <c r="BZ126" t="str">
        <f t="shared" si="147"/>
        <v/>
      </c>
      <c r="CA126" t="str">
        <f t="shared" si="148"/>
        <v/>
      </c>
      <c r="CB126" t="str">
        <f t="shared" si="149"/>
        <v/>
      </c>
    </row>
    <row r="127" spans="1:84" x14ac:dyDescent="0.25">
      <c r="A127" s="14" t="str">
        <f t="shared" si="162"/>
        <v/>
      </c>
      <c r="B127" t="str">
        <f>match6b!A12</f>
        <v/>
      </c>
      <c r="C127" t="str">
        <f>match6b!B12</f>
        <v/>
      </c>
      <c r="D127" t="str">
        <f>match6b!C12</f>
        <v/>
      </c>
      <c r="E127" t="str">
        <f>match6b!D12</f>
        <v/>
      </c>
      <c r="F127" t="str">
        <f t="shared" si="104"/>
        <v/>
      </c>
      <c r="G127" t="str">
        <f>match6b!E12</f>
        <v/>
      </c>
      <c r="H127" t="str">
        <f>match6b!F12</f>
        <v/>
      </c>
      <c r="I127" t="str">
        <f>match6b!G12</f>
        <v/>
      </c>
      <c r="J127" t="str">
        <f>match6b!H12</f>
        <v/>
      </c>
      <c r="K127" t="str">
        <f>match6b!I12</f>
        <v/>
      </c>
      <c r="L127" t="str">
        <f>match6b!J12</f>
        <v/>
      </c>
      <c r="M127" t="str">
        <f>match6b!K12</f>
        <v/>
      </c>
      <c r="N127" t="str">
        <f>match6b!L12</f>
        <v/>
      </c>
      <c r="O127" t="str">
        <f>match6b!M12</f>
        <v/>
      </c>
      <c r="P127" t="str">
        <f>match6b!N12</f>
        <v/>
      </c>
      <c r="Q127" t="str">
        <f t="shared" si="193"/>
        <v/>
      </c>
      <c r="R127" t="str">
        <f t="shared" si="194"/>
        <v/>
      </c>
      <c r="S127" t="str">
        <f t="shared" si="195"/>
        <v/>
      </c>
      <c r="T127" t="str">
        <f t="shared" si="196"/>
        <v/>
      </c>
      <c r="U127" t="str">
        <f t="shared" si="197"/>
        <v/>
      </c>
      <c r="V127" t="str">
        <f t="shared" si="163"/>
        <v/>
      </c>
      <c r="W127" t="str">
        <f t="shared" si="110"/>
        <v/>
      </c>
      <c r="X127" t="str">
        <f t="shared" si="111"/>
        <v/>
      </c>
      <c r="Y127" t="str">
        <f t="shared" si="112"/>
        <v/>
      </c>
      <c r="Z127" t="str">
        <f t="shared" si="113"/>
        <v>(/)</v>
      </c>
      <c r="AA127" t="str">
        <f t="shared" si="114"/>
        <v/>
      </c>
      <c r="AB127" t="str">
        <f t="shared" si="115"/>
        <v/>
      </c>
      <c r="AC127" t="str">
        <f t="shared" si="116"/>
        <v/>
      </c>
      <c r="AD127" t="str">
        <f t="shared" si="117"/>
        <v/>
      </c>
      <c r="AE127" t="str">
        <f t="shared" si="118"/>
        <v/>
      </c>
      <c r="AF127" t="str">
        <f t="shared" si="119"/>
        <v/>
      </c>
      <c r="AG127" t="str">
        <f t="shared" si="120"/>
        <v/>
      </c>
      <c r="AH127" t="str">
        <f t="shared" si="121"/>
        <v/>
      </c>
      <c r="AI127" t="str">
        <f t="shared" si="122"/>
        <v/>
      </c>
      <c r="AJ127" t="str">
        <f t="shared" si="123"/>
        <v>(/)</v>
      </c>
      <c r="AK127" t="str">
        <f t="shared" si="124"/>
        <v/>
      </c>
      <c r="AL127" t="str">
        <f t="shared" si="125"/>
        <v/>
      </c>
      <c r="AM127" t="str">
        <f t="shared" si="126"/>
        <v/>
      </c>
      <c r="AN127" t="str">
        <f t="shared" si="127"/>
        <v/>
      </c>
      <c r="AO127" t="str">
        <f t="shared" si="128"/>
        <v/>
      </c>
      <c r="AP127" t="str">
        <f t="shared" si="129"/>
        <v/>
      </c>
      <c r="AQ127" t="str">
        <f t="shared" si="130"/>
        <v/>
      </c>
      <c r="AR127" t="str">
        <f t="shared" si="164"/>
        <v/>
      </c>
      <c r="AS127" t="str">
        <f t="shared" si="131"/>
        <v/>
      </c>
      <c r="AT127" t="str">
        <f t="shared" si="132"/>
        <v>(/)</v>
      </c>
      <c r="AU127" t="str">
        <f t="shared" si="165"/>
        <v/>
      </c>
      <c r="AV127" t="str">
        <f t="shared" si="166"/>
        <v/>
      </c>
      <c r="AW127" t="str">
        <f t="shared" si="133"/>
        <v/>
      </c>
      <c r="AY127" s="18" t="str">
        <f t="shared" si="134"/>
        <v/>
      </c>
      <c r="AZ127" s="18" t="str">
        <f t="shared" si="167"/>
        <v/>
      </c>
      <c r="BA127" s="18" t="str">
        <f t="shared" si="168"/>
        <v/>
      </c>
      <c r="BB127" s="18" t="str">
        <f t="shared" si="135"/>
        <v/>
      </c>
      <c r="BC127" s="18" t="str">
        <f t="shared" si="136"/>
        <v/>
      </c>
      <c r="BD127" s="18" t="str">
        <f t="shared" si="137"/>
        <v/>
      </c>
      <c r="BE127" s="18" t="str">
        <f t="shared" si="138"/>
        <v/>
      </c>
      <c r="BF127" s="18" t="str">
        <f t="shared" si="139"/>
        <v/>
      </c>
      <c r="BG127" s="18" t="str">
        <f t="shared" si="140"/>
        <v/>
      </c>
      <c r="BH127" s="18" t="str">
        <f t="shared" si="141"/>
        <v/>
      </c>
      <c r="BI127" s="18" t="str">
        <f t="shared" si="169"/>
        <v/>
      </c>
      <c r="BJ127" s="18" t="str">
        <f t="shared" si="170"/>
        <v/>
      </c>
      <c r="BK127" s="18" t="str">
        <f>IF(B127="","","("&amp;match6b!$P$6&amp;") ")</f>
        <v/>
      </c>
      <c r="BL127">
        <v>1.2599999999999999E-7</v>
      </c>
      <c r="BM127" s="14" t="str">
        <f t="shared" si="142"/>
        <v/>
      </c>
      <c r="BN127" t="str">
        <f t="shared" si="198"/>
        <v/>
      </c>
      <c r="BO127" t="str">
        <f t="shared" si="143"/>
        <v/>
      </c>
      <c r="BP127" t="str">
        <f t="shared" si="184"/>
        <v/>
      </c>
      <c r="BQ127" t="str">
        <f t="shared" si="185"/>
        <v/>
      </c>
      <c r="BR127" t="str">
        <f t="shared" si="186"/>
        <v/>
      </c>
      <c r="BS127" t="str">
        <f t="shared" si="171"/>
        <v/>
      </c>
      <c r="BT127" t="str">
        <f t="shared" si="172"/>
        <v/>
      </c>
      <c r="BU127" t="str">
        <f t="shared" si="173"/>
        <v/>
      </c>
      <c r="BV127" t="str">
        <f t="shared" si="174"/>
        <v/>
      </c>
      <c r="BW127" t="str">
        <f t="shared" si="175"/>
        <v/>
      </c>
      <c r="BX127" t="str">
        <f t="shared" si="176"/>
        <v/>
      </c>
      <c r="BY127" t="str">
        <f t="shared" si="177"/>
        <v/>
      </c>
      <c r="BZ127" t="str">
        <f t="shared" si="147"/>
        <v/>
      </c>
      <c r="CA127" t="str">
        <f t="shared" si="148"/>
        <v/>
      </c>
      <c r="CB127" t="str">
        <f t="shared" si="149"/>
        <v/>
      </c>
    </row>
    <row r="128" spans="1:84" x14ac:dyDescent="0.25">
      <c r="A128" s="14" t="str">
        <f t="shared" si="162"/>
        <v/>
      </c>
      <c r="B128" t="str">
        <f>match6b!A13</f>
        <v/>
      </c>
      <c r="C128" t="str">
        <f>match6b!B13</f>
        <v/>
      </c>
      <c r="D128" t="str">
        <f>match6b!C13</f>
        <v/>
      </c>
      <c r="E128" t="str">
        <f>match6b!D13</f>
        <v/>
      </c>
      <c r="F128" t="str">
        <f t="shared" si="104"/>
        <v/>
      </c>
      <c r="G128" t="str">
        <f>match6b!E13</f>
        <v/>
      </c>
      <c r="H128" t="str">
        <f>match6b!F13</f>
        <v/>
      </c>
      <c r="I128" t="str">
        <f>match6b!G13</f>
        <v/>
      </c>
      <c r="J128" t="str">
        <f>match6b!H13</f>
        <v/>
      </c>
      <c r="K128" t="str">
        <f>match6b!I13</f>
        <v/>
      </c>
      <c r="L128" t="str">
        <f>match6b!J13</f>
        <v/>
      </c>
      <c r="M128" t="str">
        <f>match6b!K13</f>
        <v/>
      </c>
      <c r="N128" t="str">
        <f>match6b!L13</f>
        <v/>
      </c>
      <c r="O128" t="str">
        <f>match6b!M13</f>
        <v/>
      </c>
      <c r="P128" t="str">
        <f>match6b!N13</f>
        <v/>
      </c>
      <c r="Q128" t="str">
        <f t="shared" si="193"/>
        <v/>
      </c>
      <c r="R128" t="str">
        <f t="shared" si="194"/>
        <v/>
      </c>
      <c r="S128" t="str">
        <f t="shared" si="195"/>
        <v/>
      </c>
      <c r="T128" t="str">
        <f t="shared" si="196"/>
        <v/>
      </c>
      <c r="U128" t="str">
        <f t="shared" si="197"/>
        <v/>
      </c>
      <c r="V128" t="str">
        <f t="shared" si="163"/>
        <v/>
      </c>
      <c r="W128" t="str">
        <f t="shared" si="110"/>
        <v/>
      </c>
      <c r="X128" t="str">
        <f t="shared" si="111"/>
        <v/>
      </c>
      <c r="Y128" t="str">
        <f t="shared" si="112"/>
        <v/>
      </c>
      <c r="Z128" t="str">
        <f t="shared" si="113"/>
        <v>(/)</v>
      </c>
      <c r="AA128" t="str">
        <f t="shared" si="114"/>
        <v/>
      </c>
      <c r="AB128" t="str">
        <f t="shared" si="115"/>
        <v/>
      </c>
      <c r="AC128" t="str">
        <f t="shared" si="116"/>
        <v/>
      </c>
      <c r="AD128" t="str">
        <f t="shared" si="117"/>
        <v/>
      </c>
      <c r="AE128" t="str">
        <f t="shared" si="118"/>
        <v/>
      </c>
      <c r="AF128" t="str">
        <f t="shared" si="119"/>
        <v/>
      </c>
      <c r="AG128" t="str">
        <f t="shared" si="120"/>
        <v/>
      </c>
      <c r="AH128" t="str">
        <f t="shared" si="121"/>
        <v/>
      </c>
      <c r="AI128" t="str">
        <f t="shared" si="122"/>
        <v/>
      </c>
      <c r="AJ128" t="str">
        <f t="shared" si="123"/>
        <v>(/)</v>
      </c>
      <c r="AK128" t="str">
        <f t="shared" si="124"/>
        <v/>
      </c>
      <c r="AL128" t="str">
        <f t="shared" si="125"/>
        <v/>
      </c>
      <c r="AM128" t="str">
        <f t="shared" si="126"/>
        <v/>
      </c>
      <c r="AN128" t="str">
        <f t="shared" si="127"/>
        <v/>
      </c>
      <c r="AO128" t="str">
        <f t="shared" si="128"/>
        <v/>
      </c>
      <c r="AP128" t="str">
        <f t="shared" si="129"/>
        <v/>
      </c>
      <c r="AQ128" t="str">
        <f t="shared" si="130"/>
        <v/>
      </c>
      <c r="AR128" t="str">
        <f t="shared" si="164"/>
        <v/>
      </c>
      <c r="AS128" t="str">
        <f t="shared" si="131"/>
        <v/>
      </c>
      <c r="AT128" t="str">
        <f t="shared" si="132"/>
        <v>(/)</v>
      </c>
      <c r="AU128" t="str">
        <f t="shared" si="165"/>
        <v/>
      </c>
      <c r="AV128" t="str">
        <f t="shared" si="166"/>
        <v/>
      </c>
      <c r="AW128" t="str">
        <f t="shared" si="133"/>
        <v/>
      </c>
      <c r="AY128" s="18" t="str">
        <f t="shared" si="134"/>
        <v/>
      </c>
      <c r="AZ128" s="18" t="str">
        <f t="shared" si="167"/>
        <v/>
      </c>
      <c r="BA128" s="18" t="str">
        <f t="shared" si="168"/>
        <v/>
      </c>
      <c r="BB128" s="18" t="str">
        <f t="shared" si="135"/>
        <v/>
      </c>
      <c r="BC128" s="18" t="str">
        <f t="shared" si="136"/>
        <v/>
      </c>
      <c r="BD128" s="18" t="str">
        <f t="shared" si="137"/>
        <v/>
      </c>
      <c r="BE128" s="18" t="str">
        <f t="shared" si="138"/>
        <v/>
      </c>
      <c r="BF128" s="18" t="str">
        <f t="shared" si="139"/>
        <v/>
      </c>
      <c r="BG128" s="18" t="str">
        <f t="shared" si="140"/>
        <v/>
      </c>
      <c r="BH128" s="18" t="str">
        <f t="shared" si="141"/>
        <v/>
      </c>
      <c r="BI128" s="18" t="str">
        <f t="shared" si="169"/>
        <v/>
      </c>
      <c r="BJ128" s="18" t="str">
        <f t="shared" si="170"/>
        <v/>
      </c>
      <c r="BK128" s="18" t="str">
        <f>IF(B128="","","("&amp;match6b!$P$6&amp;") ")</f>
        <v/>
      </c>
      <c r="BL128">
        <v>1.2700000000000001E-7</v>
      </c>
      <c r="BM128" s="14" t="str">
        <f t="shared" si="142"/>
        <v/>
      </c>
      <c r="BN128" t="str">
        <f t="shared" si="198"/>
        <v/>
      </c>
      <c r="BO128" t="str">
        <f t="shared" si="143"/>
        <v/>
      </c>
      <c r="BP128" t="str">
        <f t="shared" si="184"/>
        <v/>
      </c>
      <c r="BQ128" t="str">
        <f t="shared" si="185"/>
        <v/>
      </c>
      <c r="BR128" t="str">
        <f t="shared" si="186"/>
        <v/>
      </c>
      <c r="BS128" t="str">
        <f t="shared" si="171"/>
        <v/>
      </c>
      <c r="BT128" t="str">
        <f t="shared" si="172"/>
        <v/>
      </c>
      <c r="BU128" t="str">
        <f t="shared" si="173"/>
        <v/>
      </c>
      <c r="BV128" t="str">
        <f t="shared" si="174"/>
        <v/>
      </c>
      <c r="BW128" t="str">
        <f t="shared" si="175"/>
        <v/>
      </c>
      <c r="BX128" t="str">
        <f t="shared" si="176"/>
        <v/>
      </c>
      <c r="BY128" t="str">
        <f t="shared" si="177"/>
        <v/>
      </c>
      <c r="BZ128" t="str">
        <f t="shared" si="147"/>
        <v/>
      </c>
      <c r="CA128" t="str">
        <f t="shared" si="148"/>
        <v/>
      </c>
      <c r="CB128" t="str">
        <f t="shared" si="149"/>
        <v/>
      </c>
    </row>
    <row r="129" spans="1:84" x14ac:dyDescent="0.25">
      <c r="A129" s="14" t="str">
        <f t="shared" si="162"/>
        <v/>
      </c>
      <c r="B129" t="str">
        <f>match6b!A14</f>
        <v/>
      </c>
      <c r="C129" t="str">
        <f>match6b!B14</f>
        <v/>
      </c>
      <c r="D129" t="str">
        <f>match6b!C14</f>
        <v/>
      </c>
      <c r="E129" t="str">
        <f>match6b!D14</f>
        <v/>
      </c>
      <c r="F129" t="str">
        <f t="shared" si="104"/>
        <v/>
      </c>
      <c r="G129" t="str">
        <f>match6b!E14</f>
        <v/>
      </c>
      <c r="H129" t="str">
        <f>match6b!F14</f>
        <v/>
      </c>
      <c r="I129" t="str">
        <f>match6b!G14</f>
        <v/>
      </c>
      <c r="J129" t="str">
        <f>match6b!H14</f>
        <v/>
      </c>
      <c r="K129" t="str">
        <f>match6b!I14</f>
        <v/>
      </c>
      <c r="L129" t="str">
        <f>match6b!J14</f>
        <v/>
      </c>
      <c r="M129" t="str">
        <f>match6b!K14</f>
        <v/>
      </c>
      <c r="N129" t="str">
        <f>match6b!L14</f>
        <v/>
      </c>
      <c r="O129" t="str">
        <f>match6b!M14</f>
        <v/>
      </c>
      <c r="P129" t="str">
        <f>match6b!N14</f>
        <v/>
      </c>
      <c r="Q129" t="str">
        <f t="shared" si="193"/>
        <v/>
      </c>
      <c r="R129" t="str">
        <f t="shared" si="194"/>
        <v/>
      </c>
      <c r="S129" t="str">
        <f t="shared" si="195"/>
        <v/>
      </c>
      <c r="T129" t="str">
        <f t="shared" si="196"/>
        <v/>
      </c>
      <c r="U129" t="str">
        <f t="shared" si="197"/>
        <v/>
      </c>
      <c r="V129" t="str">
        <f t="shared" si="163"/>
        <v/>
      </c>
      <c r="W129" t="str">
        <f t="shared" si="110"/>
        <v/>
      </c>
      <c r="X129" t="str">
        <f t="shared" si="111"/>
        <v/>
      </c>
      <c r="Y129" t="str">
        <f t="shared" si="112"/>
        <v/>
      </c>
      <c r="Z129" t="str">
        <f t="shared" si="113"/>
        <v>(/)</v>
      </c>
      <c r="AA129" t="str">
        <f t="shared" si="114"/>
        <v/>
      </c>
      <c r="AB129" t="str">
        <f t="shared" si="115"/>
        <v/>
      </c>
      <c r="AC129" t="str">
        <f t="shared" si="116"/>
        <v/>
      </c>
      <c r="AD129" t="str">
        <f t="shared" si="117"/>
        <v/>
      </c>
      <c r="AE129" t="str">
        <f t="shared" si="118"/>
        <v/>
      </c>
      <c r="AF129" t="str">
        <f t="shared" si="119"/>
        <v/>
      </c>
      <c r="AG129" t="str">
        <f t="shared" si="120"/>
        <v/>
      </c>
      <c r="AH129" t="str">
        <f t="shared" si="121"/>
        <v/>
      </c>
      <c r="AI129" t="str">
        <f t="shared" si="122"/>
        <v/>
      </c>
      <c r="AJ129" t="str">
        <f t="shared" si="123"/>
        <v>(/)</v>
      </c>
      <c r="AK129" t="str">
        <f t="shared" si="124"/>
        <v/>
      </c>
      <c r="AL129" t="str">
        <f t="shared" si="125"/>
        <v/>
      </c>
      <c r="AM129" t="str">
        <f t="shared" si="126"/>
        <v/>
      </c>
      <c r="AN129" t="str">
        <f t="shared" si="127"/>
        <v/>
      </c>
      <c r="AO129" t="str">
        <f t="shared" si="128"/>
        <v/>
      </c>
      <c r="AP129" t="str">
        <f t="shared" si="129"/>
        <v/>
      </c>
      <c r="AQ129" t="str">
        <f t="shared" si="130"/>
        <v/>
      </c>
      <c r="AR129" t="str">
        <f t="shared" si="164"/>
        <v/>
      </c>
      <c r="AS129" t="str">
        <f t="shared" si="131"/>
        <v/>
      </c>
      <c r="AT129" t="str">
        <f t="shared" si="132"/>
        <v>(/)</v>
      </c>
      <c r="AU129" t="str">
        <f t="shared" si="165"/>
        <v/>
      </c>
      <c r="AV129" t="str">
        <f t="shared" si="166"/>
        <v/>
      </c>
      <c r="AW129" t="str">
        <f t="shared" si="133"/>
        <v/>
      </c>
      <c r="AY129" s="18" t="str">
        <f t="shared" si="134"/>
        <v/>
      </c>
      <c r="AZ129" s="18" t="str">
        <f t="shared" si="167"/>
        <v/>
      </c>
      <c r="BA129" s="18" t="str">
        <f t="shared" si="168"/>
        <v/>
      </c>
      <c r="BB129" s="18" t="str">
        <f t="shared" si="135"/>
        <v/>
      </c>
      <c r="BC129" s="18" t="str">
        <f t="shared" si="136"/>
        <v/>
      </c>
      <c r="BD129" s="18" t="str">
        <f t="shared" si="137"/>
        <v/>
      </c>
      <c r="BE129" s="18" t="str">
        <f t="shared" si="138"/>
        <v/>
      </c>
      <c r="BF129" s="18" t="str">
        <f t="shared" si="139"/>
        <v/>
      </c>
      <c r="BG129" s="18" t="str">
        <f t="shared" si="140"/>
        <v/>
      </c>
      <c r="BH129" s="18" t="str">
        <f t="shared" si="141"/>
        <v/>
      </c>
      <c r="BI129" s="18" t="str">
        <f t="shared" si="169"/>
        <v/>
      </c>
      <c r="BJ129" s="18" t="str">
        <f t="shared" si="170"/>
        <v/>
      </c>
      <c r="BK129" s="18" t="str">
        <f>IF(B129="","","("&amp;match6b!$P$6&amp;") ")</f>
        <v/>
      </c>
      <c r="BL129">
        <v>1.2800000000000001E-7</v>
      </c>
      <c r="BM129" s="14" t="str">
        <f t="shared" si="142"/>
        <v/>
      </c>
      <c r="BN129" t="str">
        <f t="shared" si="198"/>
        <v/>
      </c>
      <c r="BO129" t="str">
        <f t="shared" si="143"/>
        <v/>
      </c>
      <c r="BP129" t="str">
        <f t="shared" si="184"/>
        <v/>
      </c>
      <c r="BQ129" t="str">
        <f t="shared" si="185"/>
        <v/>
      </c>
      <c r="BR129" t="str">
        <f t="shared" si="186"/>
        <v/>
      </c>
      <c r="BS129" t="str">
        <f t="shared" si="171"/>
        <v/>
      </c>
      <c r="BT129" t="str">
        <f t="shared" si="172"/>
        <v/>
      </c>
      <c r="BU129" t="str">
        <f t="shared" si="173"/>
        <v/>
      </c>
      <c r="BV129" t="str">
        <f t="shared" si="174"/>
        <v/>
      </c>
      <c r="BW129" t="str">
        <f t="shared" si="175"/>
        <v/>
      </c>
      <c r="BX129" t="str">
        <f t="shared" si="176"/>
        <v/>
      </c>
      <c r="BY129" t="str">
        <f t="shared" si="177"/>
        <v/>
      </c>
      <c r="BZ129" t="str">
        <f t="shared" si="147"/>
        <v/>
      </c>
      <c r="CA129" t="str">
        <f t="shared" si="148"/>
        <v/>
      </c>
      <c r="CB129" t="str">
        <f t="shared" si="149"/>
        <v/>
      </c>
    </row>
    <row r="130" spans="1:84" x14ac:dyDescent="0.25">
      <c r="A130" s="14" t="str">
        <f t="shared" ref="A130:A161" si="199">IF(B130="","",P130+BL130+C130/1000+F130/1000000)</f>
        <v/>
      </c>
      <c r="B130" t="str">
        <f>match6b!A15</f>
        <v/>
      </c>
      <c r="C130" t="str">
        <f>match6b!B15</f>
        <v/>
      </c>
      <c r="D130" t="str">
        <f>match6b!C15</f>
        <v/>
      </c>
      <c r="E130" t="str">
        <f>match6b!D15</f>
        <v/>
      </c>
      <c r="F130" t="str">
        <f t="shared" si="104"/>
        <v/>
      </c>
      <c r="G130" t="str">
        <f>match6b!E15</f>
        <v/>
      </c>
      <c r="H130" t="str">
        <f>match6b!F15</f>
        <v/>
      </c>
      <c r="I130" t="str">
        <f>match6b!G15</f>
        <v/>
      </c>
      <c r="J130" t="str">
        <f>match6b!H15</f>
        <v/>
      </c>
      <c r="K130" t="str">
        <f>match6b!I15</f>
        <v/>
      </c>
      <c r="L130" t="str">
        <f>match6b!J15</f>
        <v/>
      </c>
      <c r="M130" t="str">
        <f>match6b!K15</f>
        <v/>
      </c>
      <c r="N130" t="str">
        <f>match6b!L15</f>
        <v/>
      </c>
      <c r="O130" t="str">
        <f>match6b!M15</f>
        <v/>
      </c>
      <c r="P130" t="str">
        <f>match6b!N15</f>
        <v/>
      </c>
      <c r="Q130" t="str">
        <f t="shared" si="193"/>
        <v/>
      </c>
      <c r="R130" t="str">
        <f t="shared" si="194"/>
        <v/>
      </c>
      <c r="S130" t="str">
        <f t="shared" si="195"/>
        <v/>
      </c>
      <c r="T130" t="str">
        <f t="shared" si="196"/>
        <v/>
      </c>
      <c r="U130" t="str">
        <f t="shared" si="197"/>
        <v/>
      </c>
      <c r="V130" t="str">
        <f t="shared" ref="V130:V161" si="200">IF(ISERROR(W130+Y130/100),"",W130+Y130/100)</f>
        <v/>
      </c>
      <c r="W130" t="str">
        <f t="shared" si="110"/>
        <v/>
      </c>
      <c r="X130" t="str">
        <f t="shared" si="111"/>
        <v/>
      </c>
      <c r="Y130" t="str">
        <f t="shared" si="112"/>
        <v/>
      </c>
      <c r="Z130" t="str">
        <f t="shared" si="113"/>
        <v>(/)</v>
      </c>
      <c r="AA130" t="str">
        <f t="shared" si="114"/>
        <v/>
      </c>
      <c r="AB130" t="str">
        <f t="shared" si="115"/>
        <v/>
      </c>
      <c r="AC130" t="str">
        <f t="shared" si="116"/>
        <v/>
      </c>
      <c r="AD130" t="str">
        <f t="shared" si="117"/>
        <v/>
      </c>
      <c r="AE130" t="str">
        <f t="shared" si="118"/>
        <v/>
      </c>
      <c r="AF130" t="str">
        <f t="shared" si="119"/>
        <v/>
      </c>
      <c r="AG130" t="str">
        <f t="shared" si="120"/>
        <v/>
      </c>
      <c r="AH130" t="str">
        <f t="shared" si="121"/>
        <v/>
      </c>
      <c r="AI130" t="str">
        <f t="shared" si="122"/>
        <v/>
      </c>
      <c r="AJ130" t="str">
        <f t="shared" si="123"/>
        <v>(/)</v>
      </c>
      <c r="AK130" t="str">
        <f t="shared" si="124"/>
        <v/>
      </c>
      <c r="AL130" t="str">
        <f t="shared" si="125"/>
        <v/>
      </c>
      <c r="AM130" t="str">
        <f t="shared" si="126"/>
        <v/>
      </c>
      <c r="AN130" t="str">
        <f t="shared" si="127"/>
        <v/>
      </c>
      <c r="AO130" t="str">
        <f t="shared" si="128"/>
        <v/>
      </c>
      <c r="AP130" t="str">
        <f t="shared" si="129"/>
        <v/>
      </c>
      <c r="AQ130" t="str">
        <f t="shared" si="130"/>
        <v/>
      </c>
      <c r="AR130" t="str">
        <f t="shared" ref="AR130:AR161" si="201">IF(ISERROR(IF(AL130="-",AM130&amp;AN130,IF(AM130="-",AN130&amp;AO130,""))+0),"",IF(AL130="-",AM130&amp;AN130,IF(AM130="-",AN130&amp;AO130,""))+0)</f>
        <v/>
      </c>
      <c r="AS130" t="str">
        <f t="shared" si="131"/>
        <v/>
      </c>
      <c r="AT130" t="str">
        <f t="shared" si="132"/>
        <v>(/)</v>
      </c>
      <c r="AU130" t="str">
        <f t="shared" ref="AU130:AU161" si="202">IF(ISERROR(AG130+AQ130),"",AG130+AQ130)</f>
        <v/>
      </c>
      <c r="AV130" t="str">
        <f t="shared" ref="AV130:AV161" si="203">IF(ISERROR(AH130+AR130),"",AH130+AR130)</f>
        <v/>
      </c>
      <c r="AW130" t="str">
        <f t="shared" si="133"/>
        <v/>
      </c>
      <c r="AY130" s="18" t="str">
        <f t="shared" si="134"/>
        <v/>
      </c>
      <c r="AZ130" s="18" t="str">
        <f t="shared" ref="AZ130:AZ161" si="204">IF(B130="","","("&amp;AG130+AK130&amp;"/"&amp;AH130+AR130&amp;") ")</f>
        <v/>
      </c>
      <c r="BA130" s="18" t="str">
        <f t="shared" ref="BA130:BA161" si="205">IF(B130="","",IF(AQ130&gt;=$CD$2,"(3pts:"&amp;AQ130&amp;"/"&amp;AR130&amp;") ",""))</f>
        <v/>
      </c>
      <c r="BB130" s="18" t="str">
        <f t="shared" si="135"/>
        <v/>
      </c>
      <c r="BC130" s="18" t="str">
        <f t="shared" si="136"/>
        <v/>
      </c>
      <c r="BD130" s="18" t="str">
        <f t="shared" si="137"/>
        <v/>
      </c>
      <c r="BE130" s="18" t="str">
        <f t="shared" si="138"/>
        <v/>
      </c>
      <c r="BF130" s="18" t="str">
        <f t="shared" si="139"/>
        <v/>
      </c>
      <c r="BG130" s="18" t="str">
        <f t="shared" si="140"/>
        <v/>
      </c>
      <c r="BH130" s="18" t="str">
        <f t="shared" si="141"/>
        <v/>
      </c>
      <c r="BI130" s="18" t="str">
        <f t="shared" ref="BI130:BI161" si="206">B130&amp;BK130&amp;AY130&amp;AZ130&amp;BA130&amp;BB130&amp;BC130&amp;BD130&amp;BE130&amp;BF130&amp;BG130&amp;BH130</f>
        <v/>
      </c>
      <c r="BJ130" s="18" t="str">
        <f t="shared" ref="BJ130:BJ161" si="207">B130&amp;AY130&amp;AZ130&amp;BA130&amp;BB130&amp;BC130&amp;BD130&amp;BE130&amp;BF130&amp;BG130&amp;BH130</f>
        <v/>
      </c>
      <c r="BK130" s="18" t="str">
        <f>IF(B130="","","("&amp;match6b!$P$6&amp;") ")</f>
        <v/>
      </c>
      <c r="BL130">
        <v>1.29E-7</v>
      </c>
      <c r="BM130" s="14" t="str">
        <f t="shared" si="142"/>
        <v/>
      </c>
      <c r="BN130" t="str">
        <f t="shared" si="198"/>
        <v/>
      </c>
      <c r="BO130" t="str">
        <f t="shared" si="143"/>
        <v/>
      </c>
      <c r="BP130" t="str">
        <f t="shared" si="184"/>
        <v/>
      </c>
      <c r="BQ130" t="str">
        <f t="shared" si="185"/>
        <v/>
      </c>
      <c r="BR130" t="str">
        <f t="shared" si="186"/>
        <v/>
      </c>
      <c r="BS130" t="str">
        <f t="shared" ref="BS130:BS161" si="208">IF(F130=$F$197,B130&amp;BK130,"")</f>
        <v/>
      </c>
      <c r="BT130" t="str">
        <f t="shared" ref="BT130:BT161" si="209">IF(G130=$G$197,B130&amp;BK130,"")</f>
        <v/>
      </c>
      <c r="BU130" t="str">
        <f t="shared" ref="BU130:BU161" si="210">IF(H130=$H$197,B130&amp;BK130,"")</f>
        <v/>
      </c>
      <c r="BV130" t="str">
        <f t="shared" ref="BV130:BV161" si="211">IF(I130=$I$197,B130&amp;BK130,"")</f>
        <v/>
      </c>
      <c r="BW130" t="str">
        <f t="shared" ref="BW130:BW161" si="212">IF(J130=$J$197,B130&amp;BK130,"")</f>
        <v/>
      </c>
      <c r="BX130" t="str">
        <f t="shared" ref="BX130:BX161" si="213">IF(K130=5,BM130&amp;BK130,"")</f>
        <v/>
      </c>
      <c r="BY130" t="str">
        <f t="shared" ref="BY130:BY161" si="214">IF(V130=$V$197,B130&amp;BK130,"")</f>
        <v/>
      </c>
      <c r="BZ130" t="str">
        <f t="shared" si="147"/>
        <v/>
      </c>
      <c r="CA130" t="str">
        <f t="shared" si="148"/>
        <v/>
      </c>
      <c r="CB130" t="str">
        <f t="shared" si="149"/>
        <v/>
      </c>
    </row>
    <row r="131" spans="1:84" x14ac:dyDescent="0.25">
      <c r="A131" s="14" t="str">
        <f t="shared" si="199"/>
        <v/>
      </c>
      <c r="B131" t="str">
        <f>match6b!A16</f>
        <v/>
      </c>
      <c r="C131" t="str">
        <f>match6b!B16</f>
        <v/>
      </c>
      <c r="D131" t="str">
        <f>match6b!C16</f>
        <v/>
      </c>
      <c r="E131" t="str">
        <f>match6b!D16</f>
        <v/>
      </c>
      <c r="F131" t="str">
        <f t="shared" ref="F131:F193" si="215">IF(B131="","",E131+D131)</f>
        <v/>
      </c>
      <c r="G131" t="str">
        <f>match6b!E16</f>
        <v/>
      </c>
      <c r="H131" t="str">
        <f>match6b!F16</f>
        <v/>
      </c>
      <c r="I131" t="str">
        <f>match6b!G16</f>
        <v/>
      </c>
      <c r="J131" t="str">
        <f>match6b!H16</f>
        <v/>
      </c>
      <c r="K131" t="str">
        <f>match6b!I16</f>
        <v/>
      </c>
      <c r="L131" t="str">
        <f>match6b!J16</f>
        <v/>
      </c>
      <c r="M131" t="str">
        <f>match6b!K16</f>
        <v/>
      </c>
      <c r="N131" t="str">
        <f>match6b!L16</f>
        <v/>
      </c>
      <c r="O131" t="str">
        <f>match6b!M16</f>
        <v/>
      </c>
      <c r="P131" t="str">
        <f>match6b!N16</f>
        <v/>
      </c>
      <c r="Q131" t="str">
        <f t="shared" si="193"/>
        <v/>
      </c>
      <c r="R131" t="str">
        <f t="shared" si="194"/>
        <v/>
      </c>
      <c r="S131" t="str">
        <f t="shared" si="195"/>
        <v/>
      </c>
      <c r="T131" t="str">
        <f t="shared" si="196"/>
        <v/>
      </c>
      <c r="U131" t="str">
        <f t="shared" si="197"/>
        <v/>
      </c>
      <c r="V131" t="str">
        <f t="shared" si="200"/>
        <v/>
      </c>
      <c r="W131" t="str">
        <f t="shared" ref="W131:W193" si="216">IF(ISERROR(IF(R131="-",Q131,IF(S131="-",Q131&amp;R131,""))+0),"",IF(R131="-",Q131,IF(S131="-",Q131&amp;R131,""))+0)</f>
        <v/>
      </c>
      <c r="X131" t="str">
        <f t="shared" ref="X131:X193" si="217">IF(ISERROR(IF(R131="-",S131&amp;T131,IF(S131="-",T131&amp;U131,""))+0),"",IF(R131="-",S131&amp;T131,IF(S131="-",T131&amp;U131,""))+0)</f>
        <v/>
      </c>
      <c r="Y131" t="str">
        <f t="shared" ref="Y131:Y193" si="218">IF(X131="","",IF(X131=0,0,ROUND(W131/X131*100,1)))</f>
        <v/>
      </c>
      <c r="Z131" t="str">
        <f t="shared" ref="Z131:Z193" si="219">"("&amp;W131&amp;"/"&amp;X131&amp;")"</f>
        <v>(/)</v>
      </c>
      <c r="AA131" t="str">
        <f t="shared" ref="AA131:AA193" si="220">MID($M131,1,1)</f>
        <v/>
      </c>
      <c r="AB131" t="str">
        <f t="shared" ref="AB131:AB193" si="221">MID($M131,2,1)</f>
        <v/>
      </c>
      <c r="AC131" t="str">
        <f t="shared" ref="AC131:AC193" si="222">MID($M131,3,1)</f>
        <v/>
      </c>
      <c r="AD131" t="str">
        <f t="shared" ref="AD131:AD193" si="223">MID($M131,4,1)</f>
        <v/>
      </c>
      <c r="AE131" t="str">
        <f t="shared" ref="AE131:AE193" si="224">MID($M131,5,1)</f>
        <v/>
      </c>
      <c r="AF131" t="str">
        <f t="shared" ref="AF131:AF193" si="225">IF(ISERROR(AG131+AI131/100),"",AG131+AI131/100)</f>
        <v/>
      </c>
      <c r="AG131" t="str">
        <f t="shared" ref="AG131:AG193" si="226">IF(ISERROR(IF(AB131="-",AA131,IF(AC131="-",AA131&amp;AB131,""))+0),"",IF(AB131="-",AA131,IF(AC131="-",AA131&amp;AB131,""))+0)</f>
        <v/>
      </c>
      <c r="AH131" t="str">
        <f t="shared" ref="AH131:AH193" si="227">IF(ISERROR(IF(AB131="-",AC131&amp;AD131,IF(AC131="-",AD131&amp;AE131,""))+0),"",IF(AB131="-",AC131&amp;AD131,IF(AC131="-",AD131&amp;AE131,""))+0)</f>
        <v/>
      </c>
      <c r="AI131" t="str">
        <f t="shared" ref="AI131:AI193" si="228">IF(AH131="","",IF(AH131=0,0,ROUND(AG131/AH131*100,1)))</f>
        <v/>
      </c>
      <c r="AJ131" t="str">
        <f t="shared" ref="AJ131:AJ193" si="229">"("&amp;AG131&amp;"/"&amp;AH131&amp;")"</f>
        <v>(/)</v>
      </c>
      <c r="AK131" t="str">
        <f t="shared" ref="AK131:AK193" si="230">MID($N131,1,1)</f>
        <v/>
      </c>
      <c r="AL131" t="str">
        <f t="shared" ref="AL131:AL193" si="231">MID($N131,2,1)</f>
        <v/>
      </c>
      <c r="AM131" t="str">
        <f t="shared" ref="AM131:AM193" si="232">MID($N131,3,1)</f>
        <v/>
      </c>
      <c r="AN131" t="str">
        <f t="shared" ref="AN131:AN193" si="233">MID($N131,4,1)</f>
        <v/>
      </c>
      <c r="AO131" t="str">
        <f t="shared" ref="AO131:AO193" si="234">MID($N131,5,1)</f>
        <v/>
      </c>
      <c r="AP131" t="str">
        <f t="shared" ref="AP131:AP193" si="235">IF(ISERROR(AQ131+AS131/100),"",AQ131+AS131/100)</f>
        <v/>
      </c>
      <c r="AQ131" t="str">
        <f t="shared" ref="AQ131:AQ193" si="236">IF(ISERROR(IF(AL131="-",AK131,IF(AM131="-",AK131&amp;AL131,""))+0),"",IF(AL131="-",AK131,IF(AM131="-",AK131&amp;AL131,""))+0)</f>
        <v/>
      </c>
      <c r="AR131" t="str">
        <f t="shared" si="201"/>
        <v/>
      </c>
      <c r="AS131" t="str">
        <f t="shared" ref="AS131:AS193" si="237">IF(AR131="","",IF(AR131=0,0,ROUND(AQ131/AR131*100,1)))</f>
        <v/>
      </c>
      <c r="AT131" t="str">
        <f t="shared" ref="AT131:AT193" si="238">"("&amp;AQ131&amp;"/"&amp;AR131&amp;")"</f>
        <v>(/)</v>
      </c>
      <c r="AU131" t="str">
        <f t="shared" si="202"/>
        <v/>
      </c>
      <c r="AV131" t="str">
        <f t="shared" si="203"/>
        <v/>
      </c>
      <c r="AW131" t="str">
        <f t="shared" ref="AW131:AW193" si="239">IF(AV131="","",IF(AV131=0,0,ROUND(AU131/AV131*100,1)))</f>
        <v/>
      </c>
      <c r="AY131" s="18" t="str">
        <f t="shared" ref="AY131:AY193" si="240">IF(B131="","",IF(C131&lt;=1,C131&amp;"pt ",C131&amp;"pts "))</f>
        <v/>
      </c>
      <c r="AZ131" s="18" t="str">
        <f t="shared" si="204"/>
        <v/>
      </c>
      <c r="BA131" s="18" t="str">
        <f t="shared" si="205"/>
        <v/>
      </c>
      <c r="BB131" s="18" t="str">
        <f t="shared" ref="BB131:BB193" si="241">IF(B131="","",IF(W131&gt;=$CF$2,"(LF:"&amp;W131&amp;"/"&amp;X131&amp;") ",""))</f>
        <v/>
      </c>
      <c r="BC131" s="18" t="str">
        <f t="shared" ref="BC131:BC192" si="242">IF(B131="","",IF(F131&gt;=1,F131&amp;"reb ",""))</f>
        <v/>
      </c>
      <c r="BD131" s="18" t="str">
        <f t="shared" ref="BD131:BD193" si="243">IF(B131="","",IF(D131&gt;=$CE$2,"(off:"&amp;D131&amp;") ",""))</f>
        <v/>
      </c>
      <c r="BE131" s="18" t="str">
        <f t="shared" ref="BE131:BE193" si="244">IF(B131="","",IF(H131&gt;=1,H131&amp;"pd ",""))</f>
        <v/>
      </c>
      <c r="BF131" s="18" t="str">
        <f t="shared" ref="BF131:BF193" si="245">IF(B131="","",IF(I131&gt;=1,I131&amp;"co ",""))</f>
        <v/>
      </c>
      <c r="BG131" s="18" t="str">
        <f t="shared" ref="BG131:BG193" si="246">IF(B131="","",IF(J131&gt;=1,J131&amp;"int ",""))</f>
        <v/>
      </c>
      <c r="BH131" s="18" t="str">
        <f t="shared" ref="BH131:BH193" si="247">IF(B131="","",P131&amp;"éval ")</f>
        <v/>
      </c>
      <c r="BI131" s="18" t="str">
        <f t="shared" si="206"/>
        <v/>
      </c>
      <c r="BJ131" s="18" t="str">
        <f t="shared" si="207"/>
        <v/>
      </c>
      <c r="BK131" s="18" t="str">
        <f>IF(B131="","","("&amp;match6b!$P$6&amp;") ")</f>
        <v/>
      </c>
      <c r="BL131">
        <v>1.3E-7</v>
      </c>
      <c r="BM131" s="14" t="str">
        <f t="shared" ref="BM131:BM193" si="248">B131</f>
        <v/>
      </c>
      <c r="BN131" t="str">
        <f t="shared" si="198"/>
        <v/>
      </c>
      <c r="BO131" t="str">
        <f t="shared" ref="BO131:BO193" si="249">IF(BN131="","",BJ131)</f>
        <v/>
      </c>
      <c r="BP131" t="str">
        <f t="shared" ref="BP131:BP162" si="250">IF(C131=$C$197,B131&amp;BK131,"")</f>
        <v/>
      </c>
      <c r="BQ131" t="str">
        <f t="shared" ref="BQ131:BQ162" si="251">IF(D131=D$197,$B131&amp;$BK131,"")</f>
        <v/>
      </c>
      <c r="BR131" t="str">
        <f t="shared" ref="BR131:BR162" si="252">IF(E131=E$197,$B131&amp;$BK131,"")</f>
        <v/>
      </c>
      <c r="BS131" t="str">
        <f t="shared" si="208"/>
        <v/>
      </c>
      <c r="BT131" t="str">
        <f t="shared" si="209"/>
        <v/>
      </c>
      <c r="BU131" t="str">
        <f t="shared" si="210"/>
        <v/>
      </c>
      <c r="BV131" t="str">
        <f t="shared" si="211"/>
        <v/>
      </c>
      <c r="BW131" t="str">
        <f t="shared" si="212"/>
        <v/>
      </c>
      <c r="BX131" t="str">
        <f t="shared" si="213"/>
        <v/>
      </c>
      <c r="BY131" t="str">
        <f t="shared" si="214"/>
        <v/>
      </c>
      <c r="BZ131" t="str">
        <f t="shared" ref="BZ131:BZ193" si="253">IF(AF131=$AF$197,B131&amp;BK131,"")</f>
        <v/>
      </c>
      <c r="CA131" t="str">
        <f t="shared" ref="CA131:CA193" si="254">IF(AP131=$AP$197,B131&amp;BK131,"")</f>
        <v/>
      </c>
      <c r="CB131" t="str">
        <f t="shared" ref="CB131:CB193" si="255">IF(P131=P$197,$B131&amp;$BK131,"")</f>
        <v/>
      </c>
    </row>
    <row r="132" spans="1:84" x14ac:dyDescent="0.25">
      <c r="A132" s="14" t="str">
        <f t="shared" si="199"/>
        <v/>
      </c>
      <c r="B132" t="str">
        <f>match6b!A17</f>
        <v/>
      </c>
      <c r="C132" t="str">
        <f>match6b!B17</f>
        <v/>
      </c>
      <c r="D132" t="str">
        <f>match6b!C17</f>
        <v/>
      </c>
      <c r="E132" t="str">
        <f>match6b!D17</f>
        <v/>
      </c>
      <c r="F132" t="str">
        <f t="shared" si="215"/>
        <v/>
      </c>
      <c r="G132" t="str">
        <f>match6b!E17</f>
        <v/>
      </c>
      <c r="H132" t="str">
        <f>match6b!F17</f>
        <v/>
      </c>
      <c r="I132" t="str">
        <f>match6b!G17</f>
        <v/>
      </c>
      <c r="J132" t="str">
        <f>match6b!H17</f>
        <v/>
      </c>
      <c r="K132" t="str">
        <f>match6b!I17</f>
        <v/>
      </c>
      <c r="L132" t="str">
        <f>match6b!J17</f>
        <v/>
      </c>
      <c r="M132" t="str">
        <f>match6b!K17</f>
        <v/>
      </c>
      <c r="N132" t="str">
        <f>match6b!L17</f>
        <v/>
      </c>
      <c r="O132" t="str">
        <f>match6b!M17</f>
        <v/>
      </c>
      <c r="P132" t="str">
        <f>match6b!N17</f>
        <v/>
      </c>
      <c r="Q132" t="str">
        <f t="shared" si="193"/>
        <v/>
      </c>
      <c r="R132" t="str">
        <f t="shared" si="194"/>
        <v/>
      </c>
      <c r="S132" t="str">
        <f t="shared" si="195"/>
        <v/>
      </c>
      <c r="T132" t="str">
        <f t="shared" si="196"/>
        <v/>
      </c>
      <c r="U132" t="str">
        <f t="shared" si="197"/>
        <v/>
      </c>
      <c r="V132" t="str">
        <f t="shared" si="200"/>
        <v/>
      </c>
      <c r="W132" t="str">
        <f t="shared" si="216"/>
        <v/>
      </c>
      <c r="X132" t="str">
        <f t="shared" si="217"/>
        <v/>
      </c>
      <c r="Y132" t="str">
        <f t="shared" si="218"/>
        <v/>
      </c>
      <c r="Z132" t="str">
        <f t="shared" si="219"/>
        <v>(/)</v>
      </c>
      <c r="AA132" t="str">
        <f t="shared" si="220"/>
        <v/>
      </c>
      <c r="AB132" t="str">
        <f t="shared" si="221"/>
        <v/>
      </c>
      <c r="AC132" t="str">
        <f t="shared" si="222"/>
        <v/>
      </c>
      <c r="AD132" t="str">
        <f t="shared" si="223"/>
        <v/>
      </c>
      <c r="AE132" t="str">
        <f t="shared" si="224"/>
        <v/>
      </c>
      <c r="AF132" t="str">
        <f t="shared" si="225"/>
        <v/>
      </c>
      <c r="AG132" t="str">
        <f t="shared" si="226"/>
        <v/>
      </c>
      <c r="AH132" t="str">
        <f t="shared" si="227"/>
        <v/>
      </c>
      <c r="AI132" t="str">
        <f t="shared" si="228"/>
        <v/>
      </c>
      <c r="AJ132" t="str">
        <f t="shared" si="229"/>
        <v>(/)</v>
      </c>
      <c r="AK132" t="str">
        <f t="shared" si="230"/>
        <v/>
      </c>
      <c r="AL132" t="str">
        <f t="shared" si="231"/>
        <v/>
      </c>
      <c r="AM132" t="str">
        <f t="shared" si="232"/>
        <v/>
      </c>
      <c r="AN132" t="str">
        <f t="shared" si="233"/>
        <v/>
      </c>
      <c r="AO132" t="str">
        <f t="shared" si="234"/>
        <v/>
      </c>
      <c r="AP132" t="str">
        <f t="shared" si="235"/>
        <v/>
      </c>
      <c r="AQ132" t="str">
        <f t="shared" si="236"/>
        <v/>
      </c>
      <c r="AR132" t="str">
        <f t="shared" si="201"/>
        <v/>
      </c>
      <c r="AS132" t="str">
        <f t="shared" si="237"/>
        <v/>
      </c>
      <c r="AT132" t="str">
        <f t="shared" si="238"/>
        <v>(/)</v>
      </c>
      <c r="AU132" t="str">
        <f t="shared" si="202"/>
        <v/>
      </c>
      <c r="AV132" t="str">
        <f t="shared" si="203"/>
        <v/>
      </c>
      <c r="AW132" t="str">
        <f t="shared" si="239"/>
        <v/>
      </c>
      <c r="AY132" s="18" t="str">
        <f t="shared" si="240"/>
        <v/>
      </c>
      <c r="AZ132" s="18" t="str">
        <f t="shared" si="204"/>
        <v/>
      </c>
      <c r="BA132" s="18" t="str">
        <f t="shared" si="205"/>
        <v/>
      </c>
      <c r="BB132" s="18" t="str">
        <f t="shared" si="241"/>
        <v/>
      </c>
      <c r="BC132" s="18" t="str">
        <f t="shared" si="242"/>
        <v/>
      </c>
      <c r="BD132" s="18" t="str">
        <f t="shared" si="243"/>
        <v/>
      </c>
      <c r="BE132" s="18" t="str">
        <f t="shared" si="244"/>
        <v/>
      </c>
      <c r="BF132" s="18" t="str">
        <f t="shared" si="245"/>
        <v/>
      </c>
      <c r="BG132" s="18" t="str">
        <f t="shared" si="246"/>
        <v/>
      </c>
      <c r="BH132" s="18" t="str">
        <f t="shared" si="247"/>
        <v/>
      </c>
      <c r="BI132" s="18" t="str">
        <f t="shared" si="206"/>
        <v/>
      </c>
      <c r="BJ132" s="18" t="str">
        <f t="shared" si="207"/>
        <v/>
      </c>
      <c r="BK132" s="18" t="str">
        <f>IF(B132="","","("&amp;match6b!$P$6&amp;") ")</f>
        <v/>
      </c>
      <c r="BL132">
        <v>1.31E-7</v>
      </c>
      <c r="BM132" s="14" t="str">
        <f t="shared" si="248"/>
        <v/>
      </c>
      <c r="BN132" t="str">
        <f t="shared" si="198"/>
        <v/>
      </c>
      <c r="BO132" t="str">
        <f t="shared" si="249"/>
        <v/>
      </c>
      <c r="BP132" t="str">
        <f t="shared" si="250"/>
        <v/>
      </c>
      <c r="BQ132" t="str">
        <f t="shared" si="251"/>
        <v/>
      </c>
      <c r="BR132" t="str">
        <f t="shared" si="252"/>
        <v/>
      </c>
      <c r="BS132" t="str">
        <f t="shared" si="208"/>
        <v/>
      </c>
      <c r="BT132" t="str">
        <f t="shared" si="209"/>
        <v/>
      </c>
      <c r="BU132" t="str">
        <f t="shared" si="210"/>
        <v/>
      </c>
      <c r="BV132" t="str">
        <f t="shared" si="211"/>
        <v/>
      </c>
      <c r="BW132" t="str">
        <f t="shared" si="212"/>
        <v/>
      </c>
      <c r="BX132" t="str">
        <f t="shared" si="213"/>
        <v/>
      </c>
      <c r="BY132" t="str">
        <f t="shared" si="214"/>
        <v/>
      </c>
      <c r="BZ132" t="str">
        <f t="shared" si="253"/>
        <v/>
      </c>
      <c r="CA132" t="str">
        <f t="shared" si="254"/>
        <v/>
      </c>
      <c r="CB132" t="str">
        <f t="shared" si="255"/>
        <v/>
      </c>
    </row>
    <row r="133" spans="1:84" x14ac:dyDescent="0.25">
      <c r="A133" s="16" t="str">
        <f t="shared" si="199"/>
        <v/>
      </c>
      <c r="B133" s="12" t="str">
        <f>match6b!A18</f>
        <v/>
      </c>
      <c r="C133" s="12" t="str">
        <f>match6b!B18</f>
        <v/>
      </c>
      <c r="D133" s="12" t="str">
        <f>match6b!C18</f>
        <v/>
      </c>
      <c r="E133" s="12" t="str">
        <f>match6b!D18</f>
        <v/>
      </c>
      <c r="F133" s="12" t="str">
        <f t="shared" si="215"/>
        <v/>
      </c>
      <c r="G133" s="12" t="str">
        <f>match6b!E18</f>
        <v/>
      </c>
      <c r="H133" s="12" t="str">
        <f>match6b!F18</f>
        <v/>
      </c>
      <c r="I133" s="12" t="str">
        <f>match6b!G18</f>
        <v/>
      </c>
      <c r="J133" s="12" t="str">
        <f>match6b!H18</f>
        <v/>
      </c>
      <c r="K133" s="12" t="str">
        <f>match6b!I18</f>
        <v/>
      </c>
      <c r="L133" s="12" t="str">
        <f>match6b!J18</f>
        <v/>
      </c>
      <c r="M133" s="12" t="str">
        <f>match6b!K18</f>
        <v/>
      </c>
      <c r="N133" s="12" t="str">
        <f>match6b!L18</f>
        <v/>
      </c>
      <c r="O133" s="12" t="str">
        <f>match6b!M18</f>
        <v/>
      </c>
      <c r="P133" s="12" t="str">
        <f>match6b!N18</f>
        <v/>
      </c>
      <c r="Q133" s="12" t="str">
        <f t="shared" si="193"/>
        <v/>
      </c>
      <c r="R133" s="12" t="str">
        <f t="shared" si="194"/>
        <v/>
      </c>
      <c r="S133" s="12" t="str">
        <f t="shared" si="195"/>
        <v/>
      </c>
      <c r="T133" s="12" t="str">
        <f t="shared" si="196"/>
        <v/>
      </c>
      <c r="U133" s="12" t="str">
        <f t="shared" si="197"/>
        <v/>
      </c>
      <c r="V133" t="str">
        <f t="shared" si="200"/>
        <v/>
      </c>
      <c r="W133" s="12" t="str">
        <f t="shared" si="216"/>
        <v/>
      </c>
      <c r="X133" s="12" t="str">
        <f t="shared" si="217"/>
        <v/>
      </c>
      <c r="Y133" s="12" t="str">
        <f t="shared" si="218"/>
        <v/>
      </c>
      <c r="Z133" t="str">
        <f t="shared" si="219"/>
        <v>(/)</v>
      </c>
      <c r="AA133" s="12" t="str">
        <f t="shared" si="220"/>
        <v/>
      </c>
      <c r="AB133" s="12" t="str">
        <f t="shared" si="221"/>
        <v/>
      </c>
      <c r="AC133" s="12" t="str">
        <f t="shared" si="222"/>
        <v/>
      </c>
      <c r="AD133" s="12" t="str">
        <f t="shared" si="223"/>
        <v/>
      </c>
      <c r="AE133" s="12" t="str">
        <f t="shared" si="224"/>
        <v/>
      </c>
      <c r="AF133" t="str">
        <f t="shared" si="225"/>
        <v/>
      </c>
      <c r="AG133" s="12" t="str">
        <f t="shared" si="226"/>
        <v/>
      </c>
      <c r="AH133" s="12" t="str">
        <f t="shared" si="227"/>
        <v/>
      </c>
      <c r="AI133" s="12" t="str">
        <f t="shared" si="228"/>
        <v/>
      </c>
      <c r="AJ133" t="str">
        <f t="shared" si="229"/>
        <v>(/)</v>
      </c>
      <c r="AK133" s="12" t="str">
        <f t="shared" si="230"/>
        <v/>
      </c>
      <c r="AL133" s="12" t="str">
        <f t="shared" si="231"/>
        <v/>
      </c>
      <c r="AM133" s="12" t="str">
        <f t="shared" si="232"/>
        <v/>
      </c>
      <c r="AN133" s="12" t="str">
        <f t="shared" si="233"/>
        <v/>
      </c>
      <c r="AO133" s="12" t="str">
        <f t="shared" si="234"/>
        <v/>
      </c>
      <c r="AP133" t="str">
        <f t="shared" si="235"/>
        <v/>
      </c>
      <c r="AQ133" s="12" t="str">
        <f t="shared" si="236"/>
        <v/>
      </c>
      <c r="AR133" s="12" t="str">
        <f t="shared" si="201"/>
        <v/>
      </c>
      <c r="AS133" s="12" t="str">
        <f t="shared" si="237"/>
        <v/>
      </c>
      <c r="AT133" t="str">
        <f t="shared" si="238"/>
        <v>(/)</v>
      </c>
      <c r="AU133" s="12" t="str">
        <f t="shared" si="202"/>
        <v/>
      </c>
      <c r="AV133" s="12" t="str">
        <f t="shared" si="203"/>
        <v/>
      </c>
      <c r="AW133" s="12" t="str">
        <f t="shared" si="239"/>
        <v/>
      </c>
      <c r="AX133" s="12"/>
      <c r="AY133" s="25" t="str">
        <f t="shared" si="240"/>
        <v/>
      </c>
      <c r="AZ133" s="25" t="str">
        <f t="shared" si="204"/>
        <v/>
      </c>
      <c r="BA133" s="25" t="str">
        <f t="shared" si="205"/>
        <v/>
      </c>
      <c r="BB133" s="25" t="str">
        <f t="shared" si="241"/>
        <v/>
      </c>
      <c r="BC133" s="25" t="str">
        <f t="shared" si="242"/>
        <v/>
      </c>
      <c r="BD133" s="25" t="str">
        <f t="shared" si="243"/>
        <v/>
      </c>
      <c r="BE133" s="25" t="str">
        <f t="shared" si="244"/>
        <v/>
      </c>
      <c r="BF133" s="25" t="str">
        <f t="shared" si="245"/>
        <v/>
      </c>
      <c r="BG133" s="25" t="str">
        <f t="shared" si="246"/>
        <v/>
      </c>
      <c r="BH133" s="25" t="str">
        <f t="shared" si="247"/>
        <v/>
      </c>
      <c r="BI133" s="25" t="str">
        <f t="shared" si="206"/>
        <v/>
      </c>
      <c r="BJ133" s="25" t="str">
        <f t="shared" si="207"/>
        <v/>
      </c>
      <c r="BK133" s="25" t="str">
        <f>IF(B133="","","("&amp;match6b!$P$6&amp;") ")</f>
        <v/>
      </c>
      <c r="BL133" s="12">
        <v>1.3199999999999999E-7</v>
      </c>
      <c r="BM133" s="16" t="str">
        <f t="shared" si="248"/>
        <v/>
      </c>
      <c r="BN133" s="12" t="str">
        <f t="shared" si="198"/>
        <v/>
      </c>
      <c r="BO133" s="12" t="str">
        <f t="shared" si="249"/>
        <v/>
      </c>
      <c r="BP133" s="12" t="str">
        <f t="shared" si="250"/>
        <v/>
      </c>
      <c r="BQ133" s="12" t="str">
        <f t="shared" si="251"/>
        <v/>
      </c>
      <c r="BR133" s="12" t="str">
        <f t="shared" si="252"/>
        <v/>
      </c>
      <c r="BS133" s="12" t="str">
        <f t="shared" si="208"/>
        <v/>
      </c>
      <c r="BT133" s="12" t="str">
        <f t="shared" si="209"/>
        <v/>
      </c>
      <c r="BU133" s="12" t="str">
        <f t="shared" si="210"/>
        <v/>
      </c>
      <c r="BV133" s="12" t="str">
        <f t="shared" si="211"/>
        <v/>
      </c>
      <c r="BW133" s="12" t="str">
        <f t="shared" si="212"/>
        <v/>
      </c>
      <c r="BX133" t="str">
        <f t="shared" si="213"/>
        <v/>
      </c>
      <c r="BY133" t="str">
        <f t="shared" si="214"/>
        <v/>
      </c>
      <c r="BZ133" t="str">
        <f t="shared" si="253"/>
        <v/>
      </c>
      <c r="CA133" t="str">
        <f t="shared" si="254"/>
        <v/>
      </c>
      <c r="CB133" t="str">
        <f t="shared" si="255"/>
        <v/>
      </c>
      <c r="CC133" s="12"/>
      <c r="CD133" s="12"/>
      <c r="CE133" s="12"/>
      <c r="CF133" s="12"/>
    </row>
    <row r="134" spans="1:84" x14ac:dyDescent="0.25">
      <c r="A134" s="14" t="str">
        <f t="shared" si="199"/>
        <v/>
      </c>
      <c r="B134" t="str">
        <f>match6b!A21</f>
        <v/>
      </c>
      <c r="C134" t="str">
        <f>match6b!B21</f>
        <v/>
      </c>
      <c r="D134" t="str">
        <f>match6b!C21</f>
        <v/>
      </c>
      <c r="E134" t="str">
        <f>match6b!D21</f>
        <v/>
      </c>
      <c r="F134" t="str">
        <f t="shared" si="215"/>
        <v/>
      </c>
      <c r="G134" t="str">
        <f>match6b!E21</f>
        <v/>
      </c>
      <c r="H134" t="str">
        <f>match6b!F21</f>
        <v/>
      </c>
      <c r="I134" t="str">
        <f>match6b!G21</f>
        <v/>
      </c>
      <c r="J134" t="str">
        <f>match6b!H21</f>
        <v/>
      </c>
      <c r="K134" t="str">
        <f>match6b!I21</f>
        <v/>
      </c>
      <c r="L134" t="str">
        <f>match6b!J21</f>
        <v/>
      </c>
      <c r="M134" t="str">
        <f>match6b!K21</f>
        <v/>
      </c>
      <c r="N134" t="str">
        <f>match6b!L21</f>
        <v/>
      </c>
      <c r="O134" t="str">
        <f>match6b!M21</f>
        <v/>
      </c>
      <c r="P134" t="str">
        <f>match6b!N21</f>
        <v/>
      </c>
      <c r="Q134" t="str">
        <f>MID($L134,1,1)</f>
        <v/>
      </c>
      <c r="R134" t="str">
        <f>MID($L134,2,1)</f>
        <v/>
      </c>
      <c r="S134" t="str">
        <f>MID($L134,3,1)</f>
        <v/>
      </c>
      <c r="T134" t="str">
        <f>MID($L134,4,1)</f>
        <v/>
      </c>
      <c r="U134" t="str">
        <f>MID($L134,5,1)</f>
        <v/>
      </c>
      <c r="V134" t="str">
        <f t="shared" si="200"/>
        <v/>
      </c>
      <c r="W134" t="str">
        <f t="shared" si="216"/>
        <v/>
      </c>
      <c r="X134" t="str">
        <f t="shared" si="217"/>
        <v/>
      </c>
      <c r="Y134" t="str">
        <f t="shared" si="218"/>
        <v/>
      </c>
      <c r="Z134" t="str">
        <f t="shared" si="219"/>
        <v>(/)</v>
      </c>
      <c r="AA134" t="str">
        <f t="shared" si="220"/>
        <v/>
      </c>
      <c r="AB134" t="str">
        <f t="shared" si="221"/>
        <v/>
      </c>
      <c r="AC134" t="str">
        <f t="shared" si="222"/>
        <v/>
      </c>
      <c r="AD134" t="str">
        <f t="shared" si="223"/>
        <v/>
      </c>
      <c r="AE134" t="str">
        <f t="shared" si="224"/>
        <v/>
      </c>
      <c r="AF134" t="str">
        <f t="shared" si="225"/>
        <v/>
      </c>
      <c r="AG134" t="str">
        <f t="shared" si="226"/>
        <v/>
      </c>
      <c r="AH134" t="str">
        <f t="shared" si="227"/>
        <v/>
      </c>
      <c r="AI134" t="str">
        <f t="shared" si="228"/>
        <v/>
      </c>
      <c r="AJ134" t="str">
        <f t="shared" si="229"/>
        <v>(/)</v>
      </c>
      <c r="AK134" t="str">
        <f t="shared" si="230"/>
        <v/>
      </c>
      <c r="AL134" t="str">
        <f t="shared" si="231"/>
        <v/>
      </c>
      <c r="AM134" t="str">
        <f t="shared" si="232"/>
        <v/>
      </c>
      <c r="AN134" t="str">
        <f t="shared" si="233"/>
        <v/>
      </c>
      <c r="AO134" t="str">
        <f t="shared" si="234"/>
        <v/>
      </c>
      <c r="AP134" t="str">
        <f t="shared" si="235"/>
        <v/>
      </c>
      <c r="AQ134" t="str">
        <f t="shared" si="236"/>
        <v/>
      </c>
      <c r="AR134" t="str">
        <f t="shared" si="201"/>
        <v/>
      </c>
      <c r="AS134" t="str">
        <f t="shared" si="237"/>
        <v/>
      </c>
      <c r="AT134" t="str">
        <f t="shared" si="238"/>
        <v>(/)</v>
      </c>
      <c r="AU134" t="str">
        <f t="shared" si="202"/>
        <v/>
      </c>
      <c r="AV134" t="str">
        <f t="shared" si="203"/>
        <v/>
      </c>
      <c r="AW134" t="str">
        <f t="shared" si="239"/>
        <v/>
      </c>
      <c r="AY134" s="18" t="str">
        <f t="shared" si="240"/>
        <v/>
      </c>
      <c r="AZ134" s="18" t="str">
        <f t="shared" si="204"/>
        <v/>
      </c>
      <c r="BA134" s="18" t="str">
        <f t="shared" si="205"/>
        <v/>
      </c>
      <c r="BB134" s="18" t="str">
        <f t="shared" si="241"/>
        <v/>
      </c>
      <c r="BC134" s="18" t="str">
        <f t="shared" si="242"/>
        <v/>
      </c>
      <c r="BD134" s="18" t="str">
        <f t="shared" si="243"/>
        <v/>
      </c>
      <c r="BE134" s="18" t="str">
        <f t="shared" si="244"/>
        <v/>
      </c>
      <c r="BF134" s="18" t="str">
        <f t="shared" si="245"/>
        <v/>
      </c>
      <c r="BG134" s="18" t="str">
        <f t="shared" si="246"/>
        <v/>
      </c>
      <c r="BH134" s="18" t="str">
        <f t="shared" si="247"/>
        <v/>
      </c>
      <c r="BI134" s="18" t="str">
        <f t="shared" si="206"/>
        <v/>
      </c>
      <c r="BJ134" s="18" t="str">
        <f t="shared" si="207"/>
        <v/>
      </c>
      <c r="BK134" s="18" t="str">
        <f>IF(B134="","","("&amp;match6b!$P$20&amp;") ")</f>
        <v/>
      </c>
      <c r="BL134">
        <v>1.3300000000000001E-7</v>
      </c>
      <c r="BM134" s="14" t="str">
        <f t="shared" si="248"/>
        <v/>
      </c>
      <c r="BN134" t="str">
        <f>IF(A134=MAX($A$134:$A$145),B134,"")</f>
        <v/>
      </c>
      <c r="BO134" t="str">
        <f t="shared" si="249"/>
        <v/>
      </c>
      <c r="BP134" t="str">
        <f t="shared" si="250"/>
        <v/>
      </c>
      <c r="BQ134" t="str">
        <f t="shared" si="251"/>
        <v/>
      </c>
      <c r="BR134" t="str">
        <f t="shared" si="252"/>
        <v/>
      </c>
      <c r="BS134" t="str">
        <f t="shared" si="208"/>
        <v/>
      </c>
      <c r="BT134" t="str">
        <f t="shared" si="209"/>
        <v/>
      </c>
      <c r="BU134" t="str">
        <f t="shared" si="210"/>
        <v/>
      </c>
      <c r="BV134" t="str">
        <f t="shared" si="211"/>
        <v/>
      </c>
      <c r="BW134" t="str">
        <f t="shared" si="212"/>
        <v/>
      </c>
      <c r="BX134" t="str">
        <f t="shared" si="213"/>
        <v/>
      </c>
      <c r="BY134" t="str">
        <f t="shared" si="214"/>
        <v/>
      </c>
      <c r="BZ134" t="str">
        <f t="shared" si="253"/>
        <v/>
      </c>
      <c r="CA134" t="str">
        <f t="shared" si="254"/>
        <v/>
      </c>
      <c r="CB134" t="str">
        <f t="shared" si="255"/>
        <v/>
      </c>
    </row>
    <row r="135" spans="1:84" x14ac:dyDescent="0.25">
      <c r="A135" s="14" t="str">
        <f t="shared" si="199"/>
        <v/>
      </c>
      <c r="B135" t="str">
        <f>match6b!A22</f>
        <v/>
      </c>
      <c r="C135" t="str">
        <f>match6b!B22</f>
        <v/>
      </c>
      <c r="D135" t="str">
        <f>match6b!C22</f>
        <v/>
      </c>
      <c r="E135" t="str">
        <f>match6b!D22</f>
        <v/>
      </c>
      <c r="F135" t="str">
        <f t="shared" si="215"/>
        <v/>
      </c>
      <c r="G135" t="str">
        <f>match6b!E22</f>
        <v/>
      </c>
      <c r="H135" t="str">
        <f>match6b!F22</f>
        <v/>
      </c>
      <c r="I135" t="str">
        <f>match6b!G22</f>
        <v/>
      </c>
      <c r="J135" t="str">
        <f>match6b!H22</f>
        <v/>
      </c>
      <c r="K135" t="str">
        <f>match6b!I22</f>
        <v/>
      </c>
      <c r="L135" t="str">
        <f>match6b!J22</f>
        <v/>
      </c>
      <c r="M135" t="str">
        <f>match6b!K22</f>
        <v/>
      </c>
      <c r="N135" t="str">
        <f>match6b!L22</f>
        <v/>
      </c>
      <c r="O135" t="str">
        <f>match6b!M22</f>
        <v/>
      </c>
      <c r="P135" t="str">
        <f>match6b!N22</f>
        <v/>
      </c>
      <c r="Q135" t="str">
        <f t="shared" ref="Q135:Q145" si="256">MID($L135,1,1)</f>
        <v/>
      </c>
      <c r="R135" t="str">
        <f t="shared" ref="R135:R145" si="257">MID($L135,2,1)</f>
        <v/>
      </c>
      <c r="S135" t="str">
        <f t="shared" ref="S135:S145" si="258">MID($L135,3,1)</f>
        <v/>
      </c>
      <c r="T135" t="str">
        <f t="shared" ref="T135:T145" si="259">MID($L135,4,1)</f>
        <v/>
      </c>
      <c r="U135" t="str">
        <f t="shared" ref="U135:U145" si="260">MID($L135,5,1)</f>
        <v/>
      </c>
      <c r="V135" t="str">
        <f t="shared" si="200"/>
        <v/>
      </c>
      <c r="W135" t="str">
        <f t="shared" si="216"/>
        <v/>
      </c>
      <c r="X135" t="str">
        <f t="shared" si="217"/>
        <v/>
      </c>
      <c r="Y135" t="str">
        <f t="shared" si="218"/>
        <v/>
      </c>
      <c r="Z135" t="str">
        <f t="shared" si="219"/>
        <v>(/)</v>
      </c>
      <c r="AA135" t="str">
        <f t="shared" si="220"/>
        <v/>
      </c>
      <c r="AB135" t="str">
        <f t="shared" si="221"/>
        <v/>
      </c>
      <c r="AC135" t="str">
        <f t="shared" si="222"/>
        <v/>
      </c>
      <c r="AD135" t="str">
        <f t="shared" si="223"/>
        <v/>
      </c>
      <c r="AE135" t="str">
        <f t="shared" si="224"/>
        <v/>
      </c>
      <c r="AF135" t="str">
        <f t="shared" si="225"/>
        <v/>
      </c>
      <c r="AG135" t="str">
        <f t="shared" si="226"/>
        <v/>
      </c>
      <c r="AH135" t="str">
        <f t="shared" si="227"/>
        <v/>
      </c>
      <c r="AI135" t="str">
        <f t="shared" si="228"/>
        <v/>
      </c>
      <c r="AJ135" t="str">
        <f t="shared" si="229"/>
        <v>(/)</v>
      </c>
      <c r="AK135" t="str">
        <f t="shared" si="230"/>
        <v/>
      </c>
      <c r="AL135" t="str">
        <f t="shared" si="231"/>
        <v/>
      </c>
      <c r="AM135" t="str">
        <f t="shared" si="232"/>
        <v/>
      </c>
      <c r="AN135" t="str">
        <f t="shared" si="233"/>
        <v/>
      </c>
      <c r="AO135" t="str">
        <f t="shared" si="234"/>
        <v/>
      </c>
      <c r="AP135" t="str">
        <f t="shared" si="235"/>
        <v/>
      </c>
      <c r="AQ135" t="str">
        <f t="shared" si="236"/>
        <v/>
      </c>
      <c r="AR135" t="str">
        <f t="shared" si="201"/>
        <v/>
      </c>
      <c r="AS135" t="str">
        <f t="shared" si="237"/>
        <v/>
      </c>
      <c r="AT135" t="str">
        <f t="shared" si="238"/>
        <v>(/)</v>
      </c>
      <c r="AU135" t="str">
        <f t="shared" si="202"/>
        <v/>
      </c>
      <c r="AV135" t="str">
        <f t="shared" si="203"/>
        <v/>
      </c>
      <c r="AW135" t="str">
        <f t="shared" si="239"/>
        <v/>
      </c>
      <c r="AY135" s="18" t="str">
        <f t="shared" si="240"/>
        <v/>
      </c>
      <c r="AZ135" s="18" t="str">
        <f t="shared" si="204"/>
        <v/>
      </c>
      <c r="BA135" s="18" t="str">
        <f t="shared" si="205"/>
        <v/>
      </c>
      <c r="BB135" s="18" t="str">
        <f t="shared" si="241"/>
        <v/>
      </c>
      <c r="BC135" s="18" t="str">
        <f t="shared" si="242"/>
        <v/>
      </c>
      <c r="BD135" s="18" t="str">
        <f t="shared" si="243"/>
        <v/>
      </c>
      <c r="BE135" s="18" t="str">
        <f t="shared" si="244"/>
        <v/>
      </c>
      <c r="BF135" s="18" t="str">
        <f t="shared" si="245"/>
        <v/>
      </c>
      <c r="BG135" s="18" t="str">
        <f t="shared" si="246"/>
        <v/>
      </c>
      <c r="BH135" s="18" t="str">
        <f t="shared" si="247"/>
        <v/>
      </c>
      <c r="BI135" s="18" t="str">
        <f t="shared" si="206"/>
        <v/>
      </c>
      <c r="BJ135" s="18" t="str">
        <f t="shared" si="207"/>
        <v/>
      </c>
      <c r="BK135" s="18" t="str">
        <f>IF(B135="","","("&amp;match6b!$P$20&amp;") ")</f>
        <v/>
      </c>
      <c r="BL135">
        <v>1.3400000000000001E-7</v>
      </c>
      <c r="BM135" s="14" t="str">
        <f t="shared" si="248"/>
        <v/>
      </c>
      <c r="BN135" t="str">
        <f t="shared" ref="BN135:BN145" si="261">IF(A135=MAX($A$134:$A$145),B135,"")</f>
        <v/>
      </c>
      <c r="BO135" t="str">
        <f t="shared" si="249"/>
        <v/>
      </c>
      <c r="BP135" t="str">
        <f t="shared" si="250"/>
        <v/>
      </c>
      <c r="BQ135" t="str">
        <f t="shared" si="251"/>
        <v/>
      </c>
      <c r="BR135" t="str">
        <f t="shared" si="252"/>
        <v/>
      </c>
      <c r="BS135" t="str">
        <f t="shared" si="208"/>
        <v/>
      </c>
      <c r="BT135" t="str">
        <f t="shared" si="209"/>
        <v/>
      </c>
      <c r="BU135" t="str">
        <f t="shared" si="210"/>
        <v/>
      </c>
      <c r="BV135" t="str">
        <f t="shared" si="211"/>
        <v/>
      </c>
      <c r="BW135" t="str">
        <f t="shared" si="212"/>
        <v/>
      </c>
      <c r="BX135" t="str">
        <f t="shared" si="213"/>
        <v/>
      </c>
      <c r="BY135" t="str">
        <f t="shared" si="214"/>
        <v/>
      </c>
      <c r="BZ135" t="str">
        <f t="shared" si="253"/>
        <v/>
      </c>
      <c r="CA135" t="str">
        <f t="shared" si="254"/>
        <v/>
      </c>
      <c r="CB135" t="str">
        <f t="shared" si="255"/>
        <v/>
      </c>
    </row>
    <row r="136" spans="1:84" x14ac:dyDescent="0.25">
      <c r="A136" s="14" t="str">
        <f t="shared" si="199"/>
        <v/>
      </c>
      <c r="B136" t="str">
        <f>match6b!A23</f>
        <v/>
      </c>
      <c r="C136" t="str">
        <f>match6b!B23</f>
        <v/>
      </c>
      <c r="D136" t="str">
        <f>match6b!C23</f>
        <v/>
      </c>
      <c r="E136" t="str">
        <f>match6b!D23</f>
        <v/>
      </c>
      <c r="F136" t="str">
        <f t="shared" si="215"/>
        <v/>
      </c>
      <c r="G136" t="str">
        <f>match6b!E23</f>
        <v/>
      </c>
      <c r="H136" t="str">
        <f>match6b!F23</f>
        <v/>
      </c>
      <c r="I136" t="str">
        <f>match6b!G23</f>
        <v/>
      </c>
      <c r="J136" t="str">
        <f>match6b!H23</f>
        <v/>
      </c>
      <c r="K136" t="str">
        <f>match6b!I23</f>
        <v/>
      </c>
      <c r="L136" t="str">
        <f>match6b!J23</f>
        <v/>
      </c>
      <c r="M136" t="str">
        <f>match6b!K23</f>
        <v/>
      </c>
      <c r="N136" t="str">
        <f>match6b!L23</f>
        <v/>
      </c>
      <c r="O136" t="str">
        <f>match6b!M23</f>
        <v/>
      </c>
      <c r="P136" t="str">
        <f>match6b!N23</f>
        <v/>
      </c>
      <c r="Q136" t="str">
        <f t="shared" si="256"/>
        <v/>
      </c>
      <c r="R136" t="str">
        <f t="shared" si="257"/>
        <v/>
      </c>
      <c r="S136" t="str">
        <f t="shared" si="258"/>
        <v/>
      </c>
      <c r="T136" t="str">
        <f t="shared" si="259"/>
        <v/>
      </c>
      <c r="U136" t="str">
        <f t="shared" si="260"/>
        <v/>
      </c>
      <c r="V136" t="str">
        <f t="shared" si="200"/>
        <v/>
      </c>
      <c r="W136" t="str">
        <f t="shared" si="216"/>
        <v/>
      </c>
      <c r="X136" t="str">
        <f t="shared" si="217"/>
        <v/>
      </c>
      <c r="Y136" t="str">
        <f t="shared" si="218"/>
        <v/>
      </c>
      <c r="Z136" t="str">
        <f t="shared" si="219"/>
        <v>(/)</v>
      </c>
      <c r="AA136" t="str">
        <f t="shared" si="220"/>
        <v/>
      </c>
      <c r="AB136" t="str">
        <f t="shared" si="221"/>
        <v/>
      </c>
      <c r="AC136" t="str">
        <f t="shared" si="222"/>
        <v/>
      </c>
      <c r="AD136" t="str">
        <f t="shared" si="223"/>
        <v/>
      </c>
      <c r="AE136" t="str">
        <f t="shared" si="224"/>
        <v/>
      </c>
      <c r="AF136" t="str">
        <f t="shared" si="225"/>
        <v/>
      </c>
      <c r="AG136" t="str">
        <f t="shared" si="226"/>
        <v/>
      </c>
      <c r="AH136" t="str">
        <f t="shared" si="227"/>
        <v/>
      </c>
      <c r="AI136" t="str">
        <f t="shared" si="228"/>
        <v/>
      </c>
      <c r="AJ136" t="str">
        <f t="shared" si="229"/>
        <v>(/)</v>
      </c>
      <c r="AK136" t="str">
        <f t="shared" si="230"/>
        <v/>
      </c>
      <c r="AL136" t="str">
        <f t="shared" si="231"/>
        <v/>
      </c>
      <c r="AM136" t="str">
        <f t="shared" si="232"/>
        <v/>
      </c>
      <c r="AN136" t="str">
        <f t="shared" si="233"/>
        <v/>
      </c>
      <c r="AO136" t="str">
        <f t="shared" si="234"/>
        <v/>
      </c>
      <c r="AP136" t="str">
        <f t="shared" si="235"/>
        <v/>
      </c>
      <c r="AQ136" t="str">
        <f t="shared" si="236"/>
        <v/>
      </c>
      <c r="AR136" t="str">
        <f t="shared" si="201"/>
        <v/>
      </c>
      <c r="AS136" t="str">
        <f t="shared" si="237"/>
        <v/>
      </c>
      <c r="AT136" t="str">
        <f t="shared" si="238"/>
        <v>(/)</v>
      </c>
      <c r="AU136" t="str">
        <f t="shared" si="202"/>
        <v/>
      </c>
      <c r="AV136" t="str">
        <f t="shared" si="203"/>
        <v/>
      </c>
      <c r="AW136" t="str">
        <f t="shared" si="239"/>
        <v/>
      </c>
      <c r="AY136" s="18" t="str">
        <f t="shared" si="240"/>
        <v/>
      </c>
      <c r="AZ136" s="18" t="str">
        <f t="shared" si="204"/>
        <v/>
      </c>
      <c r="BA136" s="18" t="str">
        <f t="shared" si="205"/>
        <v/>
      </c>
      <c r="BB136" s="18" t="str">
        <f t="shared" si="241"/>
        <v/>
      </c>
      <c r="BC136" s="18" t="str">
        <f t="shared" si="242"/>
        <v/>
      </c>
      <c r="BD136" s="18" t="str">
        <f t="shared" si="243"/>
        <v/>
      </c>
      <c r="BE136" s="18" t="str">
        <f t="shared" si="244"/>
        <v/>
      </c>
      <c r="BF136" s="18" t="str">
        <f t="shared" si="245"/>
        <v/>
      </c>
      <c r="BG136" s="18" t="str">
        <f t="shared" si="246"/>
        <v/>
      </c>
      <c r="BH136" s="18" t="str">
        <f t="shared" si="247"/>
        <v/>
      </c>
      <c r="BI136" s="18" t="str">
        <f t="shared" si="206"/>
        <v/>
      </c>
      <c r="BJ136" s="18" t="str">
        <f t="shared" si="207"/>
        <v/>
      </c>
      <c r="BK136" s="18" t="str">
        <f>IF(B136="","","("&amp;match6b!$P$20&amp;") ")</f>
        <v/>
      </c>
      <c r="BL136">
        <v>1.35E-7</v>
      </c>
      <c r="BM136" s="14" t="str">
        <f t="shared" si="248"/>
        <v/>
      </c>
      <c r="BN136" t="str">
        <f t="shared" si="261"/>
        <v/>
      </c>
      <c r="BO136" t="str">
        <f t="shared" si="249"/>
        <v/>
      </c>
      <c r="BP136" t="str">
        <f t="shared" si="250"/>
        <v/>
      </c>
      <c r="BQ136" t="str">
        <f t="shared" si="251"/>
        <v/>
      </c>
      <c r="BR136" t="str">
        <f t="shared" si="252"/>
        <v/>
      </c>
      <c r="BS136" t="str">
        <f t="shared" si="208"/>
        <v/>
      </c>
      <c r="BT136" t="str">
        <f t="shared" si="209"/>
        <v/>
      </c>
      <c r="BU136" t="str">
        <f t="shared" si="210"/>
        <v/>
      </c>
      <c r="BV136" t="str">
        <f t="shared" si="211"/>
        <v/>
      </c>
      <c r="BW136" t="str">
        <f t="shared" si="212"/>
        <v/>
      </c>
      <c r="BX136" t="str">
        <f t="shared" si="213"/>
        <v/>
      </c>
      <c r="BY136" t="str">
        <f t="shared" si="214"/>
        <v/>
      </c>
      <c r="BZ136" t="str">
        <f t="shared" si="253"/>
        <v/>
      </c>
      <c r="CA136" t="str">
        <f t="shared" si="254"/>
        <v/>
      </c>
      <c r="CB136" t="str">
        <f t="shared" si="255"/>
        <v/>
      </c>
    </row>
    <row r="137" spans="1:84" x14ac:dyDescent="0.25">
      <c r="A137" s="14" t="str">
        <f t="shared" si="199"/>
        <v/>
      </c>
      <c r="B137" t="str">
        <f>match6b!A24</f>
        <v/>
      </c>
      <c r="C137" t="str">
        <f>match6b!B24</f>
        <v/>
      </c>
      <c r="D137" t="str">
        <f>match6b!C24</f>
        <v/>
      </c>
      <c r="E137" t="str">
        <f>match6b!D24</f>
        <v/>
      </c>
      <c r="F137" t="str">
        <f t="shared" si="215"/>
        <v/>
      </c>
      <c r="G137" t="str">
        <f>match6b!E24</f>
        <v/>
      </c>
      <c r="H137" t="str">
        <f>match6b!F24</f>
        <v/>
      </c>
      <c r="I137" t="str">
        <f>match6b!G24</f>
        <v/>
      </c>
      <c r="J137" t="str">
        <f>match6b!H24</f>
        <v/>
      </c>
      <c r="K137" t="str">
        <f>match6b!I24</f>
        <v/>
      </c>
      <c r="L137" t="str">
        <f>match6b!J24</f>
        <v/>
      </c>
      <c r="M137" t="str">
        <f>match6b!K24</f>
        <v/>
      </c>
      <c r="N137" t="str">
        <f>match6b!L24</f>
        <v/>
      </c>
      <c r="O137" t="str">
        <f>match6b!M24</f>
        <v/>
      </c>
      <c r="P137" t="str">
        <f>match6b!N24</f>
        <v/>
      </c>
      <c r="Q137" t="str">
        <f t="shared" si="256"/>
        <v/>
      </c>
      <c r="R137" t="str">
        <f t="shared" si="257"/>
        <v/>
      </c>
      <c r="S137" t="str">
        <f t="shared" si="258"/>
        <v/>
      </c>
      <c r="T137" t="str">
        <f t="shared" si="259"/>
        <v/>
      </c>
      <c r="U137" t="str">
        <f t="shared" si="260"/>
        <v/>
      </c>
      <c r="V137" t="str">
        <f t="shared" si="200"/>
        <v/>
      </c>
      <c r="W137" t="str">
        <f t="shared" si="216"/>
        <v/>
      </c>
      <c r="X137" t="str">
        <f t="shared" si="217"/>
        <v/>
      </c>
      <c r="Y137" t="str">
        <f t="shared" si="218"/>
        <v/>
      </c>
      <c r="Z137" t="str">
        <f t="shared" si="219"/>
        <v>(/)</v>
      </c>
      <c r="AA137" t="str">
        <f t="shared" si="220"/>
        <v/>
      </c>
      <c r="AB137" t="str">
        <f t="shared" si="221"/>
        <v/>
      </c>
      <c r="AC137" t="str">
        <f t="shared" si="222"/>
        <v/>
      </c>
      <c r="AD137" t="str">
        <f t="shared" si="223"/>
        <v/>
      </c>
      <c r="AE137" t="str">
        <f t="shared" si="224"/>
        <v/>
      </c>
      <c r="AF137" t="str">
        <f t="shared" si="225"/>
        <v/>
      </c>
      <c r="AG137" t="str">
        <f t="shared" si="226"/>
        <v/>
      </c>
      <c r="AH137" t="str">
        <f t="shared" si="227"/>
        <v/>
      </c>
      <c r="AI137" t="str">
        <f t="shared" si="228"/>
        <v/>
      </c>
      <c r="AJ137" t="str">
        <f t="shared" si="229"/>
        <v>(/)</v>
      </c>
      <c r="AK137" t="str">
        <f t="shared" si="230"/>
        <v/>
      </c>
      <c r="AL137" t="str">
        <f t="shared" si="231"/>
        <v/>
      </c>
      <c r="AM137" t="str">
        <f t="shared" si="232"/>
        <v/>
      </c>
      <c r="AN137" t="str">
        <f t="shared" si="233"/>
        <v/>
      </c>
      <c r="AO137" t="str">
        <f t="shared" si="234"/>
        <v/>
      </c>
      <c r="AP137" t="str">
        <f t="shared" si="235"/>
        <v/>
      </c>
      <c r="AQ137" t="str">
        <f t="shared" si="236"/>
        <v/>
      </c>
      <c r="AR137" t="str">
        <f t="shared" si="201"/>
        <v/>
      </c>
      <c r="AS137" t="str">
        <f t="shared" si="237"/>
        <v/>
      </c>
      <c r="AT137" t="str">
        <f t="shared" si="238"/>
        <v>(/)</v>
      </c>
      <c r="AU137" t="str">
        <f t="shared" si="202"/>
        <v/>
      </c>
      <c r="AV137" t="str">
        <f t="shared" si="203"/>
        <v/>
      </c>
      <c r="AW137" t="str">
        <f t="shared" si="239"/>
        <v/>
      </c>
      <c r="AY137" s="18" t="str">
        <f t="shared" si="240"/>
        <v/>
      </c>
      <c r="AZ137" s="18" t="str">
        <f t="shared" si="204"/>
        <v/>
      </c>
      <c r="BA137" s="18" t="str">
        <f t="shared" si="205"/>
        <v/>
      </c>
      <c r="BB137" s="18" t="str">
        <f t="shared" si="241"/>
        <v/>
      </c>
      <c r="BC137" s="18" t="str">
        <f t="shared" si="242"/>
        <v/>
      </c>
      <c r="BD137" s="18" t="str">
        <f t="shared" si="243"/>
        <v/>
      </c>
      <c r="BE137" s="18" t="str">
        <f t="shared" si="244"/>
        <v/>
      </c>
      <c r="BF137" s="18" t="str">
        <f t="shared" si="245"/>
        <v/>
      </c>
      <c r="BG137" s="18" t="str">
        <f t="shared" si="246"/>
        <v/>
      </c>
      <c r="BH137" s="18" t="str">
        <f t="shared" si="247"/>
        <v/>
      </c>
      <c r="BI137" s="18" t="str">
        <f t="shared" si="206"/>
        <v/>
      </c>
      <c r="BJ137" s="18" t="str">
        <f t="shared" si="207"/>
        <v/>
      </c>
      <c r="BK137" s="18" t="str">
        <f>IF(B137="","","("&amp;match6b!$P$20&amp;") ")</f>
        <v/>
      </c>
      <c r="BL137">
        <v>1.36E-7</v>
      </c>
      <c r="BM137" s="14" t="str">
        <f t="shared" si="248"/>
        <v/>
      </c>
      <c r="BN137" t="str">
        <f t="shared" si="261"/>
        <v/>
      </c>
      <c r="BO137" t="str">
        <f t="shared" si="249"/>
        <v/>
      </c>
      <c r="BP137" t="str">
        <f t="shared" si="250"/>
        <v/>
      </c>
      <c r="BQ137" t="str">
        <f t="shared" si="251"/>
        <v/>
      </c>
      <c r="BR137" t="str">
        <f t="shared" si="252"/>
        <v/>
      </c>
      <c r="BS137" t="str">
        <f t="shared" si="208"/>
        <v/>
      </c>
      <c r="BT137" t="str">
        <f t="shared" si="209"/>
        <v/>
      </c>
      <c r="BU137" t="str">
        <f t="shared" si="210"/>
        <v/>
      </c>
      <c r="BV137" t="str">
        <f t="shared" si="211"/>
        <v/>
      </c>
      <c r="BW137" t="str">
        <f t="shared" si="212"/>
        <v/>
      </c>
      <c r="BX137" t="str">
        <f t="shared" si="213"/>
        <v/>
      </c>
      <c r="BY137" t="str">
        <f t="shared" si="214"/>
        <v/>
      </c>
      <c r="BZ137" t="str">
        <f t="shared" si="253"/>
        <v/>
      </c>
      <c r="CA137" t="str">
        <f t="shared" si="254"/>
        <v/>
      </c>
      <c r="CB137" t="str">
        <f t="shared" si="255"/>
        <v/>
      </c>
    </row>
    <row r="138" spans="1:84" x14ac:dyDescent="0.25">
      <c r="A138" s="14" t="str">
        <f t="shared" si="199"/>
        <v/>
      </c>
      <c r="B138" t="str">
        <f>match6b!A25</f>
        <v/>
      </c>
      <c r="C138" t="str">
        <f>match6b!B25</f>
        <v/>
      </c>
      <c r="D138" t="str">
        <f>match6b!C25</f>
        <v/>
      </c>
      <c r="E138" t="str">
        <f>match6b!D25</f>
        <v/>
      </c>
      <c r="F138" t="str">
        <f t="shared" si="215"/>
        <v/>
      </c>
      <c r="G138" t="str">
        <f>match6b!E25</f>
        <v/>
      </c>
      <c r="H138" t="str">
        <f>match6b!F25</f>
        <v/>
      </c>
      <c r="I138" t="str">
        <f>match6b!G25</f>
        <v/>
      </c>
      <c r="J138" t="str">
        <f>match6b!H25</f>
        <v/>
      </c>
      <c r="K138" t="str">
        <f>match6b!I25</f>
        <v/>
      </c>
      <c r="L138" t="str">
        <f>match6b!J25</f>
        <v/>
      </c>
      <c r="M138" t="str">
        <f>match6b!K25</f>
        <v/>
      </c>
      <c r="N138" t="str">
        <f>match6b!L25</f>
        <v/>
      </c>
      <c r="O138" t="str">
        <f>match6b!M25</f>
        <v/>
      </c>
      <c r="P138" t="str">
        <f>match6b!N25</f>
        <v/>
      </c>
      <c r="Q138" t="str">
        <f t="shared" si="256"/>
        <v/>
      </c>
      <c r="R138" t="str">
        <f t="shared" si="257"/>
        <v/>
      </c>
      <c r="S138" t="str">
        <f t="shared" si="258"/>
        <v/>
      </c>
      <c r="T138" t="str">
        <f t="shared" si="259"/>
        <v/>
      </c>
      <c r="U138" t="str">
        <f t="shared" si="260"/>
        <v/>
      </c>
      <c r="V138" t="str">
        <f t="shared" si="200"/>
        <v/>
      </c>
      <c r="W138" t="str">
        <f t="shared" si="216"/>
        <v/>
      </c>
      <c r="X138" t="str">
        <f t="shared" si="217"/>
        <v/>
      </c>
      <c r="Y138" t="str">
        <f t="shared" si="218"/>
        <v/>
      </c>
      <c r="Z138" t="str">
        <f t="shared" si="219"/>
        <v>(/)</v>
      </c>
      <c r="AA138" t="str">
        <f t="shared" si="220"/>
        <v/>
      </c>
      <c r="AB138" t="str">
        <f t="shared" si="221"/>
        <v/>
      </c>
      <c r="AC138" t="str">
        <f t="shared" si="222"/>
        <v/>
      </c>
      <c r="AD138" t="str">
        <f t="shared" si="223"/>
        <v/>
      </c>
      <c r="AE138" t="str">
        <f t="shared" si="224"/>
        <v/>
      </c>
      <c r="AF138" t="str">
        <f t="shared" si="225"/>
        <v/>
      </c>
      <c r="AG138" t="str">
        <f t="shared" si="226"/>
        <v/>
      </c>
      <c r="AH138" t="str">
        <f t="shared" si="227"/>
        <v/>
      </c>
      <c r="AI138" t="str">
        <f t="shared" si="228"/>
        <v/>
      </c>
      <c r="AJ138" t="str">
        <f t="shared" si="229"/>
        <v>(/)</v>
      </c>
      <c r="AK138" t="str">
        <f t="shared" si="230"/>
        <v/>
      </c>
      <c r="AL138" t="str">
        <f t="shared" si="231"/>
        <v/>
      </c>
      <c r="AM138" t="str">
        <f t="shared" si="232"/>
        <v/>
      </c>
      <c r="AN138" t="str">
        <f t="shared" si="233"/>
        <v/>
      </c>
      <c r="AO138" t="str">
        <f t="shared" si="234"/>
        <v/>
      </c>
      <c r="AP138" t="str">
        <f t="shared" si="235"/>
        <v/>
      </c>
      <c r="AQ138" t="str">
        <f t="shared" si="236"/>
        <v/>
      </c>
      <c r="AR138" t="str">
        <f t="shared" si="201"/>
        <v/>
      </c>
      <c r="AS138" t="str">
        <f t="shared" si="237"/>
        <v/>
      </c>
      <c r="AT138" t="str">
        <f t="shared" si="238"/>
        <v>(/)</v>
      </c>
      <c r="AU138" t="str">
        <f t="shared" si="202"/>
        <v/>
      </c>
      <c r="AV138" t="str">
        <f t="shared" si="203"/>
        <v/>
      </c>
      <c r="AW138" t="str">
        <f t="shared" si="239"/>
        <v/>
      </c>
      <c r="AY138" s="18" t="str">
        <f t="shared" si="240"/>
        <v/>
      </c>
      <c r="AZ138" s="18" t="str">
        <f t="shared" si="204"/>
        <v/>
      </c>
      <c r="BA138" s="18" t="str">
        <f t="shared" si="205"/>
        <v/>
      </c>
      <c r="BB138" s="18" t="str">
        <f t="shared" si="241"/>
        <v/>
      </c>
      <c r="BC138" s="18" t="str">
        <f t="shared" si="242"/>
        <v/>
      </c>
      <c r="BD138" s="18" t="str">
        <f t="shared" si="243"/>
        <v/>
      </c>
      <c r="BE138" s="18" t="str">
        <f t="shared" si="244"/>
        <v/>
      </c>
      <c r="BF138" s="18" t="str">
        <f t="shared" si="245"/>
        <v/>
      </c>
      <c r="BG138" s="18" t="str">
        <f t="shared" si="246"/>
        <v/>
      </c>
      <c r="BH138" s="18" t="str">
        <f t="shared" si="247"/>
        <v/>
      </c>
      <c r="BI138" s="18" t="str">
        <f t="shared" si="206"/>
        <v/>
      </c>
      <c r="BJ138" s="18" t="str">
        <f t="shared" si="207"/>
        <v/>
      </c>
      <c r="BK138" s="18" t="str">
        <f>IF(B138="","","("&amp;match6b!$P$20&amp;") ")</f>
        <v/>
      </c>
      <c r="BL138">
        <v>1.37E-7</v>
      </c>
      <c r="BM138" s="14" t="str">
        <f t="shared" si="248"/>
        <v/>
      </c>
      <c r="BN138" t="str">
        <f t="shared" si="261"/>
        <v/>
      </c>
      <c r="BO138" t="str">
        <f t="shared" si="249"/>
        <v/>
      </c>
      <c r="BP138" t="str">
        <f t="shared" si="250"/>
        <v/>
      </c>
      <c r="BQ138" t="str">
        <f t="shared" si="251"/>
        <v/>
      </c>
      <c r="BR138" t="str">
        <f t="shared" si="252"/>
        <v/>
      </c>
      <c r="BS138" t="str">
        <f t="shared" si="208"/>
        <v/>
      </c>
      <c r="BT138" t="str">
        <f t="shared" si="209"/>
        <v/>
      </c>
      <c r="BU138" t="str">
        <f t="shared" si="210"/>
        <v/>
      </c>
      <c r="BV138" t="str">
        <f t="shared" si="211"/>
        <v/>
      </c>
      <c r="BW138" t="str">
        <f t="shared" si="212"/>
        <v/>
      </c>
      <c r="BX138" t="str">
        <f t="shared" si="213"/>
        <v/>
      </c>
      <c r="BY138" t="str">
        <f t="shared" si="214"/>
        <v/>
      </c>
      <c r="BZ138" t="str">
        <f t="shared" si="253"/>
        <v/>
      </c>
      <c r="CA138" t="str">
        <f t="shared" si="254"/>
        <v/>
      </c>
      <c r="CB138" t="str">
        <f t="shared" si="255"/>
        <v/>
      </c>
    </row>
    <row r="139" spans="1:84" x14ac:dyDescent="0.25">
      <c r="A139" s="14" t="str">
        <f t="shared" si="199"/>
        <v/>
      </c>
      <c r="B139" t="str">
        <f>match6b!A26</f>
        <v/>
      </c>
      <c r="C139" t="str">
        <f>match6b!B26</f>
        <v/>
      </c>
      <c r="D139" t="str">
        <f>match6b!C26</f>
        <v/>
      </c>
      <c r="E139" t="str">
        <f>match6b!D26</f>
        <v/>
      </c>
      <c r="F139" t="str">
        <f t="shared" si="215"/>
        <v/>
      </c>
      <c r="G139" t="str">
        <f>match6b!E26</f>
        <v/>
      </c>
      <c r="H139" t="str">
        <f>match6b!F26</f>
        <v/>
      </c>
      <c r="I139" t="str">
        <f>match6b!G26</f>
        <v/>
      </c>
      <c r="J139" t="str">
        <f>match6b!H26</f>
        <v/>
      </c>
      <c r="K139" t="str">
        <f>match6b!I26</f>
        <v/>
      </c>
      <c r="L139" t="str">
        <f>match6b!J26</f>
        <v/>
      </c>
      <c r="M139" t="str">
        <f>match6b!K26</f>
        <v/>
      </c>
      <c r="N139" t="str">
        <f>match6b!L26</f>
        <v/>
      </c>
      <c r="O139" t="str">
        <f>match6b!M26</f>
        <v/>
      </c>
      <c r="P139" t="str">
        <f>match6b!N26</f>
        <v/>
      </c>
      <c r="Q139" t="str">
        <f t="shared" si="256"/>
        <v/>
      </c>
      <c r="R139" t="str">
        <f t="shared" si="257"/>
        <v/>
      </c>
      <c r="S139" t="str">
        <f t="shared" si="258"/>
        <v/>
      </c>
      <c r="T139" t="str">
        <f t="shared" si="259"/>
        <v/>
      </c>
      <c r="U139" t="str">
        <f t="shared" si="260"/>
        <v/>
      </c>
      <c r="V139" t="str">
        <f t="shared" si="200"/>
        <v/>
      </c>
      <c r="W139" t="str">
        <f t="shared" si="216"/>
        <v/>
      </c>
      <c r="X139" t="str">
        <f t="shared" si="217"/>
        <v/>
      </c>
      <c r="Y139" t="str">
        <f t="shared" si="218"/>
        <v/>
      </c>
      <c r="Z139" t="str">
        <f t="shared" si="219"/>
        <v>(/)</v>
      </c>
      <c r="AA139" t="str">
        <f t="shared" si="220"/>
        <v/>
      </c>
      <c r="AB139" t="str">
        <f t="shared" si="221"/>
        <v/>
      </c>
      <c r="AC139" t="str">
        <f t="shared" si="222"/>
        <v/>
      </c>
      <c r="AD139" t="str">
        <f t="shared" si="223"/>
        <v/>
      </c>
      <c r="AE139" t="str">
        <f t="shared" si="224"/>
        <v/>
      </c>
      <c r="AF139" t="str">
        <f t="shared" si="225"/>
        <v/>
      </c>
      <c r="AG139" t="str">
        <f t="shared" si="226"/>
        <v/>
      </c>
      <c r="AH139" t="str">
        <f t="shared" si="227"/>
        <v/>
      </c>
      <c r="AI139" t="str">
        <f t="shared" si="228"/>
        <v/>
      </c>
      <c r="AJ139" t="str">
        <f t="shared" si="229"/>
        <v>(/)</v>
      </c>
      <c r="AK139" t="str">
        <f t="shared" si="230"/>
        <v/>
      </c>
      <c r="AL139" t="str">
        <f t="shared" si="231"/>
        <v/>
      </c>
      <c r="AM139" t="str">
        <f t="shared" si="232"/>
        <v/>
      </c>
      <c r="AN139" t="str">
        <f t="shared" si="233"/>
        <v/>
      </c>
      <c r="AO139" t="str">
        <f t="shared" si="234"/>
        <v/>
      </c>
      <c r="AP139" t="str">
        <f t="shared" si="235"/>
        <v/>
      </c>
      <c r="AQ139" t="str">
        <f t="shared" si="236"/>
        <v/>
      </c>
      <c r="AR139" t="str">
        <f t="shared" si="201"/>
        <v/>
      </c>
      <c r="AS139" t="str">
        <f t="shared" si="237"/>
        <v/>
      </c>
      <c r="AT139" t="str">
        <f t="shared" si="238"/>
        <v>(/)</v>
      </c>
      <c r="AU139" t="str">
        <f t="shared" si="202"/>
        <v/>
      </c>
      <c r="AV139" t="str">
        <f t="shared" si="203"/>
        <v/>
      </c>
      <c r="AW139" t="str">
        <f t="shared" si="239"/>
        <v/>
      </c>
      <c r="AY139" s="18" t="str">
        <f t="shared" si="240"/>
        <v/>
      </c>
      <c r="AZ139" s="18" t="str">
        <f t="shared" si="204"/>
        <v/>
      </c>
      <c r="BA139" s="18" t="str">
        <f t="shared" si="205"/>
        <v/>
      </c>
      <c r="BB139" s="18" t="str">
        <f t="shared" si="241"/>
        <v/>
      </c>
      <c r="BC139" s="18" t="str">
        <f t="shared" si="242"/>
        <v/>
      </c>
      <c r="BD139" s="18" t="str">
        <f t="shared" si="243"/>
        <v/>
      </c>
      <c r="BE139" s="18" t="str">
        <f t="shared" si="244"/>
        <v/>
      </c>
      <c r="BF139" s="18" t="str">
        <f t="shared" si="245"/>
        <v/>
      </c>
      <c r="BG139" s="18" t="str">
        <f t="shared" si="246"/>
        <v/>
      </c>
      <c r="BH139" s="18" t="str">
        <f t="shared" si="247"/>
        <v/>
      </c>
      <c r="BI139" s="18" t="str">
        <f t="shared" si="206"/>
        <v/>
      </c>
      <c r="BJ139" s="18" t="str">
        <f t="shared" si="207"/>
        <v/>
      </c>
      <c r="BK139" s="18" t="str">
        <f>IF(B139="","","("&amp;match6b!$P$20&amp;") ")</f>
        <v/>
      </c>
      <c r="BL139">
        <v>1.3799999999999999E-7</v>
      </c>
      <c r="BM139" s="14" t="str">
        <f t="shared" si="248"/>
        <v/>
      </c>
      <c r="BN139" t="str">
        <f t="shared" si="261"/>
        <v/>
      </c>
      <c r="BO139" t="str">
        <f t="shared" si="249"/>
        <v/>
      </c>
      <c r="BP139" t="str">
        <f t="shared" si="250"/>
        <v/>
      </c>
      <c r="BQ139" t="str">
        <f t="shared" si="251"/>
        <v/>
      </c>
      <c r="BR139" t="str">
        <f t="shared" si="252"/>
        <v/>
      </c>
      <c r="BS139" t="str">
        <f t="shared" si="208"/>
        <v/>
      </c>
      <c r="BT139" t="str">
        <f t="shared" si="209"/>
        <v/>
      </c>
      <c r="BU139" t="str">
        <f t="shared" si="210"/>
        <v/>
      </c>
      <c r="BV139" t="str">
        <f t="shared" si="211"/>
        <v/>
      </c>
      <c r="BW139" t="str">
        <f t="shared" si="212"/>
        <v/>
      </c>
      <c r="BX139" t="str">
        <f t="shared" si="213"/>
        <v/>
      </c>
      <c r="BY139" t="str">
        <f t="shared" si="214"/>
        <v/>
      </c>
      <c r="BZ139" t="str">
        <f t="shared" si="253"/>
        <v/>
      </c>
      <c r="CA139" t="str">
        <f t="shared" si="254"/>
        <v/>
      </c>
      <c r="CB139" t="str">
        <f t="shared" si="255"/>
        <v/>
      </c>
    </row>
    <row r="140" spans="1:84" x14ac:dyDescent="0.25">
      <c r="A140" s="14" t="str">
        <f t="shared" si="199"/>
        <v/>
      </c>
      <c r="B140" t="str">
        <f>match6b!A27</f>
        <v/>
      </c>
      <c r="C140" t="str">
        <f>match6b!B27</f>
        <v/>
      </c>
      <c r="D140" t="str">
        <f>match6b!C27</f>
        <v/>
      </c>
      <c r="E140" t="str">
        <f>match6b!D27</f>
        <v/>
      </c>
      <c r="F140" t="str">
        <f t="shared" si="215"/>
        <v/>
      </c>
      <c r="G140" t="str">
        <f>match6b!E27</f>
        <v/>
      </c>
      <c r="H140" t="str">
        <f>match6b!F27</f>
        <v/>
      </c>
      <c r="I140" t="str">
        <f>match6b!G27</f>
        <v/>
      </c>
      <c r="J140" t="str">
        <f>match6b!H27</f>
        <v/>
      </c>
      <c r="K140" t="str">
        <f>match6b!I27</f>
        <v/>
      </c>
      <c r="L140" t="str">
        <f>match6b!J27</f>
        <v/>
      </c>
      <c r="M140" t="str">
        <f>match6b!K27</f>
        <v/>
      </c>
      <c r="N140" t="str">
        <f>match6b!L27</f>
        <v/>
      </c>
      <c r="O140" t="str">
        <f>match6b!M27</f>
        <v/>
      </c>
      <c r="P140" t="str">
        <f>match6b!N27</f>
        <v/>
      </c>
      <c r="Q140" t="str">
        <f t="shared" si="256"/>
        <v/>
      </c>
      <c r="R140" t="str">
        <f t="shared" si="257"/>
        <v/>
      </c>
      <c r="S140" t="str">
        <f t="shared" si="258"/>
        <v/>
      </c>
      <c r="T140" t="str">
        <f t="shared" si="259"/>
        <v/>
      </c>
      <c r="U140" t="str">
        <f t="shared" si="260"/>
        <v/>
      </c>
      <c r="V140" t="str">
        <f t="shared" si="200"/>
        <v/>
      </c>
      <c r="W140" t="str">
        <f t="shared" si="216"/>
        <v/>
      </c>
      <c r="X140" t="str">
        <f t="shared" si="217"/>
        <v/>
      </c>
      <c r="Y140" t="str">
        <f t="shared" si="218"/>
        <v/>
      </c>
      <c r="Z140" t="str">
        <f t="shared" si="219"/>
        <v>(/)</v>
      </c>
      <c r="AA140" t="str">
        <f t="shared" si="220"/>
        <v/>
      </c>
      <c r="AB140" t="str">
        <f t="shared" si="221"/>
        <v/>
      </c>
      <c r="AC140" t="str">
        <f t="shared" si="222"/>
        <v/>
      </c>
      <c r="AD140" t="str">
        <f t="shared" si="223"/>
        <v/>
      </c>
      <c r="AE140" t="str">
        <f t="shared" si="224"/>
        <v/>
      </c>
      <c r="AF140" t="str">
        <f t="shared" si="225"/>
        <v/>
      </c>
      <c r="AG140" t="str">
        <f t="shared" si="226"/>
        <v/>
      </c>
      <c r="AH140" t="str">
        <f t="shared" si="227"/>
        <v/>
      </c>
      <c r="AI140" t="str">
        <f t="shared" si="228"/>
        <v/>
      </c>
      <c r="AJ140" t="str">
        <f t="shared" si="229"/>
        <v>(/)</v>
      </c>
      <c r="AK140" t="str">
        <f t="shared" si="230"/>
        <v/>
      </c>
      <c r="AL140" t="str">
        <f t="shared" si="231"/>
        <v/>
      </c>
      <c r="AM140" t="str">
        <f t="shared" si="232"/>
        <v/>
      </c>
      <c r="AN140" t="str">
        <f t="shared" si="233"/>
        <v/>
      </c>
      <c r="AO140" t="str">
        <f t="shared" si="234"/>
        <v/>
      </c>
      <c r="AP140" t="str">
        <f t="shared" si="235"/>
        <v/>
      </c>
      <c r="AQ140" t="str">
        <f t="shared" si="236"/>
        <v/>
      </c>
      <c r="AR140" t="str">
        <f t="shared" si="201"/>
        <v/>
      </c>
      <c r="AS140" t="str">
        <f t="shared" si="237"/>
        <v/>
      </c>
      <c r="AT140" t="str">
        <f t="shared" si="238"/>
        <v>(/)</v>
      </c>
      <c r="AU140" t="str">
        <f t="shared" si="202"/>
        <v/>
      </c>
      <c r="AV140" t="str">
        <f t="shared" si="203"/>
        <v/>
      </c>
      <c r="AW140" t="str">
        <f t="shared" si="239"/>
        <v/>
      </c>
      <c r="AY140" s="18" t="str">
        <f t="shared" si="240"/>
        <v/>
      </c>
      <c r="AZ140" s="18" t="str">
        <f t="shared" si="204"/>
        <v/>
      </c>
      <c r="BA140" s="18" t="str">
        <f t="shared" si="205"/>
        <v/>
      </c>
      <c r="BB140" s="18" t="str">
        <f t="shared" si="241"/>
        <v/>
      </c>
      <c r="BC140" s="18" t="str">
        <f t="shared" si="242"/>
        <v/>
      </c>
      <c r="BD140" s="18" t="str">
        <f t="shared" si="243"/>
        <v/>
      </c>
      <c r="BE140" s="18" t="str">
        <f t="shared" si="244"/>
        <v/>
      </c>
      <c r="BF140" s="18" t="str">
        <f t="shared" si="245"/>
        <v/>
      </c>
      <c r="BG140" s="18" t="str">
        <f t="shared" si="246"/>
        <v/>
      </c>
      <c r="BH140" s="18" t="str">
        <f t="shared" si="247"/>
        <v/>
      </c>
      <c r="BI140" s="18" t="str">
        <f t="shared" si="206"/>
        <v/>
      </c>
      <c r="BJ140" s="18" t="str">
        <f t="shared" si="207"/>
        <v/>
      </c>
      <c r="BK140" s="18" t="str">
        <f>IF(B140="","","("&amp;match6b!$P$20&amp;") ")</f>
        <v/>
      </c>
      <c r="BL140">
        <v>1.3899999999999999E-7</v>
      </c>
      <c r="BM140" s="14" t="str">
        <f t="shared" si="248"/>
        <v/>
      </c>
      <c r="BN140" t="str">
        <f t="shared" si="261"/>
        <v/>
      </c>
      <c r="BO140" t="str">
        <f t="shared" si="249"/>
        <v/>
      </c>
      <c r="BP140" t="str">
        <f t="shared" si="250"/>
        <v/>
      </c>
      <c r="BQ140" t="str">
        <f t="shared" si="251"/>
        <v/>
      </c>
      <c r="BR140" t="str">
        <f t="shared" si="252"/>
        <v/>
      </c>
      <c r="BS140" t="str">
        <f t="shared" si="208"/>
        <v/>
      </c>
      <c r="BT140" t="str">
        <f t="shared" si="209"/>
        <v/>
      </c>
      <c r="BU140" t="str">
        <f t="shared" si="210"/>
        <v/>
      </c>
      <c r="BV140" t="str">
        <f t="shared" si="211"/>
        <v/>
      </c>
      <c r="BW140" t="str">
        <f t="shared" si="212"/>
        <v/>
      </c>
      <c r="BX140" t="str">
        <f t="shared" si="213"/>
        <v/>
      </c>
      <c r="BY140" t="str">
        <f t="shared" si="214"/>
        <v/>
      </c>
      <c r="BZ140" t="str">
        <f t="shared" si="253"/>
        <v/>
      </c>
      <c r="CA140" t="str">
        <f t="shared" si="254"/>
        <v/>
      </c>
      <c r="CB140" t="str">
        <f t="shared" si="255"/>
        <v/>
      </c>
    </row>
    <row r="141" spans="1:84" x14ac:dyDescent="0.25">
      <c r="A141" s="14" t="str">
        <f t="shared" si="199"/>
        <v/>
      </c>
      <c r="B141" t="str">
        <f>match6b!A28</f>
        <v/>
      </c>
      <c r="C141" t="str">
        <f>match6b!B28</f>
        <v/>
      </c>
      <c r="D141" t="str">
        <f>match6b!C28</f>
        <v/>
      </c>
      <c r="E141" t="str">
        <f>match6b!D28</f>
        <v/>
      </c>
      <c r="F141" t="str">
        <f t="shared" si="215"/>
        <v/>
      </c>
      <c r="G141" t="str">
        <f>match6b!E28</f>
        <v/>
      </c>
      <c r="H141" t="str">
        <f>match6b!F28</f>
        <v/>
      </c>
      <c r="I141" t="str">
        <f>match6b!G28</f>
        <v/>
      </c>
      <c r="J141" t="str">
        <f>match6b!H28</f>
        <v/>
      </c>
      <c r="K141" t="str">
        <f>match6b!I28</f>
        <v/>
      </c>
      <c r="L141" t="str">
        <f>match6b!J28</f>
        <v/>
      </c>
      <c r="M141" t="str">
        <f>match6b!K28</f>
        <v/>
      </c>
      <c r="N141" t="str">
        <f>match6b!L28</f>
        <v/>
      </c>
      <c r="O141" t="str">
        <f>match6b!M28</f>
        <v/>
      </c>
      <c r="P141" t="str">
        <f>match6b!N28</f>
        <v/>
      </c>
      <c r="Q141" t="str">
        <f t="shared" si="256"/>
        <v/>
      </c>
      <c r="R141" t="str">
        <f t="shared" si="257"/>
        <v/>
      </c>
      <c r="S141" t="str">
        <f t="shared" si="258"/>
        <v/>
      </c>
      <c r="T141" t="str">
        <f t="shared" si="259"/>
        <v/>
      </c>
      <c r="U141" t="str">
        <f t="shared" si="260"/>
        <v/>
      </c>
      <c r="V141" t="str">
        <f t="shared" si="200"/>
        <v/>
      </c>
      <c r="W141" t="str">
        <f t="shared" si="216"/>
        <v/>
      </c>
      <c r="X141" t="str">
        <f t="shared" si="217"/>
        <v/>
      </c>
      <c r="Y141" t="str">
        <f t="shared" si="218"/>
        <v/>
      </c>
      <c r="Z141" t="str">
        <f t="shared" si="219"/>
        <v>(/)</v>
      </c>
      <c r="AA141" t="str">
        <f t="shared" si="220"/>
        <v/>
      </c>
      <c r="AB141" t="str">
        <f t="shared" si="221"/>
        <v/>
      </c>
      <c r="AC141" t="str">
        <f t="shared" si="222"/>
        <v/>
      </c>
      <c r="AD141" t="str">
        <f t="shared" si="223"/>
        <v/>
      </c>
      <c r="AE141" t="str">
        <f t="shared" si="224"/>
        <v/>
      </c>
      <c r="AF141" t="str">
        <f t="shared" si="225"/>
        <v/>
      </c>
      <c r="AG141" t="str">
        <f t="shared" si="226"/>
        <v/>
      </c>
      <c r="AH141" t="str">
        <f t="shared" si="227"/>
        <v/>
      </c>
      <c r="AI141" t="str">
        <f t="shared" si="228"/>
        <v/>
      </c>
      <c r="AJ141" t="str">
        <f t="shared" si="229"/>
        <v>(/)</v>
      </c>
      <c r="AK141" t="str">
        <f t="shared" si="230"/>
        <v/>
      </c>
      <c r="AL141" t="str">
        <f t="shared" si="231"/>
        <v/>
      </c>
      <c r="AM141" t="str">
        <f t="shared" si="232"/>
        <v/>
      </c>
      <c r="AN141" t="str">
        <f t="shared" si="233"/>
        <v/>
      </c>
      <c r="AO141" t="str">
        <f t="shared" si="234"/>
        <v/>
      </c>
      <c r="AP141" t="str">
        <f t="shared" si="235"/>
        <v/>
      </c>
      <c r="AQ141" t="str">
        <f t="shared" si="236"/>
        <v/>
      </c>
      <c r="AR141" t="str">
        <f t="shared" si="201"/>
        <v/>
      </c>
      <c r="AS141" t="str">
        <f t="shared" si="237"/>
        <v/>
      </c>
      <c r="AT141" t="str">
        <f t="shared" si="238"/>
        <v>(/)</v>
      </c>
      <c r="AU141" t="str">
        <f t="shared" si="202"/>
        <v/>
      </c>
      <c r="AV141" t="str">
        <f t="shared" si="203"/>
        <v/>
      </c>
      <c r="AW141" t="str">
        <f t="shared" si="239"/>
        <v/>
      </c>
      <c r="AY141" s="18" t="str">
        <f t="shared" si="240"/>
        <v/>
      </c>
      <c r="AZ141" s="18" t="str">
        <f t="shared" si="204"/>
        <v/>
      </c>
      <c r="BA141" s="18" t="str">
        <f t="shared" si="205"/>
        <v/>
      </c>
      <c r="BB141" s="18" t="str">
        <f t="shared" si="241"/>
        <v/>
      </c>
      <c r="BC141" s="18" t="str">
        <f t="shared" si="242"/>
        <v/>
      </c>
      <c r="BD141" s="18" t="str">
        <f t="shared" si="243"/>
        <v/>
      </c>
      <c r="BE141" s="18" t="str">
        <f t="shared" si="244"/>
        <v/>
      </c>
      <c r="BF141" s="18" t="str">
        <f t="shared" si="245"/>
        <v/>
      </c>
      <c r="BG141" s="18" t="str">
        <f t="shared" si="246"/>
        <v/>
      </c>
      <c r="BH141" s="18" t="str">
        <f t="shared" si="247"/>
        <v/>
      </c>
      <c r="BI141" s="18" t="str">
        <f t="shared" si="206"/>
        <v/>
      </c>
      <c r="BJ141" s="18" t="str">
        <f t="shared" si="207"/>
        <v/>
      </c>
      <c r="BK141" s="18" t="str">
        <f>IF(B141="","","("&amp;match6b!$P$20&amp;") ")</f>
        <v/>
      </c>
      <c r="BL141">
        <v>1.4000000000000001E-7</v>
      </c>
      <c r="BM141" s="14" t="str">
        <f t="shared" si="248"/>
        <v/>
      </c>
      <c r="BN141" t="str">
        <f t="shared" si="261"/>
        <v/>
      </c>
      <c r="BO141" t="str">
        <f t="shared" si="249"/>
        <v/>
      </c>
      <c r="BP141" t="str">
        <f t="shared" si="250"/>
        <v/>
      </c>
      <c r="BQ141" t="str">
        <f t="shared" si="251"/>
        <v/>
      </c>
      <c r="BR141" t="str">
        <f t="shared" si="252"/>
        <v/>
      </c>
      <c r="BS141" t="str">
        <f t="shared" si="208"/>
        <v/>
      </c>
      <c r="BT141" t="str">
        <f t="shared" si="209"/>
        <v/>
      </c>
      <c r="BU141" t="str">
        <f t="shared" si="210"/>
        <v/>
      </c>
      <c r="BV141" t="str">
        <f t="shared" si="211"/>
        <v/>
      </c>
      <c r="BW141" t="str">
        <f t="shared" si="212"/>
        <v/>
      </c>
      <c r="BX141" t="str">
        <f t="shared" si="213"/>
        <v/>
      </c>
      <c r="BY141" t="str">
        <f t="shared" si="214"/>
        <v/>
      </c>
      <c r="BZ141" t="str">
        <f t="shared" si="253"/>
        <v/>
      </c>
      <c r="CA141" t="str">
        <f t="shared" si="254"/>
        <v/>
      </c>
      <c r="CB141" t="str">
        <f t="shared" si="255"/>
        <v/>
      </c>
    </row>
    <row r="142" spans="1:84" x14ac:dyDescent="0.25">
      <c r="A142" s="14" t="str">
        <f t="shared" si="199"/>
        <v/>
      </c>
      <c r="B142" t="str">
        <f>match6b!A29</f>
        <v/>
      </c>
      <c r="C142" t="str">
        <f>match6b!B29</f>
        <v/>
      </c>
      <c r="D142" t="str">
        <f>match6b!C29</f>
        <v/>
      </c>
      <c r="E142" t="str">
        <f>match6b!D29</f>
        <v/>
      </c>
      <c r="F142" t="str">
        <f t="shared" si="215"/>
        <v/>
      </c>
      <c r="G142" t="str">
        <f>match6b!E29</f>
        <v/>
      </c>
      <c r="H142" t="str">
        <f>match6b!F29</f>
        <v/>
      </c>
      <c r="I142" t="str">
        <f>match6b!G29</f>
        <v/>
      </c>
      <c r="J142" t="str">
        <f>match6b!H29</f>
        <v/>
      </c>
      <c r="K142" t="str">
        <f>match6b!I29</f>
        <v/>
      </c>
      <c r="L142" t="str">
        <f>match6b!J29</f>
        <v/>
      </c>
      <c r="M142" t="str">
        <f>match6b!K29</f>
        <v/>
      </c>
      <c r="N142" t="str">
        <f>match6b!L29</f>
        <v/>
      </c>
      <c r="O142" t="str">
        <f>match6b!M29</f>
        <v/>
      </c>
      <c r="P142" t="str">
        <f>match6b!N29</f>
        <v/>
      </c>
      <c r="Q142" t="str">
        <f t="shared" si="256"/>
        <v/>
      </c>
      <c r="R142" t="str">
        <f t="shared" si="257"/>
        <v/>
      </c>
      <c r="S142" t="str">
        <f t="shared" si="258"/>
        <v/>
      </c>
      <c r="T142" t="str">
        <f t="shared" si="259"/>
        <v/>
      </c>
      <c r="U142" t="str">
        <f t="shared" si="260"/>
        <v/>
      </c>
      <c r="V142" t="str">
        <f t="shared" si="200"/>
        <v/>
      </c>
      <c r="W142" t="str">
        <f t="shared" si="216"/>
        <v/>
      </c>
      <c r="X142" t="str">
        <f t="shared" si="217"/>
        <v/>
      </c>
      <c r="Y142" t="str">
        <f t="shared" si="218"/>
        <v/>
      </c>
      <c r="Z142" t="str">
        <f t="shared" si="219"/>
        <v>(/)</v>
      </c>
      <c r="AA142" t="str">
        <f t="shared" si="220"/>
        <v/>
      </c>
      <c r="AB142" t="str">
        <f t="shared" si="221"/>
        <v/>
      </c>
      <c r="AC142" t="str">
        <f t="shared" si="222"/>
        <v/>
      </c>
      <c r="AD142" t="str">
        <f t="shared" si="223"/>
        <v/>
      </c>
      <c r="AE142" t="str">
        <f t="shared" si="224"/>
        <v/>
      </c>
      <c r="AF142" t="str">
        <f t="shared" si="225"/>
        <v/>
      </c>
      <c r="AG142" t="str">
        <f t="shared" si="226"/>
        <v/>
      </c>
      <c r="AH142" t="str">
        <f t="shared" si="227"/>
        <v/>
      </c>
      <c r="AI142" t="str">
        <f t="shared" si="228"/>
        <v/>
      </c>
      <c r="AJ142" t="str">
        <f t="shared" si="229"/>
        <v>(/)</v>
      </c>
      <c r="AK142" t="str">
        <f t="shared" si="230"/>
        <v/>
      </c>
      <c r="AL142" t="str">
        <f t="shared" si="231"/>
        <v/>
      </c>
      <c r="AM142" t="str">
        <f t="shared" si="232"/>
        <v/>
      </c>
      <c r="AN142" t="str">
        <f t="shared" si="233"/>
        <v/>
      </c>
      <c r="AO142" t="str">
        <f t="shared" si="234"/>
        <v/>
      </c>
      <c r="AP142" t="str">
        <f t="shared" si="235"/>
        <v/>
      </c>
      <c r="AQ142" t="str">
        <f t="shared" si="236"/>
        <v/>
      </c>
      <c r="AR142" t="str">
        <f t="shared" si="201"/>
        <v/>
      </c>
      <c r="AS142" t="str">
        <f t="shared" si="237"/>
        <v/>
      </c>
      <c r="AT142" t="str">
        <f t="shared" si="238"/>
        <v>(/)</v>
      </c>
      <c r="AU142" t="str">
        <f t="shared" si="202"/>
        <v/>
      </c>
      <c r="AV142" t="str">
        <f t="shared" si="203"/>
        <v/>
      </c>
      <c r="AW142" t="str">
        <f t="shared" si="239"/>
        <v/>
      </c>
      <c r="AY142" s="18" t="str">
        <f t="shared" si="240"/>
        <v/>
      </c>
      <c r="AZ142" s="18" t="str">
        <f t="shared" si="204"/>
        <v/>
      </c>
      <c r="BA142" s="18" t="str">
        <f t="shared" si="205"/>
        <v/>
      </c>
      <c r="BB142" s="18" t="str">
        <f t="shared" si="241"/>
        <v/>
      </c>
      <c r="BC142" s="18" t="str">
        <f t="shared" si="242"/>
        <v/>
      </c>
      <c r="BD142" s="18" t="str">
        <f t="shared" si="243"/>
        <v/>
      </c>
      <c r="BE142" s="18" t="str">
        <f t="shared" si="244"/>
        <v/>
      </c>
      <c r="BF142" s="18" t="str">
        <f t="shared" si="245"/>
        <v/>
      </c>
      <c r="BG142" s="18" t="str">
        <f t="shared" si="246"/>
        <v/>
      </c>
      <c r="BH142" s="18" t="str">
        <f t="shared" si="247"/>
        <v/>
      </c>
      <c r="BI142" s="18" t="str">
        <f t="shared" si="206"/>
        <v/>
      </c>
      <c r="BJ142" s="18" t="str">
        <f t="shared" si="207"/>
        <v/>
      </c>
      <c r="BK142" s="18" t="str">
        <f>IF(B142="","","("&amp;match6b!$P$20&amp;") ")</f>
        <v/>
      </c>
      <c r="BL142">
        <v>1.4100000000000001E-7</v>
      </c>
      <c r="BM142" s="14" t="str">
        <f t="shared" si="248"/>
        <v/>
      </c>
      <c r="BN142" t="str">
        <f t="shared" si="261"/>
        <v/>
      </c>
      <c r="BO142" t="str">
        <f t="shared" si="249"/>
        <v/>
      </c>
      <c r="BP142" t="str">
        <f t="shared" si="250"/>
        <v/>
      </c>
      <c r="BQ142" t="str">
        <f t="shared" si="251"/>
        <v/>
      </c>
      <c r="BR142" t="str">
        <f t="shared" si="252"/>
        <v/>
      </c>
      <c r="BS142" t="str">
        <f t="shared" si="208"/>
        <v/>
      </c>
      <c r="BT142" t="str">
        <f t="shared" si="209"/>
        <v/>
      </c>
      <c r="BU142" t="str">
        <f t="shared" si="210"/>
        <v/>
      </c>
      <c r="BV142" t="str">
        <f t="shared" si="211"/>
        <v/>
      </c>
      <c r="BW142" t="str">
        <f t="shared" si="212"/>
        <v/>
      </c>
      <c r="BX142" t="str">
        <f t="shared" si="213"/>
        <v/>
      </c>
      <c r="BY142" t="str">
        <f t="shared" si="214"/>
        <v/>
      </c>
      <c r="BZ142" t="str">
        <f t="shared" si="253"/>
        <v/>
      </c>
      <c r="CA142" t="str">
        <f t="shared" si="254"/>
        <v/>
      </c>
      <c r="CB142" t="str">
        <f t="shared" si="255"/>
        <v/>
      </c>
    </row>
    <row r="143" spans="1:84" x14ac:dyDescent="0.25">
      <c r="A143" s="14" t="str">
        <f t="shared" si="199"/>
        <v/>
      </c>
      <c r="B143" t="str">
        <f>match6b!A30</f>
        <v/>
      </c>
      <c r="C143" t="str">
        <f>match6b!B30</f>
        <v/>
      </c>
      <c r="D143" t="str">
        <f>match6b!C30</f>
        <v/>
      </c>
      <c r="E143" t="str">
        <f>match6b!D30</f>
        <v/>
      </c>
      <c r="F143" t="str">
        <f t="shared" si="215"/>
        <v/>
      </c>
      <c r="G143" t="str">
        <f>match6b!E30</f>
        <v/>
      </c>
      <c r="H143" t="str">
        <f>match6b!F30</f>
        <v/>
      </c>
      <c r="I143" t="str">
        <f>match6b!G30</f>
        <v/>
      </c>
      <c r="J143" t="str">
        <f>match6b!H30</f>
        <v/>
      </c>
      <c r="K143" t="str">
        <f>match6b!I30</f>
        <v/>
      </c>
      <c r="L143" t="str">
        <f>match6b!J30</f>
        <v/>
      </c>
      <c r="M143" t="str">
        <f>match6b!K30</f>
        <v/>
      </c>
      <c r="N143" t="str">
        <f>match6b!L30</f>
        <v/>
      </c>
      <c r="O143" t="str">
        <f>match6b!M30</f>
        <v/>
      </c>
      <c r="P143" t="str">
        <f>match6b!N30</f>
        <v/>
      </c>
      <c r="Q143" t="str">
        <f t="shared" si="256"/>
        <v/>
      </c>
      <c r="R143" t="str">
        <f t="shared" si="257"/>
        <v/>
      </c>
      <c r="S143" t="str">
        <f t="shared" si="258"/>
        <v/>
      </c>
      <c r="T143" t="str">
        <f t="shared" si="259"/>
        <v/>
      </c>
      <c r="U143" t="str">
        <f t="shared" si="260"/>
        <v/>
      </c>
      <c r="V143" t="str">
        <f t="shared" si="200"/>
        <v/>
      </c>
      <c r="W143" t="str">
        <f t="shared" si="216"/>
        <v/>
      </c>
      <c r="X143" t="str">
        <f t="shared" si="217"/>
        <v/>
      </c>
      <c r="Y143" t="str">
        <f t="shared" si="218"/>
        <v/>
      </c>
      <c r="Z143" t="str">
        <f t="shared" si="219"/>
        <v>(/)</v>
      </c>
      <c r="AA143" t="str">
        <f t="shared" si="220"/>
        <v/>
      </c>
      <c r="AB143" t="str">
        <f t="shared" si="221"/>
        <v/>
      </c>
      <c r="AC143" t="str">
        <f t="shared" si="222"/>
        <v/>
      </c>
      <c r="AD143" t="str">
        <f t="shared" si="223"/>
        <v/>
      </c>
      <c r="AE143" t="str">
        <f t="shared" si="224"/>
        <v/>
      </c>
      <c r="AF143" t="str">
        <f t="shared" si="225"/>
        <v/>
      </c>
      <c r="AG143" t="str">
        <f t="shared" si="226"/>
        <v/>
      </c>
      <c r="AH143" t="str">
        <f t="shared" si="227"/>
        <v/>
      </c>
      <c r="AI143" t="str">
        <f t="shared" si="228"/>
        <v/>
      </c>
      <c r="AJ143" t="str">
        <f t="shared" si="229"/>
        <v>(/)</v>
      </c>
      <c r="AK143" t="str">
        <f t="shared" si="230"/>
        <v/>
      </c>
      <c r="AL143" t="str">
        <f t="shared" si="231"/>
        <v/>
      </c>
      <c r="AM143" t="str">
        <f t="shared" si="232"/>
        <v/>
      </c>
      <c r="AN143" t="str">
        <f t="shared" si="233"/>
        <v/>
      </c>
      <c r="AO143" t="str">
        <f t="shared" si="234"/>
        <v/>
      </c>
      <c r="AP143" t="str">
        <f t="shared" si="235"/>
        <v/>
      </c>
      <c r="AQ143" t="str">
        <f t="shared" si="236"/>
        <v/>
      </c>
      <c r="AR143" t="str">
        <f t="shared" si="201"/>
        <v/>
      </c>
      <c r="AS143" t="str">
        <f t="shared" si="237"/>
        <v/>
      </c>
      <c r="AT143" t="str">
        <f t="shared" si="238"/>
        <v>(/)</v>
      </c>
      <c r="AU143" t="str">
        <f t="shared" si="202"/>
        <v/>
      </c>
      <c r="AV143" t="str">
        <f t="shared" si="203"/>
        <v/>
      </c>
      <c r="AW143" t="str">
        <f t="shared" si="239"/>
        <v/>
      </c>
      <c r="AY143" s="18" t="str">
        <f t="shared" si="240"/>
        <v/>
      </c>
      <c r="AZ143" s="18" t="str">
        <f t="shared" si="204"/>
        <v/>
      </c>
      <c r="BA143" s="18" t="str">
        <f t="shared" si="205"/>
        <v/>
      </c>
      <c r="BB143" s="18" t="str">
        <f t="shared" si="241"/>
        <v/>
      </c>
      <c r="BC143" s="18" t="str">
        <f t="shared" si="242"/>
        <v/>
      </c>
      <c r="BD143" s="18" t="str">
        <f t="shared" si="243"/>
        <v/>
      </c>
      <c r="BE143" s="18" t="str">
        <f t="shared" si="244"/>
        <v/>
      </c>
      <c r="BF143" s="18" t="str">
        <f t="shared" si="245"/>
        <v/>
      </c>
      <c r="BG143" s="18" t="str">
        <f t="shared" si="246"/>
        <v/>
      </c>
      <c r="BH143" s="18" t="str">
        <f t="shared" si="247"/>
        <v/>
      </c>
      <c r="BI143" s="18" t="str">
        <f t="shared" si="206"/>
        <v/>
      </c>
      <c r="BJ143" s="18" t="str">
        <f t="shared" si="207"/>
        <v/>
      </c>
      <c r="BK143" s="18" t="str">
        <f>IF(B143="","","("&amp;match6b!$P$20&amp;") ")</f>
        <v/>
      </c>
      <c r="BL143">
        <v>1.42E-7</v>
      </c>
      <c r="BM143" s="14" t="str">
        <f t="shared" si="248"/>
        <v/>
      </c>
      <c r="BN143" t="str">
        <f t="shared" si="261"/>
        <v/>
      </c>
      <c r="BO143" t="str">
        <f t="shared" si="249"/>
        <v/>
      </c>
      <c r="BP143" t="str">
        <f t="shared" si="250"/>
        <v/>
      </c>
      <c r="BQ143" t="str">
        <f t="shared" si="251"/>
        <v/>
      </c>
      <c r="BR143" t="str">
        <f t="shared" si="252"/>
        <v/>
      </c>
      <c r="BS143" t="str">
        <f t="shared" si="208"/>
        <v/>
      </c>
      <c r="BT143" t="str">
        <f t="shared" si="209"/>
        <v/>
      </c>
      <c r="BU143" t="str">
        <f t="shared" si="210"/>
        <v/>
      </c>
      <c r="BV143" t="str">
        <f t="shared" si="211"/>
        <v/>
      </c>
      <c r="BW143" t="str">
        <f t="shared" si="212"/>
        <v/>
      </c>
      <c r="BX143" t="str">
        <f t="shared" si="213"/>
        <v/>
      </c>
      <c r="BY143" t="str">
        <f t="shared" si="214"/>
        <v/>
      </c>
      <c r="BZ143" t="str">
        <f t="shared" si="253"/>
        <v/>
      </c>
      <c r="CA143" t="str">
        <f t="shared" si="254"/>
        <v/>
      </c>
      <c r="CB143" t="str">
        <f t="shared" si="255"/>
        <v/>
      </c>
    </row>
    <row r="144" spans="1:84" x14ac:dyDescent="0.25">
      <c r="A144" s="14" t="str">
        <f t="shared" si="199"/>
        <v/>
      </c>
      <c r="B144" t="str">
        <f>match6b!A31</f>
        <v/>
      </c>
      <c r="C144" t="str">
        <f>match6b!B31</f>
        <v/>
      </c>
      <c r="D144" t="str">
        <f>match6b!C31</f>
        <v/>
      </c>
      <c r="E144" t="str">
        <f>match6b!D31</f>
        <v/>
      </c>
      <c r="F144" t="str">
        <f t="shared" si="215"/>
        <v/>
      </c>
      <c r="G144" t="str">
        <f>match6b!E31</f>
        <v/>
      </c>
      <c r="H144" t="str">
        <f>match6b!F31</f>
        <v/>
      </c>
      <c r="I144" t="str">
        <f>match6b!G31</f>
        <v/>
      </c>
      <c r="J144" t="str">
        <f>match6b!H31</f>
        <v/>
      </c>
      <c r="K144" t="str">
        <f>match6b!I31</f>
        <v/>
      </c>
      <c r="L144" t="str">
        <f>match6b!J31</f>
        <v/>
      </c>
      <c r="M144" t="str">
        <f>match6b!K31</f>
        <v/>
      </c>
      <c r="N144" t="str">
        <f>match6b!L31</f>
        <v/>
      </c>
      <c r="O144" t="str">
        <f>match6b!M31</f>
        <v/>
      </c>
      <c r="P144" t="str">
        <f>match6b!N31</f>
        <v/>
      </c>
      <c r="Q144" t="str">
        <f t="shared" si="256"/>
        <v/>
      </c>
      <c r="R144" t="str">
        <f t="shared" si="257"/>
        <v/>
      </c>
      <c r="S144" t="str">
        <f t="shared" si="258"/>
        <v/>
      </c>
      <c r="T144" t="str">
        <f t="shared" si="259"/>
        <v/>
      </c>
      <c r="U144" t="str">
        <f t="shared" si="260"/>
        <v/>
      </c>
      <c r="V144" t="str">
        <f t="shared" si="200"/>
        <v/>
      </c>
      <c r="W144" t="str">
        <f t="shared" si="216"/>
        <v/>
      </c>
      <c r="X144" t="str">
        <f t="shared" si="217"/>
        <v/>
      </c>
      <c r="Y144" t="str">
        <f t="shared" si="218"/>
        <v/>
      </c>
      <c r="Z144" t="str">
        <f t="shared" si="219"/>
        <v>(/)</v>
      </c>
      <c r="AA144" t="str">
        <f t="shared" si="220"/>
        <v/>
      </c>
      <c r="AB144" t="str">
        <f t="shared" si="221"/>
        <v/>
      </c>
      <c r="AC144" t="str">
        <f t="shared" si="222"/>
        <v/>
      </c>
      <c r="AD144" t="str">
        <f t="shared" si="223"/>
        <v/>
      </c>
      <c r="AE144" t="str">
        <f t="shared" si="224"/>
        <v/>
      </c>
      <c r="AF144" t="str">
        <f t="shared" si="225"/>
        <v/>
      </c>
      <c r="AG144" t="str">
        <f t="shared" si="226"/>
        <v/>
      </c>
      <c r="AH144" t="str">
        <f t="shared" si="227"/>
        <v/>
      </c>
      <c r="AI144" t="str">
        <f t="shared" si="228"/>
        <v/>
      </c>
      <c r="AJ144" t="str">
        <f t="shared" si="229"/>
        <v>(/)</v>
      </c>
      <c r="AK144" t="str">
        <f t="shared" si="230"/>
        <v/>
      </c>
      <c r="AL144" t="str">
        <f t="shared" si="231"/>
        <v/>
      </c>
      <c r="AM144" t="str">
        <f t="shared" si="232"/>
        <v/>
      </c>
      <c r="AN144" t="str">
        <f t="shared" si="233"/>
        <v/>
      </c>
      <c r="AO144" t="str">
        <f t="shared" si="234"/>
        <v/>
      </c>
      <c r="AP144" t="str">
        <f t="shared" si="235"/>
        <v/>
      </c>
      <c r="AQ144" t="str">
        <f t="shared" si="236"/>
        <v/>
      </c>
      <c r="AR144" t="str">
        <f t="shared" si="201"/>
        <v/>
      </c>
      <c r="AS144" t="str">
        <f t="shared" si="237"/>
        <v/>
      </c>
      <c r="AT144" t="str">
        <f t="shared" si="238"/>
        <v>(/)</v>
      </c>
      <c r="AU144" t="str">
        <f t="shared" si="202"/>
        <v/>
      </c>
      <c r="AV144" t="str">
        <f t="shared" si="203"/>
        <v/>
      </c>
      <c r="AW144" t="str">
        <f t="shared" si="239"/>
        <v/>
      </c>
      <c r="AY144" s="18" t="str">
        <f t="shared" si="240"/>
        <v/>
      </c>
      <c r="AZ144" s="18" t="str">
        <f t="shared" si="204"/>
        <v/>
      </c>
      <c r="BA144" s="18" t="str">
        <f t="shared" si="205"/>
        <v/>
      </c>
      <c r="BB144" s="18" t="str">
        <f t="shared" si="241"/>
        <v/>
      </c>
      <c r="BC144" s="18" t="str">
        <f t="shared" si="242"/>
        <v/>
      </c>
      <c r="BD144" s="18" t="str">
        <f t="shared" si="243"/>
        <v/>
      </c>
      <c r="BE144" s="18" t="str">
        <f t="shared" si="244"/>
        <v/>
      </c>
      <c r="BF144" s="18" t="str">
        <f t="shared" si="245"/>
        <v/>
      </c>
      <c r="BG144" s="18" t="str">
        <f t="shared" si="246"/>
        <v/>
      </c>
      <c r="BH144" s="18" t="str">
        <f t="shared" si="247"/>
        <v/>
      </c>
      <c r="BI144" s="18" t="str">
        <f t="shared" si="206"/>
        <v/>
      </c>
      <c r="BJ144" s="18" t="str">
        <f t="shared" si="207"/>
        <v/>
      </c>
      <c r="BK144" s="18" t="str">
        <f>IF(B144="","","("&amp;match6b!$P$20&amp;") ")</f>
        <v/>
      </c>
      <c r="BL144">
        <v>1.43E-7</v>
      </c>
      <c r="BM144" s="14" t="str">
        <f t="shared" si="248"/>
        <v/>
      </c>
      <c r="BN144" t="str">
        <f t="shared" si="261"/>
        <v/>
      </c>
      <c r="BO144" t="str">
        <f t="shared" si="249"/>
        <v/>
      </c>
      <c r="BP144" t="str">
        <f t="shared" si="250"/>
        <v/>
      </c>
      <c r="BQ144" t="str">
        <f t="shared" si="251"/>
        <v/>
      </c>
      <c r="BR144" t="str">
        <f t="shared" si="252"/>
        <v/>
      </c>
      <c r="BS144" t="str">
        <f t="shared" si="208"/>
        <v/>
      </c>
      <c r="BT144" t="str">
        <f t="shared" si="209"/>
        <v/>
      </c>
      <c r="BU144" t="str">
        <f t="shared" si="210"/>
        <v/>
      </c>
      <c r="BV144" t="str">
        <f t="shared" si="211"/>
        <v/>
      </c>
      <c r="BW144" t="str">
        <f t="shared" si="212"/>
        <v/>
      </c>
      <c r="BX144" t="str">
        <f t="shared" si="213"/>
        <v/>
      </c>
      <c r="BY144" t="str">
        <f t="shared" si="214"/>
        <v/>
      </c>
      <c r="BZ144" t="str">
        <f t="shared" si="253"/>
        <v/>
      </c>
      <c r="CA144" t="str">
        <f t="shared" si="254"/>
        <v/>
      </c>
      <c r="CB144" t="str">
        <f t="shared" si="255"/>
        <v/>
      </c>
    </row>
    <row r="145" spans="1:84" ht="13.8" thickBot="1" x14ac:dyDescent="0.3">
      <c r="A145" s="15" t="str">
        <f t="shared" si="199"/>
        <v/>
      </c>
      <c r="B145" s="13" t="str">
        <f>match6b!A32</f>
        <v/>
      </c>
      <c r="C145" s="13" t="str">
        <f>match6b!B32</f>
        <v/>
      </c>
      <c r="D145" s="13" t="str">
        <f>match6b!C32</f>
        <v/>
      </c>
      <c r="E145" s="13" t="str">
        <f>match6b!D32</f>
        <v/>
      </c>
      <c r="F145" s="13" t="str">
        <f t="shared" si="215"/>
        <v/>
      </c>
      <c r="G145" s="13" t="str">
        <f>match6b!E32</f>
        <v/>
      </c>
      <c r="H145" s="13" t="str">
        <f>match6b!F32</f>
        <v/>
      </c>
      <c r="I145" s="13" t="str">
        <f>match6b!G32</f>
        <v/>
      </c>
      <c r="J145" s="13" t="str">
        <f>match6b!H32</f>
        <v/>
      </c>
      <c r="K145" s="13" t="str">
        <f>match6b!I32</f>
        <v/>
      </c>
      <c r="L145" s="13" t="str">
        <f>match6b!J32</f>
        <v/>
      </c>
      <c r="M145" s="13" t="str">
        <f>match6b!K32</f>
        <v/>
      </c>
      <c r="N145" s="13" t="str">
        <f>match6b!L32</f>
        <v/>
      </c>
      <c r="O145" s="13" t="str">
        <f>match6b!M32</f>
        <v/>
      </c>
      <c r="P145" s="13" t="str">
        <f>match6b!N32</f>
        <v/>
      </c>
      <c r="Q145" s="13" t="str">
        <f t="shared" si="256"/>
        <v/>
      </c>
      <c r="R145" s="13" t="str">
        <f t="shared" si="257"/>
        <v/>
      </c>
      <c r="S145" s="13" t="str">
        <f t="shared" si="258"/>
        <v/>
      </c>
      <c r="T145" s="13" t="str">
        <f t="shared" si="259"/>
        <v/>
      </c>
      <c r="U145" s="13" t="str">
        <f t="shared" si="260"/>
        <v/>
      </c>
      <c r="V145" t="str">
        <f t="shared" si="200"/>
        <v/>
      </c>
      <c r="W145" s="13" t="str">
        <f t="shared" si="216"/>
        <v/>
      </c>
      <c r="X145" s="13" t="str">
        <f t="shared" si="217"/>
        <v/>
      </c>
      <c r="Y145" s="13" t="str">
        <f t="shared" si="218"/>
        <v/>
      </c>
      <c r="Z145" t="str">
        <f t="shared" si="219"/>
        <v>(/)</v>
      </c>
      <c r="AA145" s="13" t="str">
        <f t="shared" si="220"/>
        <v/>
      </c>
      <c r="AB145" s="13" t="str">
        <f t="shared" si="221"/>
        <v/>
      </c>
      <c r="AC145" s="13" t="str">
        <f t="shared" si="222"/>
        <v/>
      </c>
      <c r="AD145" s="13" t="str">
        <f t="shared" si="223"/>
        <v/>
      </c>
      <c r="AE145" s="13" t="str">
        <f t="shared" si="224"/>
        <v/>
      </c>
      <c r="AF145" t="str">
        <f t="shared" si="225"/>
        <v/>
      </c>
      <c r="AG145" s="13" t="str">
        <f t="shared" si="226"/>
        <v/>
      </c>
      <c r="AH145" s="13" t="str">
        <f t="shared" si="227"/>
        <v/>
      </c>
      <c r="AI145" s="13" t="str">
        <f t="shared" si="228"/>
        <v/>
      </c>
      <c r="AJ145" t="str">
        <f t="shared" si="229"/>
        <v>(/)</v>
      </c>
      <c r="AK145" s="13" t="str">
        <f t="shared" si="230"/>
        <v/>
      </c>
      <c r="AL145" s="13" t="str">
        <f t="shared" si="231"/>
        <v/>
      </c>
      <c r="AM145" s="13" t="str">
        <f t="shared" si="232"/>
        <v/>
      </c>
      <c r="AN145" s="13" t="str">
        <f t="shared" si="233"/>
        <v/>
      </c>
      <c r="AO145" s="13" t="str">
        <f t="shared" si="234"/>
        <v/>
      </c>
      <c r="AP145" t="str">
        <f t="shared" si="235"/>
        <v/>
      </c>
      <c r="AQ145" s="13" t="str">
        <f t="shared" si="236"/>
        <v/>
      </c>
      <c r="AR145" s="13" t="str">
        <f t="shared" si="201"/>
        <v/>
      </c>
      <c r="AS145" s="13" t="str">
        <f t="shared" si="237"/>
        <v/>
      </c>
      <c r="AT145" t="str">
        <f t="shared" si="238"/>
        <v>(/)</v>
      </c>
      <c r="AU145" s="13" t="str">
        <f t="shared" si="202"/>
        <v/>
      </c>
      <c r="AV145" s="13" t="str">
        <f t="shared" si="203"/>
        <v/>
      </c>
      <c r="AW145" s="13" t="str">
        <f t="shared" si="239"/>
        <v/>
      </c>
      <c r="AX145" s="13"/>
      <c r="AY145" s="26" t="str">
        <f t="shared" si="240"/>
        <v/>
      </c>
      <c r="AZ145" s="26" t="str">
        <f t="shared" si="204"/>
        <v/>
      </c>
      <c r="BA145" s="26" t="str">
        <f t="shared" si="205"/>
        <v/>
      </c>
      <c r="BB145" s="26" t="str">
        <f t="shared" si="241"/>
        <v/>
      </c>
      <c r="BC145" s="26" t="str">
        <f t="shared" si="242"/>
        <v/>
      </c>
      <c r="BD145" s="26" t="str">
        <f t="shared" si="243"/>
        <v/>
      </c>
      <c r="BE145" s="26" t="str">
        <f t="shared" si="244"/>
        <v/>
      </c>
      <c r="BF145" s="26" t="str">
        <f t="shared" si="245"/>
        <v/>
      </c>
      <c r="BG145" s="26" t="str">
        <f t="shared" si="246"/>
        <v/>
      </c>
      <c r="BH145" s="26" t="str">
        <f t="shared" si="247"/>
        <v/>
      </c>
      <c r="BI145" s="26" t="str">
        <f t="shared" si="206"/>
        <v/>
      </c>
      <c r="BJ145" s="26" t="str">
        <f t="shared" si="207"/>
        <v/>
      </c>
      <c r="BK145" s="26" t="str">
        <f>IF(B145="","","("&amp;match6b!$P$20&amp;") ")</f>
        <v/>
      </c>
      <c r="BL145" s="13">
        <v>1.4399999999999999E-7</v>
      </c>
      <c r="BM145" s="15" t="str">
        <f t="shared" si="248"/>
        <v/>
      </c>
      <c r="BN145" s="13" t="str">
        <f t="shared" si="261"/>
        <v/>
      </c>
      <c r="BO145" s="13" t="str">
        <f t="shared" si="249"/>
        <v/>
      </c>
      <c r="BP145" s="13" t="str">
        <f t="shared" si="250"/>
        <v/>
      </c>
      <c r="BQ145" s="13" t="str">
        <f t="shared" si="251"/>
        <v/>
      </c>
      <c r="BR145" s="13" t="str">
        <f t="shared" si="252"/>
        <v/>
      </c>
      <c r="BS145" s="13" t="str">
        <f t="shared" si="208"/>
        <v/>
      </c>
      <c r="BT145" s="13" t="str">
        <f t="shared" si="209"/>
        <v/>
      </c>
      <c r="BU145" s="13" t="str">
        <f t="shared" si="210"/>
        <v/>
      </c>
      <c r="BV145" s="13" t="str">
        <f t="shared" si="211"/>
        <v/>
      </c>
      <c r="BW145" s="13" t="str">
        <f t="shared" si="212"/>
        <v/>
      </c>
      <c r="BX145" t="str">
        <f t="shared" si="213"/>
        <v/>
      </c>
      <c r="BY145" t="str">
        <f t="shared" si="214"/>
        <v/>
      </c>
      <c r="BZ145" t="str">
        <f t="shared" si="253"/>
        <v/>
      </c>
      <c r="CA145" t="str">
        <f t="shared" si="254"/>
        <v/>
      </c>
      <c r="CB145" t="str">
        <f t="shared" si="255"/>
        <v/>
      </c>
      <c r="CC145" s="13"/>
      <c r="CD145" s="13"/>
      <c r="CE145" s="13"/>
      <c r="CF145" s="13"/>
    </row>
    <row r="146" spans="1:84" x14ac:dyDescent="0.25">
      <c r="A146" s="14" t="str">
        <f t="shared" si="199"/>
        <v/>
      </c>
      <c r="B146" t="str">
        <f>match7b!A7</f>
        <v/>
      </c>
      <c r="C146" t="str">
        <f>match7b!B7</f>
        <v/>
      </c>
      <c r="D146" t="str">
        <f>match7b!C7</f>
        <v/>
      </c>
      <c r="E146" t="str">
        <f>match7b!D7</f>
        <v/>
      </c>
      <c r="F146" t="str">
        <f t="shared" si="215"/>
        <v/>
      </c>
      <c r="G146" t="str">
        <f>match7b!E7</f>
        <v/>
      </c>
      <c r="H146" t="str">
        <f>match7b!F7</f>
        <v/>
      </c>
      <c r="I146" t="str">
        <f>match7b!G7</f>
        <v/>
      </c>
      <c r="J146" t="str">
        <f>match7b!H7</f>
        <v/>
      </c>
      <c r="K146" t="str">
        <f>match7b!I7</f>
        <v/>
      </c>
      <c r="L146" t="str">
        <f>match7b!J7</f>
        <v/>
      </c>
      <c r="M146" t="str">
        <f>match7b!K7</f>
        <v/>
      </c>
      <c r="N146" t="str">
        <f>match7b!L7</f>
        <v/>
      </c>
      <c r="O146" t="str">
        <f>match7b!M7</f>
        <v/>
      </c>
      <c r="P146" t="str">
        <f>match7b!N7</f>
        <v/>
      </c>
      <c r="Q146" t="str">
        <f>MID($L146,1,1)</f>
        <v/>
      </c>
      <c r="R146" t="str">
        <f>MID($L146,2,1)</f>
        <v/>
      </c>
      <c r="S146" t="str">
        <f>MID($L146,3,1)</f>
        <v/>
      </c>
      <c r="T146" t="str">
        <f>MID($L146,4,1)</f>
        <v/>
      </c>
      <c r="U146" t="str">
        <f>MID($L146,5,1)</f>
        <v/>
      </c>
      <c r="V146" t="str">
        <f t="shared" si="200"/>
        <v/>
      </c>
      <c r="W146" t="str">
        <f t="shared" si="216"/>
        <v/>
      </c>
      <c r="X146" t="str">
        <f t="shared" si="217"/>
        <v/>
      </c>
      <c r="Y146" t="str">
        <f t="shared" si="218"/>
        <v/>
      </c>
      <c r="Z146" t="str">
        <f t="shared" si="219"/>
        <v>(/)</v>
      </c>
      <c r="AA146" t="str">
        <f t="shared" si="220"/>
        <v/>
      </c>
      <c r="AB146" t="str">
        <f t="shared" si="221"/>
        <v/>
      </c>
      <c r="AC146" t="str">
        <f t="shared" si="222"/>
        <v/>
      </c>
      <c r="AD146" t="str">
        <f t="shared" si="223"/>
        <v/>
      </c>
      <c r="AE146" t="str">
        <f t="shared" si="224"/>
        <v/>
      </c>
      <c r="AF146" t="str">
        <f t="shared" si="225"/>
        <v/>
      </c>
      <c r="AG146" t="str">
        <f t="shared" si="226"/>
        <v/>
      </c>
      <c r="AH146" t="str">
        <f t="shared" si="227"/>
        <v/>
      </c>
      <c r="AI146" t="str">
        <f t="shared" si="228"/>
        <v/>
      </c>
      <c r="AJ146" t="str">
        <f t="shared" si="229"/>
        <v>(/)</v>
      </c>
      <c r="AK146" t="str">
        <f t="shared" si="230"/>
        <v/>
      </c>
      <c r="AL146" t="str">
        <f t="shared" si="231"/>
        <v/>
      </c>
      <c r="AM146" t="str">
        <f t="shared" si="232"/>
        <v/>
      </c>
      <c r="AN146" t="str">
        <f t="shared" si="233"/>
        <v/>
      </c>
      <c r="AO146" t="str">
        <f t="shared" si="234"/>
        <v/>
      </c>
      <c r="AP146" t="str">
        <f t="shared" si="235"/>
        <v/>
      </c>
      <c r="AQ146" t="str">
        <f t="shared" si="236"/>
        <v/>
      </c>
      <c r="AR146" t="str">
        <f t="shared" si="201"/>
        <v/>
      </c>
      <c r="AS146" t="str">
        <f t="shared" si="237"/>
        <v/>
      </c>
      <c r="AT146" t="str">
        <f t="shared" si="238"/>
        <v>(/)</v>
      </c>
      <c r="AU146" t="str">
        <f t="shared" si="202"/>
        <v/>
      </c>
      <c r="AV146" t="str">
        <f t="shared" si="203"/>
        <v/>
      </c>
      <c r="AW146" t="str">
        <f t="shared" si="239"/>
        <v/>
      </c>
      <c r="AY146" s="18" t="str">
        <f t="shared" si="240"/>
        <v/>
      </c>
      <c r="AZ146" s="18" t="str">
        <f t="shared" si="204"/>
        <v/>
      </c>
      <c r="BA146" s="18" t="str">
        <f t="shared" si="205"/>
        <v/>
      </c>
      <c r="BB146" s="18" t="str">
        <f t="shared" si="241"/>
        <v/>
      </c>
      <c r="BC146" s="18" t="str">
        <f t="shared" si="242"/>
        <v/>
      </c>
      <c r="BD146" s="18" t="str">
        <f t="shared" si="243"/>
        <v/>
      </c>
      <c r="BE146" s="18" t="str">
        <f t="shared" si="244"/>
        <v/>
      </c>
      <c r="BF146" s="18" t="str">
        <f t="shared" si="245"/>
        <v/>
      </c>
      <c r="BG146" s="18" t="str">
        <f t="shared" si="246"/>
        <v/>
      </c>
      <c r="BH146" s="18" t="str">
        <f t="shared" si="247"/>
        <v/>
      </c>
      <c r="BI146" s="18" t="str">
        <f t="shared" si="206"/>
        <v/>
      </c>
      <c r="BJ146" s="18" t="str">
        <f t="shared" si="207"/>
        <v/>
      </c>
      <c r="BK146" s="18" t="str">
        <f>IF(B146="","","("&amp;match7b!$P$6&amp;") ")</f>
        <v/>
      </c>
      <c r="BL146">
        <v>1.4499999999999999E-7</v>
      </c>
      <c r="BM146" s="14" t="str">
        <f t="shared" si="248"/>
        <v/>
      </c>
      <c r="BN146" t="str">
        <f>IF(A146=MAX($A$146:$A$157),B146,"")</f>
        <v/>
      </c>
      <c r="BO146" t="str">
        <f t="shared" si="249"/>
        <v/>
      </c>
      <c r="BP146" t="str">
        <f t="shared" si="250"/>
        <v/>
      </c>
      <c r="BQ146" t="str">
        <f t="shared" si="251"/>
        <v/>
      </c>
      <c r="BR146" t="str">
        <f t="shared" si="252"/>
        <v/>
      </c>
      <c r="BS146" t="str">
        <f t="shared" si="208"/>
        <v/>
      </c>
      <c r="BT146" t="str">
        <f t="shared" si="209"/>
        <v/>
      </c>
      <c r="BU146" t="str">
        <f t="shared" si="210"/>
        <v/>
      </c>
      <c r="BV146" t="str">
        <f t="shared" si="211"/>
        <v/>
      </c>
      <c r="BW146" t="str">
        <f t="shared" si="212"/>
        <v/>
      </c>
      <c r="BX146" t="str">
        <f t="shared" si="213"/>
        <v/>
      </c>
      <c r="BY146" t="str">
        <f t="shared" si="214"/>
        <v/>
      </c>
      <c r="BZ146" t="str">
        <f t="shared" si="253"/>
        <v/>
      </c>
      <c r="CA146" t="str">
        <f t="shared" si="254"/>
        <v/>
      </c>
      <c r="CB146" t="str">
        <f t="shared" si="255"/>
        <v/>
      </c>
      <c r="CC146" s="27"/>
      <c r="CD146" s="27"/>
      <c r="CE146" s="27"/>
      <c r="CF146" s="27"/>
    </row>
    <row r="147" spans="1:84" x14ac:dyDescent="0.25">
      <c r="A147" s="14" t="str">
        <f t="shared" si="199"/>
        <v/>
      </c>
      <c r="B147" t="str">
        <f>match7b!A8</f>
        <v/>
      </c>
      <c r="C147" t="str">
        <f>match7b!B8</f>
        <v/>
      </c>
      <c r="D147" t="str">
        <f>match7b!C8</f>
        <v/>
      </c>
      <c r="E147" t="str">
        <f>match7b!D8</f>
        <v/>
      </c>
      <c r="F147" t="str">
        <f t="shared" si="215"/>
        <v/>
      </c>
      <c r="G147" t="str">
        <f>match7b!E8</f>
        <v/>
      </c>
      <c r="H147" t="str">
        <f>match7b!F8</f>
        <v/>
      </c>
      <c r="I147" t="str">
        <f>match7b!G8</f>
        <v/>
      </c>
      <c r="J147" t="str">
        <f>match7b!H8</f>
        <v/>
      </c>
      <c r="K147" t="str">
        <f>match7b!I8</f>
        <v/>
      </c>
      <c r="L147" t="str">
        <f>match7b!J8</f>
        <v/>
      </c>
      <c r="M147" t="str">
        <f>match7b!K8</f>
        <v/>
      </c>
      <c r="N147" t="str">
        <f>match7b!L8</f>
        <v/>
      </c>
      <c r="O147" t="str">
        <f>match7b!M8</f>
        <v/>
      </c>
      <c r="P147" t="str">
        <f>match7b!N8</f>
        <v/>
      </c>
      <c r="Q147" t="str">
        <f t="shared" ref="Q147:Q157" si="262">MID($L147,1,1)</f>
        <v/>
      </c>
      <c r="R147" t="str">
        <f t="shared" ref="R147:R157" si="263">MID($L147,2,1)</f>
        <v/>
      </c>
      <c r="S147" t="str">
        <f t="shared" ref="S147:S157" si="264">MID($L147,3,1)</f>
        <v/>
      </c>
      <c r="T147" t="str">
        <f t="shared" ref="T147:T157" si="265">MID($L147,4,1)</f>
        <v/>
      </c>
      <c r="U147" t="str">
        <f t="shared" ref="U147:U157" si="266">MID($L147,5,1)</f>
        <v/>
      </c>
      <c r="V147" t="str">
        <f t="shared" si="200"/>
        <v/>
      </c>
      <c r="W147" t="str">
        <f t="shared" si="216"/>
        <v/>
      </c>
      <c r="X147" t="str">
        <f t="shared" si="217"/>
        <v/>
      </c>
      <c r="Y147" t="str">
        <f t="shared" si="218"/>
        <v/>
      </c>
      <c r="Z147" t="str">
        <f t="shared" si="219"/>
        <v>(/)</v>
      </c>
      <c r="AA147" t="str">
        <f t="shared" si="220"/>
        <v/>
      </c>
      <c r="AB147" t="str">
        <f t="shared" si="221"/>
        <v/>
      </c>
      <c r="AC147" t="str">
        <f t="shared" si="222"/>
        <v/>
      </c>
      <c r="AD147" t="str">
        <f t="shared" si="223"/>
        <v/>
      </c>
      <c r="AE147" t="str">
        <f t="shared" si="224"/>
        <v/>
      </c>
      <c r="AF147" t="str">
        <f t="shared" si="225"/>
        <v/>
      </c>
      <c r="AG147" t="str">
        <f t="shared" si="226"/>
        <v/>
      </c>
      <c r="AH147" t="str">
        <f t="shared" si="227"/>
        <v/>
      </c>
      <c r="AI147" t="str">
        <f t="shared" si="228"/>
        <v/>
      </c>
      <c r="AJ147" t="str">
        <f t="shared" si="229"/>
        <v>(/)</v>
      </c>
      <c r="AK147" t="str">
        <f t="shared" si="230"/>
        <v/>
      </c>
      <c r="AL147" t="str">
        <f t="shared" si="231"/>
        <v/>
      </c>
      <c r="AM147" t="str">
        <f t="shared" si="232"/>
        <v/>
      </c>
      <c r="AN147" t="str">
        <f t="shared" si="233"/>
        <v/>
      </c>
      <c r="AO147" t="str">
        <f t="shared" si="234"/>
        <v/>
      </c>
      <c r="AP147" t="str">
        <f t="shared" si="235"/>
        <v/>
      </c>
      <c r="AQ147" t="str">
        <f t="shared" si="236"/>
        <v/>
      </c>
      <c r="AR147" t="str">
        <f t="shared" si="201"/>
        <v/>
      </c>
      <c r="AS147" t="str">
        <f t="shared" si="237"/>
        <v/>
      </c>
      <c r="AT147" t="str">
        <f t="shared" si="238"/>
        <v>(/)</v>
      </c>
      <c r="AU147" t="str">
        <f t="shared" si="202"/>
        <v/>
      </c>
      <c r="AV147" t="str">
        <f t="shared" si="203"/>
        <v/>
      </c>
      <c r="AW147" t="str">
        <f t="shared" si="239"/>
        <v/>
      </c>
      <c r="AY147" s="18" t="str">
        <f t="shared" si="240"/>
        <v/>
      </c>
      <c r="AZ147" s="18" t="str">
        <f t="shared" si="204"/>
        <v/>
      </c>
      <c r="BA147" s="18" t="str">
        <f t="shared" si="205"/>
        <v/>
      </c>
      <c r="BB147" s="18" t="str">
        <f t="shared" si="241"/>
        <v/>
      </c>
      <c r="BC147" s="18" t="str">
        <f t="shared" si="242"/>
        <v/>
      </c>
      <c r="BD147" s="18" t="str">
        <f t="shared" si="243"/>
        <v/>
      </c>
      <c r="BE147" s="18" t="str">
        <f t="shared" si="244"/>
        <v/>
      </c>
      <c r="BF147" s="18" t="str">
        <f t="shared" si="245"/>
        <v/>
      </c>
      <c r="BG147" s="18" t="str">
        <f t="shared" si="246"/>
        <v/>
      </c>
      <c r="BH147" s="18" t="str">
        <f t="shared" si="247"/>
        <v/>
      </c>
      <c r="BI147" s="18" t="str">
        <f t="shared" si="206"/>
        <v/>
      </c>
      <c r="BJ147" s="18" t="str">
        <f t="shared" si="207"/>
        <v/>
      </c>
      <c r="BK147" s="18" t="str">
        <f>IF(B147="","","("&amp;match7b!$P$6&amp;") ")</f>
        <v/>
      </c>
      <c r="BL147">
        <v>1.4600000000000001E-7</v>
      </c>
      <c r="BM147" s="14" t="str">
        <f t="shared" si="248"/>
        <v/>
      </c>
      <c r="BN147" t="str">
        <f t="shared" ref="BN147:BN157" si="267">IF(A147=MAX($A$146:$A$157),B147,"")</f>
        <v/>
      </c>
      <c r="BO147" t="str">
        <f t="shared" si="249"/>
        <v/>
      </c>
      <c r="BP147" t="str">
        <f t="shared" si="250"/>
        <v/>
      </c>
      <c r="BQ147" t="str">
        <f t="shared" si="251"/>
        <v/>
      </c>
      <c r="BR147" t="str">
        <f t="shared" si="252"/>
        <v/>
      </c>
      <c r="BS147" t="str">
        <f t="shared" si="208"/>
        <v/>
      </c>
      <c r="BT147" t="str">
        <f t="shared" si="209"/>
        <v/>
      </c>
      <c r="BU147" t="str">
        <f t="shared" si="210"/>
        <v/>
      </c>
      <c r="BV147" t="str">
        <f t="shared" si="211"/>
        <v/>
      </c>
      <c r="BW147" t="str">
        <f t="shared" si="212"/>
        <v/>
      </c>
      <c r="BX147" t="str">
        <f t="shared" si="213"/>
        <v/>
      </c>
      <c r="BY147" t="str">
        <f t="shared" si="214"/>
        <v/>
      </c>
      <c r="BZ147" t="str">
        <f t="shared" si="253"/>
        <v/>
      </c>
      <c r="CA147" t="str">
        <f t="shared" si="254"/>
        <v/>
      </c>
      <c r="CB147" t="str">
        <f t="shared" si="255"/>
        <v/>
      </c>
    </row>
    <row r="148" spans="1:84" x14ac:dyDescent="0.25">
      <c r="A148" s="14" t="str">
        <f t="shared" si="199"/>
        <v/>
      </c>
      <c r="B148" t="str">
        <f>match7b!A9</f>
        <v/>
      </c>
      <c r="C148" t="str">
        <f>match7b!B9</f>
        <v/>
      </c>
      <c r="D148" t="str">
        <f>match7b!C9</f>
        <v/>
      </c>
      <c r="E148" t="str">
        <f>match7b!D9</f>
        <v/>
      </c>
      <c r="F148" t="str">
        <f t="shared" si="215"/>
        <v/>
      </c>
      <c r="G148" t="str">
        <f>match7b!E9</f>
        <v/>
      </c>
      <c r="H148" t="str">
        <f>match7b!F9</f>
        <v/>
      </c>
      <c r="I148" t="str">
        <f>match7b!G9</f>
        <v/>
      </c>
      <c r="J148" t="str">
        <f>match7b!H9</f>
        <v/>
      </c>
      <c r="K148" t="str">
        <f>match7b!I9</f>
        <v/>
      </c>
      <c r="L148" t="str">
        <f>match7b!J9</f>
        <v/>
      </c>
      <c r="M148" t="str">
        <f>match7b!K9</f>
        <v/>
      </c>
      <c r="N148" t="str">
        <f>match7b!L9</f>
        <v/>
      </c>
      <c r="O148" t="str">
        <f>match7b!M9</f>
        <v/>
      </c>
      <c r="P148" t="str">
        <f>match7b!N9</f>
        <v/>
      </c>
      <c r="Q148" t="str">
        <f t="shared" si="262"/>
        <v/>
      </c>
      <c r="R148" t="str">
        <f t="shared" si="263"/>
        <v/>
      </c>
      <c r="S148" t="str">
        <f t="shared" si="264"/>
        <v/>
      </c>
      <c r="T148" t="str">
        <f t="shared" si="265"/>
        <v/>
      </c>
      <c r="U148" t="str">
        <f t="shared" si="266"/>
        <v/>
      </c>
      <c r="V148" t="str">
        <f t="shared" si="200"/>
        <v/>
      </c>
      <c r="W148" t="str">
        <f t="shared" si="216"/>
        <v/>
      </c>
      <c r="X148" t="str">
        <f t="shared" si="217"/>
        <v/>
      </c>
      <c r="Y148" t="str">
        <f t="shared" si="218"/>
        <v/>
      </c>
      <c r="Z148" t="str">
        <f t="shared" si="219"/>
        <v>(/)</v>
      </c>
      <c r="AA148" t="str">
        <f t="shared" si="220"/>
        <v/>
      </c>
      <c r="AB148" t="str">
        <f t="shared" si="221"/>
        <v/>
      </c>
      <c r="AC148" t="str">
        <f t="shared" si="222"/>
        <v/>
      </c>
      <c r="AD148" t="str">
        <f t="shared" si="223"/>
        <v/>
      </c>
      <c r="AE148" t="str">
        <f t="shared" si="224"/>
        <v/>
      </c>
      <c r="AF148" t="str">
        <f t="shared" si="225"/>
        <v/>
      </c>
      <c r="AG148" t="str">
        <f t="shared" si="226"/>
        <v/>
      </c>
      <c r="AH148" t="str">
        <f t="shared" si="227"/>
        <v/>
      </c>
      <c r="AI148" t="str">
        <f t="shared" si="228"/>
        <v/>
      </c>
      <c r="AJ148" t="str">
        <f t="shared" si="229"/>
        <v>(/)</v>
      </c>
      <c r="AK148" t="str">
        <f t="shared" si="230"/>
        <v/>
      </c>
      <c r="AL148" t="str">
        <f t="shared" si="231"/>
        <v/>
      </c>
      <c r="AM148" t="str">
        <f t="shared" si="232"/>
        <v/>
      </c>
      <c r="AN148" t="str">
        <f t="shared" si="233"/>
        <v/>
      </c>
      <c r="AO148" t="str">
        <f t="shared" si="234"/>
        <v/>
      </c>
      <c r="AP148" t="str">
        <f t="shared" si="235"/>
        <v/>
      </c>
      <c r="AQ148" t="str">
        <f t="shared" si="236"/>
        <v/>
      </c>
      <c r="AR148" t="str">
        <f t="shared" si="201"/>
        <v/>
      </c>
      <c r="AS148" t="str">
        <f t="shared" si="237"/>
        <v/>
      </c>
      <c r="AT148" t="str">
        <f t="shared" si="238"/>
        <v>(/)</v>
      </c>
      <c r="AU148" t="str">
        <f t="shared" si="202"/>
        <v/>
      </c>
      <c r="AV148" t="str">
        <f t="shared" si="203"/>
        <v/>
      </c>
      <c r="AW148" t="str">
        <f t="shared" si="239"/>
        <v/>
      </c>
      <c r="AY148" s="18" t="str">
        <f t="shared" si="240"/>
        <v/>
      </c>
      <c r="AZ148" s="18" t="str">
        <f t="shared" si="204"/>
        <v/>
      </c>
      <c r="BA148" s="18" t="str">
        <f t="shared" si="205"/>
        <v/>
      </c>
      <c r="BB148" s="18" t="str">
        <f t="shared" si="241"/>
        <v/>
      </c>
      <c r="BC148" s="18" t="str">
        <f t="shared" si="242"/>
        <v/>
      </c>
      <c r="BD148" s="18" t="str">
        <f t="shared" si="243"/>
        <v/>
      </c>
      <c r="BE148" s="18" t="str">
        <f t="shared" si="244"/>
        <v/>
      </c>
      <c r="BF148" s="18" t="str">
        <f t="shared" si="245"/>
        <v/>
      </c>
      <c r="BG148" s="18" t="str">
        <f t="shared" si="246"/>
        <v/>
      </c>
      <c r="BH148" s="18" t="str">
        <f t="shared" si="247"/>
        <v/>
      </c>
      <c r="BI148" s="18" t="str">
        <f t="shared" si="206"/>
        <v/>
      </c>
      <c r="BJ148" s="18" t="str">
        <f t="shared" si="207"/>
        <v/>
      </c>
      <c r="BK148" s="18" t="str">
        <f>IF(B148="","","("&amp;match7b!$P$6&amp;") ")</f>
        <v/>
      </c>
      <c r="BL148">
        <v>1.4700000000000001E-7</v>
      </c>
      <c r="BM148" s="14" t="str">
        <f t="shared" si="248"/>
        <v/>
      </c>
      <c r="BN148" t="str">
        <f t="shared" si="267"/>
        <v/>
      </c>
      <c r="BO148" t="str">
        <f t="shared" si="249"/>
        <v/>
      </c>
      <c r="BP148" t="str">
        <f t="shared" si="250"/>
        <v/>
      </c>
      <c r="BQ148" t="str">
        <f t="shared" si="251"/>
        <v/>
      </c>
      <c r="BR148" t="str">
        <f t="shared" si="252"/>
        <v/>
      </c>
      <c r="BS148" t="str">
        <f t="shared" si="208"/>
        <v/>
      </c>
      <c r="BT148" t="str">
        <f t="shared" si="209"/>
        <v/>
      </c>
      <c r="BU148" t="str">
        <f t="shared" si="210"/>
        <v/>
      </c>
      <c r="BV148" t="str">
        <f t="shared" si="211"/>
        <v/>
      </c>
      <c r="BW148" t="str">
        <f t="shared" si="212"/>
        <v/>
      </c>
      <c r="BX148" t="str">
        <f t="shared" si="213"/>
        <v/>
      </c>
      <c r="BY148" t="str">
        <f t="shared" si="214"/>
        <v/>
      </c>
      <c r="BZ148" t="str">
        <f t="shared" si="253"/>
        <v/>
      </c>
      <c r="CA148" t="str">
        <f t="shared" si="254"/>
        <v/>
      </c>
      <c r="CB148" t="str">
        <f t="shared" si="255"/>
        <v/>
      </c>
    </row>
    <row r="149" spans="1:84" x14ac:dyDescent="0.25">
      <c r="A149" s="14" t="str">
        <f t="shared" si="199"/>
        <v/>
      </c>
      <c r="B149" t="str">
        <f>match7b!A10</f>
        <v/>
      </c>
      <c r="C149" t="str">
        <f>match7b!B10</f>
        <v/>
      </c>
      <c r="D149" t="str">
        <f>match7b!C10</f>
        <v/>
      </c>
      <c r="E149" t="str">
        <f>match7b!D10</f>
        <v/>
      </c>
      <c r="F149" t="str">
        <f t="shared" si="215"/>
        <v/>
      </c>
      <c r="G149" t="str">
        <f>match7b!E10</f>
        <v/>
      </c>
      <c r="H149" t="str">
        <f>match7b!F10</f>
        <v/>
      </c>
      <c r="I149" t="str">
        <f>match7b!G10</f>
        <v/>
      </c>
      <c r="J149" t="str">
        <f>match7b!H10</f>
        <v/>
      </c>
      <c r="K149" t="str">
        <f>match7b!I10</f>
        <v/>
      </c>
      <c r="L149" t="str">
        <f>match7b!J10</f>
        <v/>
      </c>
      <c r="M149" t="str">
        <f>match7b!K10</f>
        <v/>
      </c>
      <c r="N149" t="str">
        <f>match7b!L10</f>
        <v/>
      </c>
      <c r="O149" t="str">
        <f>match7b!M10</f>
        <v/>
      </c>
      <c r="P149" t="str">
        <f>match7b!N10</f>
        <v/>
      </c>
      <c r="Q149" t="str">
        <f t="shared" si="262"/>
        <v/>
      </c>
      <c r="R149" t="str">
        <f t="shared" si="263"/>
        <v/>
      </c>
      <c r="S149" t="str">
        <f t="shared" si="264"/>
        <v/>
      </c>
      <c r="T149" t="str">
        <f t="shared" si="265"/>
        <v/>
      </c>
      <c r="U149" t="str">
        <f t="shared" si="266"/>
        <v/>
      </c>
      <c r="V149" t="str">
        <f t="shared" si="200"/>
        <v/>
      </c>
      <c r="W149" t="str">
        <f t="shared" si="216"/>
        <v/>
      </c>
      <c r="X149" t="str">
        <f t="shared" si="217"/>
        <v/>
      </c>
      <c r="Y149" t="str">
        <f t="shared" si="218"/>
        <v/>
      </c>
      <c r="Z149" t="str">
        <f t="shared" si="219"/>
        <v>(/)</v>
      </c>
      <c r="AA149" t="str">
        <f t="shared" si="220"/>
        <v/>
      </c>
      <c r="AB149" t="str">
        <f t="shared" si="221"/>
        <v/>
      </c>
      <c r="AC149" t="str">
        <f t="shared" si="222"/>
        <v/>
      </c>
      <c r="AD149" t="str">
        <f t="shared" si="223"/>
        <v/>
      </c>
      <c r="AE149" t="str">
        <f t="shared" si="224"/>
        <v/>
      </c>
      <c r="AF149" t="str">
        <f t="shared" si="225"/>
        <v/>
      </c>
      <c r="AG149" t="str">
        <f t="shared" si="226"/>
        <v/>
      </c>
      <c r="AH149" t="str">
        <f t="shared" si="227"/>
        <v/>
      </c>
      <c r="AI149" t="str">
        <f t="shared" si="228"/>
        <v/>
      </c>
      <c r="AJ149" t="str">
        <f t="shared" si="229"/>
        <v>(/)</v>
      </c>
      <c r="AK149" t="str">
        <f t="shared" si="230"/>
        <v/>
      </c>
      <c r="AL149" t="str">
        <f t="shared" si="231"/>
        <v/>
      </c>
      <c r="AM149" t="str">
        <f t="shared" si="232"/>
        <v/>
      </c>
      <c r="AN149" t="str">
        <f t="shared" si="233"/>
        <v/>
      </c>
      <c r="AO149" t="str">
        <f t="shared" si="234"/>
        <v/>
      </c>
      <c r="AP149" t="str">
        <f t="shared" si="235"/>
        <v/>
      </c>
      <c r="AQ149" t="str">
        <f t="shared" si="236"/>
        <v/>
      </c>
      <c r="AR149" t="str">
        <f t="shared" si="201"/>
        <v/>
      </c>
      <c r="AS149" t="str">
        <f t="shared" si="237"/>
        <v/>
      </c>
      <c r="AT149" t="str">
        <f t="shared" si="238"/>
        <v>(/)</v>
      </c>
      <c r="AU149" t="str">
        <f t="shared" si="202"/>
        <v/>
      </c>
      <c r="AV149" t="str">
        <f t="shared" si="203"/>
        <v/>
      </c>
      <c r="AW149" t="str">
        <f t="shared" si="239"/>
        <v/>
      </c>
      <c r="AY149" s="18" t="str">
        <f t="shared" si="240"/>
        <v/>
      </c>
      <c r="AZ149" s="18" t="str">
        <f t="shared" si="204"/>
        <v/>
      </c>
      <c r="BA149" s="18" t="str">
        <f t="shared" si="205"/>
        <v/>
      </c>
      <c r="BB149" s="18" t="str">
        <f t="shared" si="241"/>
        <v/>
      </c>
      <c r="BC149" s="18" t="str">
        <f t="shared" si="242"/>
        <v/>
      </c>
      <c r="BD149" s="18" t="str">
        <f t="shared" si="243"/>
        <v/>
      </c>
      <c r="BE149" s="18" t="str">
        <f t="shared" si="244"/>
        <v/>
      </c>
      <c r="BF149" s="18" t="str">
        <f t="shared" si="245"/>
        <v/>
      </c>
      <c r="BG149" s="18" t="str">
        <f t="shared" si="246"/>
        <v/>
      </c>
      <c r="BH149" s="18" t="str">
        <f t="shared" si="247"/>
        <v/>
      </c>
      <c r="BI149" s="18" t="str">
        <f t="shared" si="206"/>
        <v/>
      </c>
      <c r="BJ149" s="18" t="str">
        <f t="shared" si="207"/>
        <v/>
      </c>
      <c r="BK149" s="18" t="str">
        <f>IF(B149="","","("&amp;match7b!$P$6&amp;") ")</f>
        <v/>
      </c>
      <c r="BL149">
        <v>1.48E-7</v>
      </c>
      <c r="BM149" s="14" t="str">
        <f t="shared" si="248"/>
        <v/>
      </c>
      <c r="BN149" t="str">
        <f t="shared" si="267"/>
        <v/>
      </c>
      <c r="BO149" t="str">
        <f t="shared" si="249"/>
        <v/>
      </c>
      <c r="BP149" t="str">
        <f t="shared" si="250"/>
        <v/>
      </c>
      <c r="BQ149" t="str">
        <f t="shared" si="251"/>
        <v/>
      </c>
      <c r="BR149" t="str">
        <f t="shared" si="252"/>
        <v/>
      </c>
      <c r="BS149" t="str">
        <f t="shared" si="208"/>
        <v/>
      </c>
      <c r="BT149" t="str">
        <f t="shared" si="209"/>
        <v/>
      </c>
      <c r="BU149" t="str">
        <f t="shared" si="210"/>
        <v/>
      </c>
      <c r="BV149" t="str">
        <f t="shared" si="211"/>
        <v/>
      </c>
      <c r="BW149" t="str">
        <f t="shared" si="212"/>
        <v/>
      </c>
      <c r="BX149" t="str">
        <f t="shared" si="213"/>
        <v/>
      </c>
      <c r="BY149" t="str">
        <f t="shared" si="214"/>
        <v/>
      </c>
      <c r="BZ149" t="str">
        <f t="shared" si="253"/>
        <v/>
      </c>
      <c r="CA149" t="str">
        <f t="shared" si="254"/>
        <v/>
      </c>
      <c r="CB149" t="str">
        <f t="shared" si="255"/>
        <v/>
      </c>
    </row>
    <row r="150" spans="1:84" x14ac:dyDescent="0.25">
      <c r="A150" s="14" t="str">
        <f t="shared" si="199"/>
        <v/>
      </c>
      <c r="B150" t="str">
        <f>match7b!A11</f>
        <v/>
      </c>
      <c r="C150" t="str">
        <f>match7b!B11</f>
        <v/>
      </c>
      <c r="D150" t="str">
        <f>match7b!C11</f>
        <v/>
      </c>
      <c r="E150" t="str">
        <f>match7b!D11</f>
        <v/>
      </c>
      <c r="F150" t="str">
        <f t="shared" si="215"/>
        <v/>
      </c>
      <c r="G150" t="str">
        <f>match7b!E11</f>
        <v/>
      </c>
      <c r="H150" t="str">
        <f>match7b!F11</f>
        <v/>
      </c>
      <c r="I150" t="str">
        <f>match7b!G11</f>
        <v/>
      </c>
      <c r="J150" t="str">
        <f>match7b!H11</f>
        <v/>
      </c>
      <c r="K150" t="str">
        <f>match7b!I11</f>
        <v/>
      </c>
      <c r="L150" t="str">
        <f>match7b!J11</f>
        <v/>
      </c>
      <c r="M150" t="str">
        <f>match7b!K11</f>
        <v/>
      </c>
      <c r="N150" t="str">
        <f>match7b!L11</f>
        <v/>
      </c>
      <c r="O150" t="str">
        <f>match7b!M11</f>
        <v/>
      </c>
      <c r="P150" t="str">
        <f>match7b!N11</f>
        <v/>
      </c>
      <c r="Q150" t="str">
        <f t="shared" si="262"/>
        <v/>
      </c>
      <c r="R150" t="str">
        <f t="shared" si="263"/>
        <v/>
      </c>
      <c r="S150" t="str">
        <f t="shared" si="264"/>
        <v/>
      </c>
      <c r="T150" t="str">
        <f t="shared" si="265"/>
        <v/>
      </c>
      <c r="U150" t="str">
        <f t="shared" si="266"/>
        <v/>
      </c>
      <c r="V150" t="str">
        <f t="shared" si="200"/>
        <v/>
      </c>
      <c r="W150" t="str">
        <f t="shared" si="216"/>
        <v/>
      </c>
      <c r="X150" t="str">
        <f t="shared" si="217"/>
        <v/>
      </c>
      <c r="Y150" t="str">
        <f t="shared" si="218"/>
        <v/>
      </c>
      <c r="Z150" t="str">
        <f t="shared" si="219"/>
        <v>(/)</v>
      </c>
      <c r="AA150" t="str">
        <f t="shared" si="220"/>
        <v/>
      </c>
      <c r="AB150" t="str">
        <f t="shared" si="221"/>
        <v/>
      </c>
      <c r="AC150" t="str">
        <f t="shared" si="222"/>
        <v/>
      </c>
      <c r="AD150" t="str">
        <f t="shared" si="223"/>
        <v/>
      </c>
      <c r="AE150" t="str">
        <f t="shared" si="224"/>
        <v/>
      </c>
      <c r="AF150" t="str">
        <f t="shared" si="225"/>
        <v/>
      </c>
      <c r="AG150" t="str">
        <f t="shared" si="226"/>
        <v/>
      </c>
      <c r="AH150" t="str">
        <f t="shared" si="227"/>
        <v/>
      </c>
      <c r="AI150" t="str">
        <f t="shared" si="228"/>
        <v/>
      </c>
      <c r="AJ150" t="str">
        <f t="shared" si="229"/>
        <v>(/)</v>
      </c>
      <c r="AK150" t="str">
        <f t="shared" si="230"/>
        <v/>
      </c>
      <c r="AL150" t="str">
        <f t="shared" si="231"/>
        <v/>
      </c>
      <c r="AM150" t="str">
        <f t="shared" si="232"/>
        <v/>
      </c>
      <c r="AN150" t="str">
        <f t="shared" si="233"/>
        <v/>
      </c>
      <c r="AO150" t="str">
        <f t="shared" si="234"/>
        <v/>
      </c>
      <c r="AP150" t="str">
        <f t="shared" si="235"/>
        <v/>
      </c>
      <c r="AQ150" t="str">
        <f t="shared" si="236"/>
        <v/>
      </c>
      <c r="AR150" t="str">
        <f t="shared" si="201"/>
        <v/>
      </c>
      <c r="AS150" t="str">
        <f t="shared" si="237"/>
        <v/>
      </c>
      <c r="AT150" t="str">
        <f t="shared" si="238"/>
        <v>(/)</v>
      </c>
      <c r="AU150" t="str">
        <f t="shared" si="202"/>
        <v/>
      </c>
      <c r="AV150" t="str">
        <f t="shared" si="203"/>
        <v/>
      </c>
      <c r="AW150" t="str">
        <f t="shared" si="239"/>
        <v/>
      </c>
      <c r="AY150" s="18" t="str">
        <f t="shared" si="240"/>
        <v/>
      </c>
      <c r="AZ150" s="18" t="str">
        <f t="shared" si="204"/>
        <v/>
      </c>
      <c r="BA150" s="18" t="str">
        <f t="shared" si="205"/>
        <v/>
      </c>
      <c r="BB150" s="18" t="str">
        <f t="shared" si="241"/>
        <v/>
      </c>
      <c r="BC150" s="18" t="str">
        <f t="shared" si="242"/>
        <v/>
      </c>
      <c r="BD150" s="18" t="str">
        <f t="shared" si="243"/>
        <v/>
      </c>
      <c r="BE150" s="18" t="str">
        <f t="shared" si="244"/>
        <v/>
      </c>
      <c r="BF150" s="18" t="str">
        <f t="shared" si="245"/>
        <v/>
      </c>
      <c r="BG150" s="18" t="str">
        <f t="shared" si="246"/>
        <v/>
      </c>
      <c r="BH150" s="18" t="str">
        <f t="shared" si="247"/>
        <v/>
      </c>
      <c r="BI150" s="18" t="str">
        <f t="shared" si="206"/>
        <v/>
      </c>
      <c r="BJ150" s="18" t="str">
        <f t="shared" si="207"/>
        <v/>
      </c>
      <c r="BK150" s="18" t="str">
        <f>IF(B150="","","("&amp;match7b!$P$6&amp;") ")</f>
        <v/>
      </c>
      <c r="BL150">
        <v>1.49E-7</v>
      </c>
      <c r="BM150" s="14" t="str">
        <f t="shared" si="248"/>
        <v/>
      </c>
      <c r="BN150" t="str">
        <f t="shared" si="267"/>
        <v/>
      </c>
      <c r="BO150" t="str">
        <f t="shared" si="249"/>
        <v/>
      </c>
      <c r="BP150" t="str">
        <f t="shared" si="250"/>
        <v/>
      </c>
      <c r="BQ150" t="str">
        <f t="shared" si="251"/>
        <v/>
      </c>
      <c r="BR150" t="str">
        <f t="shared" si="252"/>
        <v/>
      </c>
      <c r="BS150" t="str">
        <f t="shared" si="208"/>
        <v/>
      </c>
      <c r="BT150" t="str">
        <f t="shared" si="209"/>
        <v/>
      </c>
      <c r="BU150" t="str">
        <f t="shared" si="210"/>
        <v/>
      </c>
      <c r="BV150" t="str">
        <f t="shared" si="211"/>
        <v/>
      </c>
      <c r="BW150" t="str">
        <f t="shared" si="212"/>
        <v/>
      </c>
      <c r="BX150" t="str">
        <f t="shared" si="213"/>
        <v/>
      </c>
      <c r="BY150" t="str">
        <f t="shared" si="214"/>
        <v/>
      </c>
      <c r="BZ150" t="str">
        <f t="shared" si="253"/>
        <v/>
      </c>
      <c r="CA150" t="str">
        <f t="shared" si="254"/>
        <v/>
      </c>
      <c r="CB150" t="str">
        <f t="shared" si="255"/>
        <v/>
      </c>
    </row>
    <row r="151" spans="1:84" x14ac:dyDescent="0.25">
      <c r="A151" s="14" t="str">
        <f t="shared" si="199"/>
        <v/>
      </c>
      <c r="B151" t="str">
        <f>match7b!A12</f>
        <v/>
      </c>
      <c r="C151" t="str">
        <f>match7b!B12</f>
        <v/>
      </c>
      <c r="D151" t="str">
        <f>match7b!C12</f>
        <v/>
      </c>
      <c r="E151" t="str">
        <f>match7b!D12</f>
        <v/>
      </c>
      <c r="F151" t="str">
        <f t="shared" si="215"/>
        <v/>
      </c>
      <c r="G151" t="str">
        <f>match7b!E12</f>
        <v/>
      </c>
      <c r="H151" t="str">
        <f>match7b!F12</f>
        <v/>
      </c>
      <c r="I151" t="str">
        <f>match7b!G12</f>
        <v/>
      </c>
      <c r="J151" t="str">
        <f>match7b!H12</f>
        <v/>
      </c>
      <c r="K151" t="str">
        <f>match7b!I12</f>
        <v/>
      </c>
      <c r="L151" t="str">
        <f>match7b!J12</f>
        <v/>
      </c>
      <c r="M151" t="str">
        <f>match7b!K12</f>
        <v/>
      </c>
      <c r="N151" t="str">
        <f>match7b!L12</f>
        <v/>
      </c>
      <c r="O151" t="str">
        <f>match7b!M12</f>
        <v/>
      </c>
      <c r="P151" t="str">
        <f>match7b!N12</f>
        <v/>
      </c>
      <c r="Q151" t="str">
        <f t="shared" si="262"/>
        <v/>
      </c>
      <c r="R151" t="str">
        <f t="shared" si="263"/>
        <v/>
      </c>
      <c r="S151" t="str">
        <f t="shared" si="264"/>
        <v/>
      </c>
      <c r="T151" t="str">
        <f t="shared" si="265"/>
        <v/>
      </c>
      <c r="U151" t="str">
        <f t="shared" si="266"/>
        <v/>
      </c>
      <c r="V151" t="str">
        <f t="shared" si="200"/>
        <v/>
      </c>
      <c r="W151" t="str">
        <f t="shared" si="216"/>
        <v/>
      </c>
      <c r="X151" t="str">
        <f t="shared" si="217"/>
        <v/>
      </c>
      <c r="Y151" t="str">
        <f t="shared" si="218"/>
        <v/>
      </c>
      <c r="Z151" t="str">
        <f t="shared" si="219"/>
        <v>(/)</v>
      </c>
      <c r="AA151" t="str">
        <f t="shared" si="220"/>
        <v/>
      </c>
      <c r="AB151" t="str">
        <f t="shared" si="221"/>
        <v/>
      </c>
      <c r="AC151" t="str">
        <f t="shared" si="222"/>
        <v/>
      </c>
      <c r="AD151" t="str">
        <f t="shared" si="223"/>
        <v/>
      </c>
      <c r="AE151" t="str">
        <f t="shared" si="224"/>
        <v/>
      </c>
      <c r="AF151" t="str">
        <f t="shared" si="225"/>
        <v/>
      </c>
      <c r="AG151" t="str">
        <f t="shared" si="226"/>
        <v/>
      </c>
      <c r="AH151" t="str">
        <f t="shared" si="227"/>
        <v/>
      </c>
      <c r="AI151" t="str">
        <f t="shared" si="228"/>
        <v/>
      </c>
      <c r="AJ151" t="str">
        <f t="shared" si="229"/>
        <v>(/)</v>
      </c>
      <c r="AK151" t="str">
        <f t="shared" si="230"/>
        <v/>
      </c>
      <c r="AL151" t="str">
        <f t="shared" si="231"/>
        <v/>
      </c>
      <c r="AM151" t="str">
        <f t="shared" si="232"/>
        <v/>
      </c>
      <c r="AN151" t="str">
        <f t="shared" si="233"/>
        <v/>
      </c>
      <c r="AO151" t="str">
        <f t="shared" si="234"/>
        <v/>
      </c>
      <c r="AP151" t="str">
        <f t="shared" si="235"/>
        <v/>
      </c>
      <c r="AQ151" t="str">
        <f t="shared" si="236"/>
        <v/>
      </c>
      <c r="AR151" t="str">
        <f t="shared" si="201"/>
        <v/>
      </c>
      <c r="AS151" t="str">
        <f t="shared" si="237"/>
        <v/>
      </c>
      <c r="AT151" t="str">
        <f t="shared" si="238"/>
        <v>(/)</v>
      </c>
      <c r="AU151" t="str">
        <f t="shared" si="202"/>
        <v/>
      </c>
      <c r="AV151" t="str">
        <f t="shared" si="203"/>
        <v/>
      </c>
      <c r="AW151" t="str">
        <f t="shared" si="239"/>
        <v/>
      </c>
      <c r="AY151" s="18" t="str">
        <f t="shared" si="240"/>
        <v/>
      </c>
      <c r="AZ151" s="18" t="str">
        <f t="shared" si="204"/>
        <v/>
      </c>
      <c r="BA151" s="18" t="str">
        <f t="shared" si="205"/>
        <v/>
      </c>
      <c r="BB151" s="18" t="str">
        <f t="shared" si="241"/>
        <v/>
      </c>
      <c r="BC151" s="18" t="str">
        <f t="shared" si="242"/>
        <v/>
      </c>
      <c r="BD151" s="18" t="str">
        <f t="shared" si="243"/>
        <v/>
      </c>
      <c r="BE151" s="18" t="str">
        <f t="shared" si="244"/>
        <v/>
      </c>
      <c r="BF151" s="18" t="str">
        <f t="shared" si="245"/>
        <v/>
      </c>
      <c r="BG151" s="18" t="str">
        <f t="shared" si="246"/>
        <v/>
      </c>
      <c r="BH151" s="18" t="str">
        <f t="shared" si="247"/>
        <v/>
      </c>
      <c r="BI151" s="18" t="str">
        <f t="shared" si="206"/>
        <v/>
      </c>
      <c r="BJ151" s="18" t="str">
        <f t="shared" si="207"/>
        <v/>
      </c>
      <c r="BK151" s="18" t="str">
        <f>IF(B151="","","("&amp;match7b!$P$6&amp;") ")</f>
        <v/>
      </c>
      <c r="BL151">
        <v>1.4999999999999999E-7</v>
      </c>
      <c r="BM151" s="14" t="str">
        <f t="shared" si="248"/>
        <v/>
      </c>
      <c r="BN151" t="str">
        <f t="shared" si="267"/>
        <v/>
      </c>
      <c r="BO151" t="str">
        <f t="shared" si="249"/>
        <v/>
      </c>
      <c r="BP151" t="str">
        <f t="shared" si="250"/>
        <v/>
      </c>
      <c r="BQ151" t="str">
        <f t="shared" si="251"/>
        <v/>
      </c>
      <c r="BR151" t="str">
        <f t="shared" si="252"/>
        <v/>
      </c>
      <c r="BS151" t="str">
        <f t="shared" si="208"/>
        <v/>
      </c>
      <c r="BT151" t="str">
        <f t="shared" si="209"/>
        <v/>
      </c>
      <c r="BU151" t="str">
        <f t="shared" si="210"/>
        <v/>
      </c>
      <c r="BV151" t="str">
        <f t="shared" si="211"/>
        <v/>
      </c>
      <c r="BW151" t="str">
        <f t="shared" si="212"/>
        <v/>
      </c>
      <c r="BX151" t="str">
        <f t="shared" si="213"/>
        <v/>
      </c>
      <c r="BY151" t="str">
        <f t="shared" si="214"/>
        <v/>
      </c>
      <c r="BZ151" t="str">
        <f t="shared" si="253"/>
        <v/>
      </c>
      <c r="CA151" t="str">
        <f t="shared" si="254"/>
        <v/>
      </c>
      <c r="CB151" t="str">
        <f t="shared" si="255"/>
        <v/>
      </c>
    </row>
    <row r="152" spans="1:84" x14ac:dyDescent="0.25">
      <c r="A152" s="14" t="str">
        <f t="shared" si="199"/>
        <v/>
      </c>
      <c r="B152" t="str">
        <f>match7b!A13</f>
        <v/>
      </c>
      <c r="C152" t="str">
        <f>match7b!B13</f>
        <v/>
      </c>
      <c r="D152" t="str">
        <f>match7b!C13</f>
        <v/>
      </c>
      <c r="E152" t="str">
        <f>match7b!D13</f>
        <v/>
      </c>
      <c r="F152" t="str">
        <f t="shared" si="215"/>
        <v/>
      </c>
      <c r="G152" t="str">
        <f>match7b!E13</f>
        <v/>
      </c>
      <c r="H152" t="str">
        <f>match7b!F13</f>
        <v/>
      </c>
      <c r="I152" t="str">
        <f>match7b!G13</f>
        <v/>
      </c>
      <c r="J152" t="str">
        <f>match7b!H13</f>
        <v/>
      </c>
      <c r="K152" t="str">
        <f>match7b!I13</f>
        <v/>
      </c>
      <c r="L152" t="str">
        <f>match7b!J13</f>
        <v/>
      </c>
      <c r="M152" t="str">
        <f>match7b!K13</f>
        <v/>
      </c>
      <c r="N152" t="str">
        <f>match7b!L13</f>
        <v/>
      </c>
      <c r="O152" t="str">
        <f>match7b!M13</f>
        <v/>
      </c>
      <c r="P152" t="str">
        <f>match7b!N13</f>
        <v/>
      </c>
      <c r="Q152" t="str">
        <f t="shared" si="262"/>
        <v/>
      </c>
      <c r="R152" t="str">
        <f t="shared" si="263"/>
        <v/>
      </c>
      <c r="S152" t="str">
        <f t="shared" si="264"/>
        <v/>
      </c>
      <c r="T152" t="str">
        <f t="shared" si="265"/>
        <v/>
      </c>
      <c r="U152" t="str">
        <f t="shared" si="266"/>
        <v/>
      </c>
      <c r="V152" t="str">
        <f t="shared" si="200"/>
        <v/>
      </c>
      <c r="W152" t="str">
        <f t="shared" si="216"/>
        <v/>
      </c>
      <c r="X152" t="str">
        <f t="shared" si="217"/>
        <v/>
      </c>
      <c r="Y152" t="str">
        <f t="shared" si="218"/>
        <v/>
      </c>
      <c r="Z152" t="str">
        <f t="shared" si="219"/>
        <v>(/)</v>
      </c>
      <c r="AA152" t="str">
        <f t="shared" si="220"/>
        <v/>
      </c>
      <c r="AB152" t="str">
        <f t="shared" si="221"/>
        <v/>
      </c>
      <c r="AC152" t="str">
        <f t="shared" si="222"/>
        <v/>
      </c>
      <c r="AD152" t="str">
        <f t="shared" si="223"/>
        <v/>
      </c>
      <c r="AE152" t="str">
        <f t="shared" si="224"/>
        <v/>
      </c>
      <c r="AF152" t="str">
        <f t="shared" si="225"/>
        <v/>
      </c>
      <c r="AG152" t="str">
        <f t="shared" si="226"/>
        <v/>
      </c>
      <c r="AH152" t="str">
        <f t="shared" si="227"/>
        <v/>
      </c>
      <c r="AI152" t="str">
        <f t="shared" si="228"/>
        <v/>
      </c>
      <c r="AJ152" t="str">
        <f t="shared" si="229"/>
        <v>(/)</v>
      </c>
      <c r="AK152" t="str">
        <f t="shared" si="230"/>
        <v/>
      </c>
      <c r="AL152" t="str">
        <f t="shared" si="231"/>
        <v/>
      </c>
      <c r="AM152" t="str">
        <f t="shared" si="232"/>
        <v/>
      </c>
      <c r="AN152" t="str">
        <f t="shared" si="233"/>
        <v/>
      </c>
      <c r="AO152" t="str">
        <f t="shared" si="234"/>
        <v/>
      </c>
      <c r="AP152" t="str">
        <f t="shared" si="235"/>
        <v/>
      </c>
      <c r="AQ152" t="str">
        <f t="shared" si="236"/>
        <v/>
      </c>
      <c r="AR152" t="str">
        <f t="shared" si="201"/>
        <v/>
      </c>
      <c r="AS152" t="str">
        <f t="shared" si="237"/>
        <v/>
      </c>
      <c r="AT152" t="str">
        <f t="shared" si="238"/>
        <v>(/)</v>
      </c>
      <c r="AU152" t="str">
        <f t="shared" si="202"/>
        <v/>
      </c>
      <c r="AV152" t="str">
        <f t="shared" si="203"/>
        <v/>
      </c>
      <c r="AW152" t="str">
        <f t="shared" si="239"/>
        <v/>
      </c>
      <c r="AY152" s="18" t="str">
        <f t="shared" si="240"/>
        <v/>
      </c>
      <c r="AZ152" s="18" t="str">
        <f t="shared" si="204"/>
        <v/>
      </c>
      <c r="BA152" s="18" t="str">
        <f t="shared" si="205"/>
        <v/>
      </c>
      <c r="BB152" s="18" t="str">
        <f t="shared" si="241"/>
        <v/>
      </c>
      <c r="BC152" s="18" t="str">
        <f t="shared" si="242"/>
        <v/>
      </c>
      <c r="BD152" s="18" t="str">
        <f t="shared" si="243"/>
        <v/>
      </c>
      <c r="BE152" s="18" t="str">
        <f t="shared" si="244"/>
        <v/>
      </c>
      <c r="BF152" s="18" t="str">
        <f t="shared" si="245"/>
        <v/>
      </c>
      <c r="BG152" s="18" t="str">
        <f t="shared" si="246"/>
        <v/>
      </c>
      <c r="BH152" s="18" t="str">
        <f t="shared" si="247"/>
        <v/>
      </c>
      <c r="BI152" s="18" t="str">
        <f t="shared" si="206"/>
        <v/>
      </c>
      <c r="BJ152" s="18" t="str">
        <f t="shared" si="207"/>
        <v/>
      </c>
      <c r="BK152" s="18" t="str">
        <f>IF(B152="","","("&amp;match7b!$P$6&amp;") ")</f>
        <v/>
      </c>
      <c r="BL152">
        <v>1.5099999999999999E-7</v>
      </c>
      <c r="BM152" s="14" t="str">
        <f t="shared" si="248"/>
        <v/>
      </c>
      <c r="BN152" t="str">
        <f t="shared" si="267"/>
        <v/>
      </c>
      <c r="BO152" t="str">
        <f t="shared" si="249"/>
        <v/>
      </c>
      <c r="BP152" t="str">
        <f t="shared" si="250"/>
        <v/>
      </c>
      <c r="BQ152" t="str">
        <f t="shared" si="251"/>
        <v/>
      </c>
      <c r="BR152" t="str">
        <f t="shared" si="252"/>
        <v/>
      </c>
      <c r="BS152" t="str">
        <f t="shared" si="208"/>
        <v/>
      </c>
      <c r="BT152" t="str">
        <f t="shared" si="209"/>
        <v/>
      </c>
      <c r="BU152" t="str">
        <f t="shared" si="210"/>
        <v/>
      </c>
      <c r="BV152" t="str">
        <f t="shared" si="211"/>
        <v/>
      </c>
      <c r="BW152" t="str">
        <f t="shared" si="212"/>
        <v/>
      </c>
      <c r="BX152" t="str">
        <f t="shared" si="213"/>
        <v/>
      </c>
      <c r="BY152" t="str">
        <f t="shared" si="214"/>
        <v/>
      </c>
      <c r="BZ152" t="str">
        <f t="shared" si="253"/>
        <v/>
      </c>
      <c r="CA152" t="str">
        <f t="shared" si="254"/>
        <v/>
      </c>
      <c r="CB152" t="str">
        <f t="shared" si="255"/>
        <v/>
      </c>
    </row>
    <row r="153" spans="1:84" x14ac:dyDescent="0.25">
      <c r="A153" s="14" t="str">
        <f t="shared" si="199"/>
        <v/>
      </c>
      <c r="B153" t="str">
        <f>match7b!A14</f>
        <v/>
      </c>
      <c r="C153" t="str">
        <f>match7b!B14</f>
        <v/>
      </c>
      <c r="D153" t="str">
        <f>match7b!C14</f>
        <v/>
      </c>
      <c r="E153" t="str">
        <f>match7b!D14</f>
        <v/>
      </c>
      <c r="F153" t="str">
        <f t="shared" si="215"/>
        <v/>
      </c>
      <c r="G153" t="str">
        <f>match7b!E14</f>
        <v/>
      </c>
      <c r="H153" t="str">
        <f>match7b!F14</f>
        <v/>
      </c>
      <c r="I153" t="str">
        <f>match7b!G14</f>
        <v/>
      </c>
      <c r="J153" t="str">
        <f>match7b!H14</f>
        <v/>
      </c>
      <c r="K153" t="str">
        <f>match7b!I14</f>
        <v/>
      </c>
      <c r="L153" t="str">
        <f>match7b!J14</f>
        <v/>
      </c>
      <c r="M153" t="str">
        <f>match7b!K14</f>
        <v/>
      </c>
      <c r="N153" t="str">
        <f>match7b!L14</f>
        <v/>
      </c>
      <c r="O153" t="str">
        <f>match7b!M14</f>
        <v/>
      </c>
      <c r="P153" t="str">
        <f>match7b!N14</f>
        <v/>
      </c>
      <c r="Q153" t="str">
        <f t="shared" si="262"/>
        <v/>
      </c>
      <c r="R153" t="str">
        <f t="shared" si="263"/>
        <v/>
      </c>
      <c r="S153" t="str">
        <f t="shared" si="264"/>
        <v/>
      </c>
      <c r="T153" t="str">
        <f t="shared" si="265"/>
        <v/>
      </c>
      <c r="U153" t="str">
        <f t="shared" si="266"/>
        <v/>
      </c>
      <c r="V153" t="str">
        <f t="shared" si="200"/>
        <v/>
      </c>
      <c r="W153" t="str">
        <f t="shared" si="216"/>
        <v/>
      </c>
      <c r="X153" t="str">
        <f t="shared" si="217"/>
        <v/>
      </c>
      <c r="Y153" t="str">
        <f t="shared" si="218"/>
        <v/>
      </c>
      <c r="Z153" t="str">
        <f t="shared" si="219"/>
        <v>(/)</v>
      </c>
      <c r="AA153" t="str">
        <f t="shared" si="220"/>
        <v/>
      </c>
      <c r="AB153" t="str">
        <f t="shared" si="221"/>
        <v/>
      </c>
      <c r="AC153" t="str">
        <f t="shared" si="222"/>
        <v/>
      </c>
      <c r="AD153" t="str">
        <f t="shared" si="223"/>
        <v/>
      </c>
      <c r="AE153" t="str">
        <f t="shared" si="224"/>
        <v/>
      </c>
      <c r="AF153" t="str">
        <f t="shared" si="225"/>
        <v/>
      </c>
      <c r="AG153" t="str">
        <f t="shared" si="226"/>
        <v/>
      </c>
      <c r="AH153" t="str">
        <f t="shared" si="227"/>
        <v/>
      </c>
      <c r="AI153" t="str">
        <f t="shared" si="228"/>
        <v/>
      </c>
      <c r="AJ153" t="str">
        <f t="shared" si="229"/>
        <v>(/)</v>
      </c>
      <c r="AK153" t="str">
        <f t="shared" si="230"/>
        <v/>
      </c>
      <c r="AL153" t="str">
        <f t="shared" si="231"/>
        <v/>
      </c>
      <c r="AM153" t="str">
        <f t="shared" si="232"/>
        <v/>
      </c>
      <c r="AN153" t="str">
        <f t="shared" si="233"/>
        <v/>
      </c>
      <c r="AO153" t="str">
        <f t="shared" si="234"/>
        <v/>
      </c>
      <c r="AP153" t="str">
        <f t="shared" si="235"/>
        <v/>
      </c>
      <c r="AQ153" t="str">
        <f t="shared" si="236"/>
        <v/>
      </c>
      <c r="AR153" t="str">
        <f t="shared" si="201"/>
        <v/>
      </c>
      <c r="AS153" t="str">
        <f t="shared" si="237"/>
        <v/>
      </c>
      <c r="AT153" t="str">
        <f t="shared" si="238"/>
        <v>(/)</v>
      </c>
      <c r="AU153" t="str">
        <f t="shared" si="202"/>
        <v/>
      </c>
      <c r="AV153" t="str">
        <f t="shared" si="203"/>
        <v/>
      </c>
      <c r="AW153" t="str">
        <f t="shared" si="239"/>
        <v/>
      </c>
      <c r="AY153" s="18" t="str">
        <f t="shared" si="240"/>
        <v/>
      </c>
      <c r="AZ153" s="18" t="str">
        <f t="shared" si="204"/>
        <v/>
      </c>
      <c r="BA153" s="18" t="str">
        <f t="shared" si="205"/>
        <v/>
      </c>
      <c r="BB153" s="18" t="str">
        <f t="shared" si="241"/>
        <v/>
      </c>
      <c r="BC153" s="18" t="str">
        <f t="shared" si="242"/>
        <v/>
      </c>
      <c r="BD153" s="18" t="str">
        <f t="shared" si="243"/>
        <v/>
      </c>
      <c r="BE153" s="18" t="str">
        <f t="shared" si="244"/>
        <v/>
      </c>
      <c r="BF153" s="18" t="str">
        <f t="shared" si="245"/>
        <v/>
      </c>
      <c r="BG153" s="18" t="str">
        <f t="shared" si="246"/>
        <v/>
      </c>
      <c r="BH153" s="18" t="str">
        <f t="shared" si="247"/>
        <v/>
      </c>
      <c r="BI153" s="18" t="str">
        <f t="shared" si="206"/>
        <v/>
      </c>
      <c r="BJ153" s="18" t="str">
        <f t="shared" si="207"/>
        <v/>
      </c>
      <c r="BK153" s="18" t="str">
        <f>IF(B153="","","("&amp;match7b!$P$6&amp;") ")</f>
        <v/>
      </c>
      <c r="BL153">
        <v>1.5200000000000001E-7</v>
      </c>
      <c r="BM153" s="14" t="str">
        <f t="shared" si="248"/>
        <v/>
      </c>
      <c r="BN153" t="str">
        <f t="shared" si="267"/>
        <v/>
      </c>
      <c r="BO153" t="str">
        <f t="shared" si="249"/>
        <v/>
      </c>
      <c r="BP153" t="str">
        <f t="shared" si="250"/>
        <v/>
      </c>
      <c r="BQ153" t="str">
        <f t="shared" si="251"/>
        <v/>
      </c>
      <c r="BR153" t="str">
        <f t="shared" si="252"/>
        <v/>
      </c>
      <c r="BS153" t="str">
        <f t="shared" si="208"/>
        <v/>
      </c>
      <c r="BT153" t="str">
        <f t="shared" si="209"/>
        <v/>
      </c>
      <c r="BU153" t="str">
        <f t="shared" si="210"/>
        <v/>
      </c>
      <c r="BV153" t="str">
        <f t="shared" si="211"/>
        <v/>
      </c>
      <c r="BW153" t="str">
        <f t="shared" si="212"/>
        <v/>
      </c>
      <c r="BX153" t="str">
        <f t="shared" si="213"/>
        <v/>
      </c>
      <c r="BY153" t="str">
        <f t="shared" si="214"/>
        <v/>
      </c>
      <c r="BZ153" t="str">
        <f t="shared" si="253"/>
        <v/>
      </c>
      <c r="CA153" t="str">
        <f t="shared" si="254"/>
        <v/>
      </c>
      <c r="CB153" t="str">
        <f t="shared" si="255"/>
        <v/>
      </c>
    </row>
    <row r="154" spans="1:84" x14ac:dyDescent="0.25">
      <c r="A154" s="14" t="str">
        <f t="shared" si="199"/>
        <v/>
      </c>
      <c r="B154" t="str">
        <f>match7b!A15</f>
        <v/>
      </c>
      <c r="C154" t="str">
        <f>match7b!B15</f>
        <v/>
      </c>
      <c r="D154" t="str">
        <f>match7b!C15</f>
        <v/>
      </c>
      <c r="E154" t="str">
        <f>match7b!D15</f>
        <v/>
      </c>
      <c r="F154" t="str">
        <f t="shared" si="215"/>
        <v/>
      </c>
      <c r="G154" t="str">
        <f>match7b!E15</f>
        <v/>
      </c>
      <c r="H154" t="str">
        <f>match7b!F15</f>
        <v/>
      </c>
      <c r="I154" t="str">
        <f>match7b!G15</f>
        <v/>
      </c>
      <c r="J154" t="str">
        <f>match7b!H15</f>
        <v/>
      </c>
      <c r="K154" t="str">
        <f>match7b!I15</f>
        <v/>
      </c>
      <c r="L154" t="str">
        <f>match7b!J15</f>
        <v/>
      </c>
      <c r="M154" t="str">
        <f>match7b!K15</f>
        <v/>
      </c>
      <c r="N154" t="str">
        <f>match7b!L15</f>
        <v/>
      </c>
      <c r="O154" t="str">
        <f>match7b!M15</f>
        <v/>
      </c>
      <c r="P154" t="str">
        <f>match7b!N15</f>
        <v/>
      </c>
      <c r="Q154" t="str">
        <f t="shared" si="262"/>
        <v/>
      </c>
      <c r="R154" t="str">
        <f t="shared" si="263"/>
        <v/>
      </c>
      <c r="S154" t="str">
        <f t="shared" si="264"/>
        <v/>
      </c>
      <c r="T154" t="str">
        <f t="shared" si="265"/>
        <v/>
      </c>
      <c r="U154" t="str">
        <f t="shared" si="266"/>
        <v/>
      </c>
      <c r="V154" t="str">
        <f t="shared" si="200"/>
        <v/>
      </c>
      <c r="W154" t="str">
        <f t="shared" si="216"/>
        <v/>
      </c>
      <c r="X154" t="str">
        <f t="shared" si="217"/>
        <v/>
      </c>
      <c r="Y154" t="str">
        <f t="shared" si="218"/>
        <v/>
      </c>
      <c r="Z154" t="str">
        <f t="shared" si="219"/>
        <v>(/)</v>
      </c>
      <c r="AA154" t="str">
        <f t="shared" si="220"/>
        <v/>
      </c>
      <c r="AB154" t="str">
        <f t="shared" si="221"/>
        <v/>
      </c>
      <c r="AC154" t="str">
        <f t="shared" si="222"/>
        <v/>
      </c>
      <c r="AD154" t="str">
        <f t="shared" si="223"/>
        <v/>
      </c>
      <c r="AE154" t="str">
        <f t="shared" si="224"/>
        <v/>
      </c>
      <c r="AF154" t="str">
        <f t="shared" si="225"/>
        <v/>
      </c>
      <c r="AG154" t="str">
        <f t="shared" si="226"/>
        <v/>
      </c>
      <c r="AH154" t="str">
        <f t="shared" si="227"/>
        <v/>
      </c>
      <c r="AI154" t="str">
        <f t="shared" si="228"/>
        <v/>
      </c>
      <c r="AJ154" t="str">
        <f t="shared" si="229"/>
        <v>(/)</v>
      </c>
      <c r="AK154" t="str">
        <f t="shared" si="230"/>
        <v/>
      </c>
      <c r="AL154" t="str">
        <f t="shared" si="231"/>
        <v/>
      </c>
      <c r="AM154" t="str">
        <f t="shared" si="232"/>
        <v/>
      </c>
      <c r="AN154" t="str">
        <f t="shared" si="233"/>
        <v/>
      </c>
      <c r="AO154" t="str">
        <f t="shared" si="234"/>
        <v/>
      </c>
      <c r="AP154" t="str">
        <f t="shared" si="235"/>
        <v/>
      </c>
      <c r="AQ154" t="str">
        <f t="shared" si="236"/>
        <v/>
      </c>
      <c r="AR154" t="str">
        <f t="shared" si="201"/>
        <v/>
      </c>
      <c r="AS154" t="str">
        <f t="shared" si="237"/>
        <v/>
      </c>
      <c r="AT154" t="str">
        <f t="shared" si="238"/>
        <v>(/)</v>
      </c>
      <c r="AU154" t="str">
        <f t="shared" si="202"/>
        <v/>
      </c>
      <c r="AV154" t="str">
        <f t="shared" si="203"/>
        <v/>
      </c>
      <c r="AW154" t="str">
        <f t="shared" si="239"/>
        <v/>
      </c>
      <c r="AY154" s="18" t="str">
        <f t="shared" si="240"/>
        <v/>
      </c>
      <c r="AZ154" s="18" t="str">
        <f t="shared" si="204"/>
        <v/>
      </c>
      <c r="BA154" s="18" t="str">
        <f t="shared" si="205"/>
        <v/>
      </c>
      <c r="BB154" s="18" t="str">
        <f t="shared" si="241"/>
        <v/>
      </c>
      <c r="BC154" s="18" t="str">
        <f t="shared" si="242"/>
        <v/>
      </c>
      <c r="BD154" s="18" t="str">
        <f t="shared" si="243"/>
        <v/>
      </c>
      <c r="BE154" s="18" t="str">
        <f t="shared" si="244"/>
        <v/>
      </c>
      <c r="BF154" s="18" t="str">
        <f t="shared" si="245"/>
        <v/>
      </c>
      <c r="BG154" s="18" t="str">
        <f t="shared" si="246"/>
        <v/>
      </c>
      <c r="BH154" s="18" t="str">
        <f t="shared" si="247"/>
        <v/>
      </c>
      <c r="BI154" s="18" t="str">
        <f t="shared" si="206"/>
        <v/>
      </c>
      <c r="BJ154" s="18" t="str">
        <f t="shared" si="207"/>
        <v/>
      </c>
      <c r="BK154" s="18" t="str">
        <f>IF(B154="","","("&amp;match7b!$P$6&amp;") ")</f>
        <v/>
      </c>
      <c r="BL154">
        <v>1.5300000000000001E-7</v>
      </c>
      <c r="BM154" s="14" t="str">
        <f t="shared" si="248"/>
        <v/>
      </c>
      <c r="BN154" t="str">
        <f t="shared" si="267"/>
        <v/>
      </c>
      <c r="BO154" t="str">
        <f t="shared" si="249"/>
        <v/>
      </c>
      <c r="BP154" t="str">
        <f t="shared" si="250"/>
        <v/>
      </c>
      <c r="BQ154" t="str">
        <f t="shared" si="251"/>
        <v/>
      </c>
      <c r="BR154" t="str">
        <f t="shared" si="252"/>
        <v/>
      </c>
      <c r="BS154" t="str">
        <f t="shared" si="208"/>
        <v/>
      </c>
      <c r="BT154" t="str">
        <f t="shared" si="209"/>
        <v/>
      </c>
      <c r="BU154" t="str">
        <f t="shared" si="210"/>
        <v/>
      </c>
      <c r="BV154" t="str">
        <f t="shared" si="211"/>
        <v/>
      </c>
      <c r="BW154" t="str">
        <f t="shared" si="212"/>
        <v/>
      </c>
      <c r="BX154" t="str">
        <f t="shared" si="213"/>
        <v/>
      </c>
      <c r="BY154" t="str">
        <f t="shared" si="214"/>
        <v/>
      </c>
      <c r="BZ154" t="str">
        <f t="shared" si="253"/>
        <v/>
      </c>
      <c r="CA154" t="str">
        <f t="shared" si="254"/>
        <v/>
      </c>
      <c r="CB154" t="str">
        <f t="shared" si="255"/>
        <v/>
      </c>
    </row>
    <row r="155" spans="1:84" x14ac:dyDescent="0.25">
      <c r="A155" s="14" t="str">
        <f t="shared" si="199"/>
        <v/>
      </c>
      <c r="B155" t="str">
        <f>match7b!A16</f>
        <v/>
      </c>
      <c r="C155" t="str">
        <f>match7b!B16</f>
        <v/>
      </c>
      <c r="D155" t="str">
        <f>match7b!C16</f>
        <v/>
      </c>
      <c r="E155" t="str">
        <f>match7b!D16</f>
        <v/>
      </c>
      <c r="F155" t="str">
        <f t="shared" si="215"/>
        <v/>
      </c>
      <c r="G155" t="str">
        <f>match7b!E16</f>
        <v/>
      </c>
      <c r="H155" t="str">
        <f>match7b!F16</f>
        <v/>
      </c>
      <c r="I155" t="str">
        <f>match7b!G16</f>
        <v/>
      </c>
      <c r="J155" t="str">
        <f>match7b!H16</f>
        <v/>
      </c>
      <c r="K155" t="str">
        <f>match7b!I16</f>
        <v/>
      </c>
      <c r="L155" t="str">
        <f>match7b!J16</f>
        <v/>
      </c>
      <c r="M155" t="str">
        <f>match7b!K16</f>
        <v/>
      </c>
      <c r="N155" t="str">
        <f>match7b!L16</f>
        <v/>
      </c>
      <c r="O155" t="str">
        <f>match7b!M16</f>
        <v/>
      </c>
      <c r="P155" t="str">
        <f>match7b!N16</f>
        <v/>
      </c>
      <c r="Q155" t="str">
        <f t="shared" si="262"/>
        <v/>
      </c>
      <c r="R155" t="str">
        <f t="shared" si="263"/>
        <v/>
      </c>
      <c r="S155" t="str">
        <f t="shared" si="264"/>
        <v/>
      </c>
      <c r="T155" t="str">
        <f t="shared" si="265"/>
        <v/>
      </c>
      <c r="U155" t="str">
        <f t="shared" si="266"/>
        <v/>
      </c>
      <c r="V155" t="str">
        <f t="shared" si="200"/>
        <v/>
      </c>
      <c r="W155" t="str">
        <f t="shared" si="216"/>
        <v/>
      </c>
      <c r="X155" t="str">
        <f t="shared" si="217"/>
        <v/>
      </c>
      <c r="Y155" t="str">
        <f t="shared" si="218"/>
        <v/>
      </c>
      <c r="Z155" t="str">
        <f t="shared" si="219"/>
        <v>(/)</v>
      </c>
      <c r="AA155" t="str">
        <f t="shared" si="220"/>
        <v/>
      </c>
      <c r="AB155" t="str">
        <f t="shared" si="221"/>
        <v/>
      </c>
      <c r="AC155" t="str">
        <f t="shared" si="222"/>
        <v/>
      </c>
      <c r="AD155" t="str">
        <f t="shared" si="223"/>
        <v/>
      </c>
      <c r="AE155" t="str">
        <f t="shared" si="224"/>
        <v/>
      </c>
      <c r="AF155" t="str">
        <f t="shared" si="225"/>
        <v/>
      </c>
      <c r="AG155" t="str">
        <f t="shared" si="226"/>
        <v/>
      </c>
      <c r="AH155" t="str">
        <f t="shared" si="227"/>
        <v/>
      </c>
      <c r="AI155" t="str">
        <f t="shared" si="228"/>
        <v/>
      </c>
      <c r="AJ155" t="str">
        <f t="shared" si="229"/>
        <v>(/)</v>
      </c>
      <c r="AK155" t="str">
        <f t="shared" si="230"/>
        <v/>
      </c>
      <c r="AL155" t="str">
        <f t="shared" si="231"/>
        <v/>
      </c>
      <c r="AM155" t="str">
        <f t="shared" si="232"/>
        <v/>
      </c>
      <c r="AN155" t="str">
        <f t="shared" si="233"/>
        <v/>
      </c>
      <c r="AO155" t="str">
        <f t="shared" si="234"/>
        <v/>
      </c>
      <c r="AP155" t="str">
        <f t="shared" si="235"/>
        <v/>
      </c>
      <c r="AQ155" t="str">
        <f t="shared" si="236"/>
        <v/>
      </c>
      <c r="AR155" t="str">
        <f t="shared" si="201"/>
        <v/>
      </c>
      <c r="AS155" t="str">
        <f t="shared" si="237"/>
        <v/>
      </c>
      <c r="AT155" t="str">
        <f t="shared" si="238"/>
        <v>(/)</v>
      </c>
      <c r="AU155" t="str">
        <f t="shared" si="202"/>
        <v/>
      </c>
      <c r="AV155" t="str">
        <f t="shared" si="203"/>
        <v/>
      </c>
      <c r="AW155" t="str">
        <f t="shared" si="239"/>
        <v/>
      </c>
      <c r="AY155" s="18" t="str">
        <f t="shared" si="240"/>
        <v/>
      </c>
      <c r="AZ155" s="18" t="str">
        <f t="shared" si="204"/>
        <v/>
      </c>
      <c r="BA155" s="18" t="str">
        <f t="shared" si="205"/>
        <v/>
      </c>
      <c r="BB155" s="18" t="str">
        <f t="shared" si="241"/>
        <v/>
      </c>
      <c r="BC155" s="18" t="str">
        <f t="shared" si="242"/>
        <v/>
      </c>
      <c r="BD155" s="18" t="str">
        <f t="shared" si="243"/>
        <v/>
      </c>
      <c r="BE155" s="18" t="str">
        <f t="shared" si="244"/>
        <v/>
      </c>
      <c r="BF155" s="18" t="str">
        <f t="shared" si="245"/>
        <v/>
      </c>
      <c r="BG155" s="18" t="str">
        <f t="shared" si="246"/>
        <v/>
      </c>
      <c r="BH155" s="18" t="str">
        <f t="shared" si="247"/>
        <v/>
      </c>
      <c r="BI155" s="18" t="str">
        <f t="shared" si="206"/>
        <v/>
      </c>
      <c r="BJ155" s="18" t="str">
        <f t="shared" si="207"/>
        <v/>
      </c>
      <c r="BK155" s="18" t="str">
        <f>IF(B155="","","("&amp;match7b!$P$6&amp;") ")</f>
        <v/>
      </c>
      <c r="BL155">
        <v>1.54E-7</v>
      </c>
      <c r="BM155" s="14" t="str">
        <f t="shared" si="248"/>
        <v/>
      </c>
      <c r="BN155" t="str">
        <f t="shared" si="267"/>
        <v/>
      </c>
      <c r="BO155" t="str">
        <f t="shared" si="249"/>
        <v/>
      </c>
      <c r="BP155" t="str">
        <f t="shared" si="250"/>
        <v/>
      </c>
      <c r="BQ155" t="str">
        <f t="shared" si="251"/>
        <v/>
      </c>
      <c r="BR155" t="str">
        <f t="shared" si="252"/>
        <v/>
      </c>
      <c r="BS155" t="str">
        <f t="shared" si="208"/>
        <v/>
      </c>
      <c r="BT155" t="str">
        <f t="shared" si="209"/>
        <v/>
      </c>
      <c r="BU155" t="str">
        <f t="shared" si="210"/>
        <v/>
      </c>
      <c r="BV155" t="str">
        <f t="shared" si="211"/>
        <v/>
      </c>
      <c r="BW155" t="str">
        <f t="shared" si="212"/>
        <v/>
      </c>
      <c r="BX155" t="str">
        <f t="shared" si="213"/>
        <v/>
      </c>
      <c r="BY155" t="str">
        <f t="shared" si="214"/>
        <v/>
      </c>
      <c r="BZ155" t="str">
        <f t="shared" si="253"/>
        <v/>
      </c>
      <c r="CA155" t="str">
        <f t="shared" si="254"/>
        <v/>
      </c>
      <c r="CB155" t="str">
        <f t="shared" si="255"/>
        <v/>
      </c>
    </row>
    <row r="156" spans="1:84" x14ac:dyDescent="0.25">
      <c r="A156" s="14" t="str">
        <f t="shared" si="199"/>
        <v/>
      </c>
      <c r="B156" t="str">
        <f>match7b!A17</f>
        <v/>
      </c>
      <c r="C156" t="str">
        <f>match7b!B17</f>
        <v/>
      </c>
      <c r="D156" t="str">
        <f>match7b!C17</f>
        <v/>
      </c>
      <c r="E156" t="str">
        <f>match7b!D17</f>
        <v/>
      </c>
      <c r="F156" t="str">
        <f t="shared" si="215"/>
        <v/>
      </c>
      <c r="G156" t="str">
        <f>match7b!E17</f>
        <v/>
      </c>
      <c r="H156" t="str">
        <f>match7b!F17</f>
        <v/>
      </c>
      <c r="I156" t="str">
        <f>match7b!G17</f>
        <v/>
      </c>
      <c r="J156" t="str">
        <f>match7b!H17</f>
        <v/>
      </c>
      <c r="K156" t="str">
        <f>match7b!I17</f>
        <v/>
      </c>
      <c r="L156" t="str">
        <f>match7b!J17</f>
        <v/>
      </c>
      <c r="M156" t="str">
        <f>match7b!K17</f>
        <v/>
      </c>
      <c r="N156" t="str">
        <f>match7b!L17</f>
        <v/>
      </c>
      <c r="O156" t="str">
        <f>match7b!M17</f>
        <v/>
      </c>
      <c r="P156" t="str">
        <f>match7b!N17</f>
        <v/>
      </c>
      <c r="Q156" t="str">
        <f t="shared" si="262"/>
        <v/>
      </c>
      <c r="R156" t="str">
        <f t="shared" si="263"/>
        <v/>
      </c>
      <c r="S156" t="str">
        <f t="shared" si="264"/>
        <v/>
      </c>
      <c r="T156" t="str">
        <f t="shared" si="265"/>
        <v/>
      </c>
      <c r="U156" t="str">
        <f t="shared" si="266"/>
        <v/>
      </c>
      <c r="V156" t="str">
        <f t="shared" si="200"/>
        <v/>
      </c>
      <c r="W156" t="str">
        <f t="shared" si="216"/>
        <v/>
      </c>
      <c r="X156" t="str">
        <f t="shared" si="217"/>
        <v/>
      </c>
      <c r="Y156" t="str">
        <f t="shared" si="218"/>
        <v/>
      </c>
      <c r="Z156" t="str">
        <f t="shared" si="219"/>
        <v>(/)</v>
      </c>
      <c r="AA156" t="str">
        <f t="shared" si="220"/>
        <v/>
      </c>
      <c r="AB156" t="str">
        <f t="shared" si="221"/>
        <v/>
      </c>
      <c r="AC156" t="str">
        <f t="shared" si="222"/>
        <v/>
      </c>
      <c r="AD156" t="str">
        <f t="shared" si="223"/>
        <v/>
      </c>
      <c r="AE156" t="str">
        <f t="shared" si="224"/>
        <v/>
      </c>
      <c r="AF156" t="str">
        <f t="shared" si="225"/>
        <v/>
      </c>
      <c r="AG156" t="str">
        <f t="shared" si="226"/>
        <v/>
      </c>
      <c r="AH156" t="str">
        <f t="shared" si="227"/>
        <v/>
      </c>
      <c r="AI156" t="str">
        <f t="shared" si="228"/>
        <v/>
      </c>
      <c r="AJ156" t="str">
        <f t="shared" si="229"/>
        <v>(/)</v>
      </c>
      <c r="AK156" t="str">
        <f t="shared" si="230"/>
        <v/>
      </c>
      <c r="AL156" t="str">
        <f t="shared" si="231"/>
        <v/>
      </c>
      <c r="AM156" t="str">
        <f t="shared" si="232"/>
        <v/>
      </c>
      <c r="AN156" t="str">
        <f t="shared" si="233"/>
        <v/>
      </c>
      <c r="AO156" t="str">
        <f t="shared" si="234"/>
        <v/>
      </c>
      <c r="AP156" t="str">
        <f t="shared" si="235"/>
        <v/>
      </c>
      <c r="AQ156" t="str">
        <f t="shared" si="236"/>
        <v/>
      </c>
      <c r="AR156" t="str">
        <f t="shared" si="201"/>
        <v/>
      </c>
      <c r="AS156" t="str">
        <f t="shared" si="237"/>
        <v/>
      </c>
      <c r="AT156" t="str">
        <f t="shared" si="238"/>
        <v>(/)</v>
      </c>
      <c r="AU156" t="str">
        <f t="shared" si="202"/>
        <v/>
      </c>
      <c r="AV156" t="str">
        <f t="shared" si="203"/>
        <v/>
      </c>
      <c r="AW156" t="str">
        <f t="shared" si="239"/>
        <v/>
      </c>
      <c r="AY156" s="18" t="str">
        <f t="shared" si="240"/>
        <v/>
      </c>
      <c r="AZ156" s="18" t="str">
        <f t="shared" si="204"/>
        <v/>
      </c>
      <c r="BA156" s="18" t="str">
        <f t="shared" si="205"/>
        <v/>
      </c>
      <c r="BB156" s="18" t="str">
        <f t="shared" si="241"/>
        <v/>
      </c>
      <c r="BC156" s="18" t="str">
        <f t="shared" si="242"/>
        <v/>
      </c>
      <c r="BD156" s="18" t="str">
        <f t="shared" si="243"/>
        <v/>
      </c>
      <c r="BE156" s="18" t="str">
        <f t="shared" si="244"/>
        <v/>
      </c>
      <c r="BF156" s="18" t="str">
        <f t="shared" si="245"/>
        <v/>
      </c>
      <c r="BG156" s="18" t="str">
        <f t="shared" si="246"/>
        <v/>
      </c>
      <c r="BH156" s="18" t="str">
        <f t="shared" si="247"/>
        <v/>
      </c>
      <c r="BI156" s="18" t="str">
        <f t="shared" si="206"/>
        <v/>
      </c>
      <c r="BJ156" s="18" t="str">
        <f t="shared" si="207"/>
        <v/>
      </c>
      <c r="BK156" s="18" t="str">
        <f>IF(B156="","","("&amp;match7b!$P$6&amp;") ")</f>
        <v/>
      </c>
      <c r="BL156">
        <v>1.55E-7</v>
      </c>
      <c r="BM156" s="14" t="str">
        <f t="shared" si="248"/>
        <v/>
      </c>
      <c r="BN156" t="str">
        <f t="shared" si="267"/>
        <v/>
      </c>
      <c r="BO156" t="str">
        <f t="shared" si="249"/>
        <v/>
      </c>
      <c r="BP156" t="str">
        <f t="shared" si="250"/>
        <v/>
      </c>
      <c r="BQ156" t="str">
        <f t="shared" si="251"/>
        <v/>
      </c>
      <c r="BR156" t="str">
        <f t="shared" si="252"/>
        <v/>
      </c>
      <c r="BS156" t="str">
        <f t="shared" si="208"/>
        <v/>
      </c>
      <c r="BT156" t="str">
        <f t="shared" si="209"/>
        <v/>
      </c>
      <c r="BU156" t="str">
        <f t="shared" si="210"/>
        <v/>
      </c>
      <c r="BV156" t="str">
        <f t="shared" si="211"/>
        <v/>
      </c>
      <c r="BW156" t="str">
        <f t="shared" si="212"/>
        <v/>
      </c>
      <c r="BX156" t="str">
        <f t="shared" si="213"/>
        <v/>
      </c>
      <c r="BY156" t="str">
        <f t="shared" si="214"/>
        <v/>
      </c>
      <c r="BZ156" t="str">
        <f t="shared" si="253"/>
        <v/>
      </c>
      <c r="CA156" t="str">
        <f t="shared" si="254"/>
        <v/>
      </c>
      <c r="CB156" t="str">
        <f t="shared" si="255"/>
        <v/>
      </c>
    </row>
    <row r="157" spans="1:84" x14ac:dyDescent="0.25">
      <c r="A157" s="16" t="str">
        <f t="shared" si="199"/>
        <v/>
      </c>
      <c r="B157" s="12" t="str">
        <f>match7b!A18</f>
        <v/>
      </c>
      <c r="C157" s="12" t="str">
        <f>match7b!B18</f>
        <v/>
      </c>
      <c r="D157" s="12" t="str">
        <f>match7b!C18</f>
        <v/>
      </c>
      <c r="E157" s="12" t="str">
        <f>match7b!D18</f>
        <v/>
      </c>
      <c r="F157" s="12" t="str">
        <f t="shared" si="215"/>
        <v/>
      </c>
      <c r="G157" s="12" t="str">
        <f>match7b!E18</f>
        <v/>
      </c>
      <c r="H157" s="12" t="str">
        <f>match7b!F18</f>
        <v/>
      </c>
      <c r="I157" s="12" t="str">
        <f>match7b!G18</f>
        <v/>
      </c>
      <c r="J157" s="12" t="str">
        <f>match7b!H18</f>
        <v/>
      </c>
      <c r="K157" s="12" t="str">
        <f>match7b!I18</f>
        <v/>
      </c>
      <c r="L157" s="12" t="str">
        <f>match7b!J18</f>
        <v/>
      </c>
      <c r="M157" s="12" t="str">
        <f>match7b!K18</f>
        <v/>
      </c>
      <c r="N157" s="12" t="str">
        <f>match7b!L18</f>
        <v/>
      </c>
      <c r="O157" s="12" t="str">
        <f>match7b!M18</f>
        <v/>
      </c>
      <c r="P157" s="12" t="str">
        <f>match7b!N18</f>
        <v/>
      </c>
      <c r="Q157" s="12" t="str">
        <f t="shared" si="262"/>
        <v/>
      </c>
      <c r="R157" s="12" t="str">
        <f t="shared" si="263"/>
        <v/>
      </c>
      <c r="S157" s="12" t="str">
        <f t="shared" si="264"/>
        <v/>
      </c>
      <c r="T157" s="12" t="str">
        <f t="shared" si="265"/>
        <v/>
      </c>
      <c r="U157" s="12" t="str">
        <f t="shared" si="266"/>
        <v/>
      </c>
      <c r="V157" t="str">
        <f t="shared" si="200"/>
        <v/>
      </c>
      <c r="W157" s="12" t="str">
        <f t="shared" si="216"/>
        <v/>
      </c>
      <c r="X157" s="12" t="str">
        <f t="shared" si="217"/>
        <v/>
      </c>
      <c r="Y157" s="12" t="str">
        <f t="shared" si="218"/>
        <v/>
      </c>
      <c r="Z157" t="str">
        <f t="shared" si="219"/>
        <v>(/)</v>
      </c>
      <c r="AA157" s="12" t="str">
        <f t="shared" si="220"/>
        <v/>
      </c>
      <c r="AB157" s="12" t="str">
        <f t="shared" si="221"/>
        <v/>
      </c>
      <c r="AC157" s="12" t="str">
        <f t="shared" si="222"/>
        <v/>
      </c>
      <c r="AD157" s="12" t="str">
        <f t="shared" si="223"/>
        <v/>
      </c>
      <c r="AE157" s="12" t="str">
        <f t="shared" si="224"/>
        <v/>
      </c>
      <c r="AF157" t="str">
        <f t="shared" si="225"/>
        <v/>
      </c>
      <c r="AG157" s="12" t="str">
        <f t="shared" si="226"/>
        <v/>
      </c>
      <c r="AH157" s="12" t="str">
        <f t="shared" si="227"/>
        <v/>
      </c>
      <c r="AI157" s="12" t="str">
        <f t="shared" si="228"/>
        <v/>
      </c>
      <c r="AJ157" t="str">
        <f t="shared" si="229"/>
        <v>(/)</v>
      </c>
      <c r="AK157" s="12" t="str">
        <f t="shared" si="230"/>
        <v/>
      </c>
      <c r="AL157" s="12" t="str">
        <f t="shared" si="231"/>
        <v/>
      </c>
      <c r="AM157" s="12" t="str">
        <f t="shared" si="232"/>
        <v/>
      </c>
      <c r="AN157" s="12" t="str">
        <f t="shared" si="233"/>
        <v/>
      </c>
      <c r="AO157" s="12" t="str">
        <f t="shared" si="234"/>
        <v/>
      </c>
      <c r="AP157" t="str">
        <f t="shared" si="235"/>
        <v/>
      </c>
      <c r="AQ157" s="12" t="str">
        <f t="shared" si="236"/>
        <v/>
      </c>
      <c r="AR157" s="12" t="str">
        <f t="shared" si="201"/>
        <v/>
      </c>
      <c r="AS157" s="12" t="str">
        <f t="shared" si="237"/>
        <v/>
      </c>
      <c r="AT157" t="str">
        <f t="shared" si="238"/>
        <v>(/)</v>
      </c>
      <c r="AU157" s="12" t="str">
        <f t="shared" si="202"/>
        <v/>
      </c>
      <c r="AV157" s="12" t="str">
        <f t="shared" si="203"/>
        <v/>
      </c>
      <c r="AW157" s="12" t="str">
        <f t="shared" si="239"/>
        <v/>
      </c>
      <c r="AX157" s="12"/>
      <c r="AY157" s="25" t="str">
        <f t="shared" si="240"/>
        <v/>
      </c>
      <c r="AZ157" s="25" t="str">
        <f t="shared" si="204"/>
        <v/>
      </c>
      <c r="BA157" s="25" t="str">
        <f t="shared" si="205"/>
        <v/>
      </c>
      <c r="BB157" s="25" t="str">
        <f t="shared" si="241"/>
        <v/>
      </c>
      <c r="BC157" s="25" t="str">
        <f t="shared" si="242"/>
        <v/>
      </c>
      <c r="BD157" s="25" t="str">
        <f t="shared" si="243"/>
        <v/>
      </c>
      <c r="BE157" s="25" t="str">
        <f t="shared" si="244"/>
        <v/>
      </c>
      <c r="BF157" s="25" t="str">
        <f t="shared" si="245"/>
        <v/>
      </c>
      <c r="BG157" s="25" t="str">
        <f t="shared" si="246"/>
        <v/>
      </c>
      <c r="BH157" s="25" t="str">
        <f t="shared" si="247"/>
        <v/>
      </c>
      <c r="BI157" s="25" t="str">
        <f t="shared" si="206"/>
        <v/>
      </c>
      <c r="BJ157" s="25" t="str">
        <f t="shared" si="207"/>
        <v/>
      </c>
      <c r="BK157" s="25" t="str">
        <f>IF(B157="","","("&amp;match7b!$P$6&amp;") ")</f>
        <v/>
      </c>
      <c r="BL157" s="12">
        <v>1.5599999999999999E-7</v>
      </c>
      <c r="BM157" s="16" t="str">
        <f t="shared" si="248"/>
        <v/>
      </c>
      <c r="BN157" s="12" t="str">
        <f t="shared" si="267"/>
        <v/>
      </c>
      <c r="BO157" s="12" t="str">
        <f t="shared" si="249"/>
        <v/>
      </c>
      <c r="BP157" s="12" t="str">
        <f t="shared" si="250"/>
        <v/>
      </c>
      <c r="BQ157" s="12" t="str">
        <f t="shared" si="251"/>
        <v/>
      </c>
      <c r="BR157" s="12" t="str">
        <f t="shared" si="252"/>
        <v/>
      </c>
      <c r="BS157" s="12" t="str">
        <f t="shared" si="208"/>
        <v/>
      </c>
      <c r="BT157" s="12" t="str">
        <f t="shared" si="209"/>
        <v/>
      </c>
      <c r="BU157" s="12" t="str">
        <f t="shared" si="210"/>
        <v/>
      </c>
      <c r="BV157" s="12" t="str">
        <f t="shared" si="211"/>
        <v/>
      </c>
      <c r="BW157" s="12" t="str">
        <f t="shared" si="212"/>
        <v/>
      </c>
      <c r="BX157" t="str">
        <f t="shared" si="213"/>
        <v/>
      </c>
      <c r="BY157" t="str">
        <f t="shared" si="214"/>
        <v/>
      </c>
      <c r="BZ157" t="str">
        <f t="shared" si="253"/>
        <v/>
      </c>
      <c r="CA157" t="str">
        <f t="shared" si="254"/>
        <v/>
      </c>
      <c r="CB157" t="str">
        <f t="shared" si="255"/>
        <v/>
      </c>
      <c r="CC157" s="12"/>
      <c r="CD157" s="12"/>
      <c r="CE157" s="12"/>
      <c r="CF157" s="12"/>
    </row>
    <row r="158" spans="1:84" x14ac:dyDescent="0.25">
      <c r="A158" s="14" t="str">
        <f t="shared" si="199"/>
        <v/>
      </c>
      <c r="B158" t="str">
        <f>match7b!A21</f>
        <v/>
      </c>
      <c r="C158" t="str">
        <f>match7b!B21</f>
        <v/>
      </c>
      <c r="D158" t="str">
        <f>match7b!C21</f>
        <v/>
      </c>
      <c r="E158" t="str">
        <f>match7b!D21</f>
        <v/>
      </c>
      <c r="F158" t="str">
        <f t="shared" si="215"/>
        <v/>
      </c>
      <c r="G158" t="str">
        <f>match7b!E21</f>
        <v/>
      </c>
      <c r="H158" t="str">
        <f>match7b!F21</f>
        <v/>
      </c>
      <c r="I158" t="str">
        <f>match7b!G21</f>
        <v/>
      </c>
      <c r="J158" t="str">
        <f>match7b!H21</f>
        <v/>
      </c>
      <c r="K158" t="str">
        <f>match7b!I21</f>
        <v/>
      </c>
      <c r="L158" t="str">
        <f>match7b!J21</f>
        <v/>
      </c>
      <c r="M158" t="str">
        <f>match7b!K21</f>
        <v/>
      </c>
      <c r="N158" t="str">
        <f>match7b!L21</f>
        <v/>
      </c>
      <c r="O158" t="str">
        <f>match7b!M21</f>
        <v/>
      </c>
      <c r="P158" t="str">
        <f>match7b!N21</f>
        <v/>
      </c>
      <c r="Q158" t="str">
        <f>MID($L158,1,1)</f>
        <v/>
      </c>
      <c r="R158" t="str">
        <f>MID($L158,2,1)</f>
        <v/>
      </c>
      <c r="S158" t="str">
        <f>MID($L158,3,1)</f>
        <v/>
      </c>
      <c r="T158" t="str">
        <f>MID($L158,4,1)</f>
        <v/>
      </c>
      <c r="U158" t="str">
        <f>MID($L158,5,1)</f>
        <v/>
      </c>
      <c r="V158" t="str">
        <f t="shared" si="200"/>
        <v/>
      </c>
      <c r="W158" t="str">
        <f t="shared" si="216"/>
        <v/>
      </c>
      <c r="X158" t="str">
        <f t="shared" si="217"/>
        <v/>
      </c>
      <c r="Y158" t="str">
        <f t="shared" si="218"/>
        <v/>
      </c>
      <c r="Z158" t="str">
        <f t="shared" si="219"/>
        <v>(/)</v>
      </c>
      <c r="AA158" t="str">
        <f t="shared" si="220"/>
        <v/>
      </c>
      <c r="AB158" t="str">
        <f t="shared" si="221"/>
        <v/>
      </c>
      <c r="AC158" t="str">
        <f t="shared" si="222"/>
        <v/>
      </c>
      <c r="AD158" t="str">
        <f t="shared" si="223"/>
        <v/>
      </c>
      <c r="AE158" t="str">
        <f t="shared" si="224"/>
        <v/>
      </c>
      <c r="AF158" t="str">
        <f t="shared" si="225"/>
        <v/>
      </c>
      <c r="AG158" t="str">
        <f t="shared" si="226"/>
        <v/>
      </c>
      <c r="AH158" t="str">
        <f t="shared" si="227"/>
        <v/>
      </c>
      <c r="AI158" t="str">
        <f t="shared" si="228"/>
        <v/>
      </c>
      <c r="AJ158" t="str">
        <f t="shared" si="229"/>
        <v>(/)</v>
      </c>
      <c r="AK158" t="str">
        <f t="shared" si="230"/>
        <v/>
      </c>
      <c r="AL158" t="str">
        <f t="shared" si="231"/>
        <v/>
      </c>
      <c r="AM158" t="str">
        <f t="shared" si="232"/>
        <v/>
      </c>
      <c r="AN158" t="str">
        <f t="shared" si="233"/>
        <v/>
      </c>
      <c r="AO158" t="str">
        <f t="shared" si="234"/>
        <v/>
      </c>
      <c r="AP158" t="str">
        <f t="shared" si="235"/>
        <v/>
      </c>
      <c r="AQ158" t="str">
        <f t="shared" si="236"/>
        <v/>
      </c>
      <c r="AR158" t="str">
        <f t="shared" si="201"/>
        <v/>
      </c>
      <c r="AS158" t="str">
        <f t="shared" si="237"/>
        <v/>
      </c>
      <c r="AT158" t="str">
        <f t="shared" si="238"/>
        <v>(/)</v>
      </c>
      <c r="AU158" t="str">
        <f t="shared" si="202"/>
        <v/>
      </c>
      <c r="AV158" t="str">
        <f t="shared" si="203"/>
        <v/>
      </c>
      <c r="AW158" t="str">
        <f t="shared" si="239"/>
        <v/>
      </c>
      <c r="AY158" s="18" t="str">
        <f t="shared" si="240"/>
        <v/>
      </c>
      <c r="AZ158" s="18" t="str">
        <f t="shared" si="204"/>
        <v/>
      </c>
      <c r="BA158" s="18" t="str">
        <f t="shared" si="205"/>
        <v/>
      </c>
      <c r="BB158" s="18" t="str">
        <f t="shared" si="241"/>
        <v/>
      </c>
      <c r="BC158" s="18" t="str">
        <f t="shared" si="242"/>
        <v/>
      </c>
      <c r="BD158" s="18" t="str">
        <f t="shared" si="243"/>
        <v/>
      </c>
      <c r="BE158" s="18" t="str">
        <f t="shared" si="244"/>
        <v/>
      </c>
      <c r="BF158" s="18" t="str">
        <f t="shared" si="245"/>
        <v/>
      </c>
      <c r="BG158" s="18" t="str">
        <f t="shared" si="246"/>
        <v/>
      </c>
      <c r="BH158" s="18" t="str">
        <f t="shared" si="247"/>
        <v/>
      </c>
      <c r="BI158" s="18" t="str">
        <f t="shared" si="206"/>
        <v/>
      </c>
      <c r="BJ158" s="18" t="str">
        <f t="shared" si="207"/>
        <v/>
      </c>
      <c r="BK158" s="18" t="str">
        <f>IF(B158="","","("&amp;match7b!$P$20&amp;") ")</f>
        <v/>
      </c>
      <c r="BL158">
        <v>1.5699999999999999E-7</v>
      </c>
      <c r="BM158" s="14" t="str">
        <f t="shared" si="248"/>
        <v/>
      </c>
      <c r="BN158" t="str">
        <f>IF(A158=MAX($A$158:$A$169),B158,"")</f>
        <v/>
      </c>
      <c r="BO158" t="str">
        <f t="shared" si="249"/>
        <v/>
      </c>
      <c r="BP158" t="str">
        <f t="shared" si="250"/>
        <v/>
      </c>
      <c r="BQ158" t="str">
        <f t="shared" si="251"/>
        <v/>
      </c>
      <c r="BR158" t="str">
        <f t="shared" si="252"/>
        <v/>
      </c>
      <c r="BS158" t="str">
        <f t="shared" si="208"/>
        <v/>
      </c>
      <c r="BT158" t="str">
        <f t="shared" si="209"/>
        <v/>
      </c>
      <c r="BU158" t="str">
        <f t="shared" si="210"/>
        <v/>
      </c>
      <c r="BV158" t="str">
        <f t="shared" si="211"/>
        <v/>
      </c>
      <c r="BW158" t="str">
        <f t="shared" si="212"/>
        <v/>
      </c>
      <c r="BX158" t="str">
        <f t="shared" si="213"/>
        <v/>
      </c>
      <c r="BY158" t="str">
        <f t="shared" si="214"/>
        <v/>
      </c>
      <c r="BZ158" t="str">
        <f t="shared" si="253"/>
        <v/>
      </c>
      <c r="CA158" t="str">
        <f t="shared" si="254"/>
        <v/>
      </c>
      <c r="CB158" t="str">
        <f t="shared" si="255"/>
        <v/>
      </c>
    </row>
    <row r="159" spans="1:84" x14ac:dyDescent="0.25">
      <c r="A159" s="14" t="str">
        <f t="shared" si="199"/>
        <v/>
      </c>
      <c r="B159" t="str">
        <f>match7b!A22</f>
        <v/>
      </c>
      <c r="C159" t="str">
        <f>match7b!B22</f>
        <v/>
      </c>
      <c r="D159" t="str">
        <f>match7b!C22</f>
        <v/>
      </c>
      <c r="E159" t="str">
        <f>match7b!D22</f>
        <v/>
      </c>
      <c r="F159" t="str">
        <f t="shared" si="215"/>
        <v/>
      </c>
      <c r="G159" t="str">
        <f>match7b!E22</f>
        <v/>
      </c>
      <c r="H159" t="str">
        <f>match7b!F22</f>
        <v/>
      </c>
      <c r="I159" t="str">
        <f>match7b!G22</f>
        <v/>
      </c>
      <c r="J159" t="str">
        <f>match7b!H22</f>
        <v/>
      </c>
      <c r="K159" t="str">
        <f>match7b!I22</f>
        <v/>
      </c>
      <c r="L159" t="str">
        <f>match7b!J22</f>
        <v/>
      </c>
      <c r="M159" t="str">
        <f>match7b!K22</f>
        <v/>
      </c>
      <c r="N159" t="str">
        <f>match7b!L22</f>
        <v/>
      </c>
      <c r="O159" t="str">
        <f>match7b!M22</f>
        <v/>
      </c>
      <c r="P159" t="str">
        <f>match7b!N22</f>
        <v/>
      </c>
      <c r="Q159" t="str">
        <f t="shared" ref="Q159:Q169" si="268">MID($L159,1,1)</f>
        <v/>
      </c>
      <c r="R159" t="str">
        <f t="shared" ref="R159:R169" si="269">MID($L159,2,1)</f>
        <v/>
      </c>
      <c r="S159" t="str">
        <f t="shared" ref="S159:S169" si="270">MID($L159,3,1)</f>
        <v/>
      </c>
      <c r="T159" t="str">
        <f t="shared" ref="T159:T169" si="271">MID($L159,4,1)</f>
        <v/>
      </c>
      <c r="U159" t="str">
        <f t="shared" ref="U159:U169" si="272">MID($L159,5,1)</f>
        <v/>
      </c>
      <c r="V159" t="str">
        <f t="shared" si="200"/>
        <v/>
      </c>
      <c r="W159" t="str">
        <f t="shared" si="216"/>
        <v/>
      </c>
      <c r="X159" t="str">
        <f t="shared" si="217"/>
        <v/>
      </c>
      <c r="Y159" t="str">
        <f t="shared" si="218"/>
        <v/>
      </c>
      <c r="Z159" t="str">
        <f t="shared" si="219"/>
        <v>(/)</v>
      </c>
      <c r="AA159" t="str">
        <f t="shared" si="220"/>
        <v/>
      </c>
      <c r="AB159" t="str">
        <f t="shared" si="221"/>
        <v/>
      </c>
      <c r="AC159" t="str">
        <f t="shared" si="222"/>
        <v/>
      </c>
      <c r="AD159" t="str">
        <f t="shared" si="223"/>
        <v/>
      </c>
      <c r="AE159" t="str">
        <f t="shared" si="224"/>
        <v/>
      </c>
      <c r="AF159" t="str">
        <f t="shared" si="225"/>
        <v/>
      </c>
      <c r="AG159" t="str">
        <f t="shared" si="226"/>
        <v/>
      </c>
      <c r="AH159" t="str">
        <f t="shared" si="227"/>
        <v/>
      </c>
      <c r="AI159" t="str">
        <f t="shared" si="228"/>
        <v/>
      </c>
      <c r="AJ159" t="str">
        <f t="shared" si="229"/>
        <v>(/)</v>
      </c>
      <c r="AK159" t="str">
        <f t="shared" si="230"/>
        <v/>
      </c>
      <c r="AL159" t="str">
        <f t="shared" si="231"/>
        <v/>
      </c>
      <c r="AM159" t="str">
        <f t="shared" si="232"/>
        <v/>
      </c>
      <c r="AN159" t="str">
        <f t="shared" si="233"/>
        <v/>
      </c>
      <c r="AO159" t="str">
        <f t="shared" si="234"/>
        <v/>
      </c>
      <c r="AP159" t="str">
        <f t="shared" si="235"/>
        <v/>
      </c>
      <c r="AQ159" t="str">
        <f t="shared" si="236"/>
        <v/>
      </c>
      <c r="AR159" t="str">
        <f t="shared" si="201"/>
        <v/>
      </c>
      <c r="AS159" t="str">
        <f t="shared" si="237"/>
        <v/>
      </c>
      <c r="AT159" t="str">
        <f t="shared" si="238"/>
        <v>(/)</v>
      </c>
      <c r="AU159" t="str">
        <f t="shared" si="202"/>
        <v/>
      </c>
      <c r="AV159" t="str">
        <f t="shared" si="203"/>
        <v/>
      </c>
      <c r="AW159" t="str">
        <f t="shared" si="239"/>
        <v/>
      </c>
      <c r="AY159" s="18" t="str">
        <f t="shared" si="240"/>
        <v/>
      </c>
      <c r="AZ159" s="18" t="str">
        <f t="shared" si="204"/>
        <v/>
      </c>
      <c r="BA159" s="18" t="str">
        <f t="shared" si="205"/>
        <v/>
      </c>
      <c r="BB159" s="18" t="str">
        <f t="shared" si="241"/>
        <v/>
      </c>
      <c r="BC159" s="18" t="str">
        <f t="shared" si="242"/>
        <v/>
      </c>
      <c r="BD159" s="18" t="str">
        <f t="shared" si="243"/>
        <v/>
      </c>
      <c r="BE159" s="18" t="str">
        <f t="shared" si="244"/>
        <v/>
      </c>
      <c r="BF159" s="18" t="str">
        <f t="shared" si="245"/>
        <v/>
      </c>
      <c r="BG159" s="18" t="str">
        <f t="shared" si="246"/>
        <v/>
      </c>
      <c r="BH159" s="18" t="str">
        <f t="shared" si="247"/>
        <v/>
      </c>
      <c r="BI159" s="18" t="str">
        <f t="shared" si="206"/>
        <v/>
      </c>
      <c r="BJ159" s="18" t="str">
        <f t="shared" si="207"/>
        <v/>
      </c>
      <c r="BK159" s="18" t="str">
        <f>IF(B159="","","("&amp;match7b!$P$20&amp;") ")</f>
        <v/>
      </c>
      <c r="BL159">
        <v>1.5800000000000001E-7</v>
      </c>
      <c r="BM159" s="14" t="str">
        <f t="shared" si="248"/>
        <v/>
      </c>
      <c r="BN159" t="str">
        <f t="shared" ref="BN159:BN169" si="273">IF(A159=MAX($A$158:$A$169),B159,"")</f>
        <v/>
      </c>
      <c r="BO159" t="str">
        <f t="shared" si="249"/>
        <v/>
      </c>
      <c r="BP159" t="str">
        <f t="shared" si="250"/>
        <v/>
      </c>
      <c r="BQ159" t="str">
        <f t="shared" si="251"/>
        <v/>
      </c>
      <c r="BR159" t="str">
        <f t="shared" si="252"/>
        <v/>
      </c>
      <c r="BS159" t="str">
        <f t="shared" si="208"/>
        <v/>
      </c>
      <c r="BT159" t="str">
        <f t="shared" si="209"/>
        <v/>
      </c>
      <c r="BU159" t="str">
        <f t="shared" si="210"/>
        <v/>
      </c>
      <c r="BV159" t="str">
        <f t="shared" si="211"/>
        <v/>
      </c>
      <c r="BW159" t="str">
        <f t="shared" si="212"/>
        <v/>
      </c>
      <c r="BX159" t="str">
        <f t="shared" si="213"/>
        <v/>
      </c>
      <c r="BY159" t="str">
        <f t="shared" si="214"/>
        <v/>
      </c>
      <c r="BZ159" t="str">
        <f t="shared" si="253"/>
        <v/>
      </c>
      <c r="CA159" t="str">
        <f t="shared" si="254"/>
        <v/>
      </c>
      <c r="CB159" t="str">
        <f t="shared" si="255"/>
        <v/>
      </c>
    </row>
    <row r="160" spans="1:84" x14ac:dyDescent="0.25">
      <c r="A160" s="14" t="str">
        <f t="shared" si="199"/>
        <v/>
      </c>
      <c r="B160" t="str">
        <f>match7b!A23</f>
        <v/>
      </c>
      <c r="C160" t="str">
        <f>match7b!B23</f>
        <v/>
      </c>
      <c r="D160" t="str">
        <f>match7b!C23</f>
        <v/>
      </c>
      <c r="E160" t="str">
        <f>match7b!D23</f>
        <v/>
      </c>
      <c r="F160" t="str">
        <f t="shared" si="215"/>
        <v/>
      </c>
      <c r="G160" t="str">
        <f>match7b!E23</f>
        <v/>
      </c>
      <c r="H160" t="str">
        <f>match7b!F23</f>
        <v/>
      </c>
      <c r="I160" t="str">
        <f>match7b!G23</f>
        <v/>
      </c>
      <c r="J160" t="str">
        <f>match7b!H23</f>
        <v/>
      </c>
      <c r="K160" t="str">
        <f>match7b!I23</f>
        <v/>
      </c>
      <c r="L160" t="str">
        <f>match7b!J23</f>
        <v/>
      </c>
      <c r="M160" t="str">
        <f>match7b!K23</f>
        <v/>
      </c>
      <c r="N160" t="str">
        <f>match7b!L23</f>
        <v/>
      </c>
      <c r="O160" t="str">
        <f>match7b!M23</f>
        <v/>
      </c>
      <c r="P160" t="str">
        <f>match7b!N23</f>
        <v/>
      </c>
      <c r="Q160" t="str">
        <f t="shared" si="268"/>
        <v/>
      </c>
      <c r="R160" t="str">
        <f t="shared" si="269"/>
        <v/>
      </c>
      <c r="S160" t="str">
        <f t="shared" si="270"/>
        <v/>
      </c>
      <c r="T160" t="str">
        <f t="shared" si="271"/>
        <v/>
      </c>
      <c r="U160" t="str">
        <f t="shared" si="272"/>
        <v/>
      </c>
      <c r="V160" t="str">
        <f t="shared" si="200"/>
        <v/>
      </c>
      <c r="W160" t="str">
        <f t="shared" si="216"/>
        <v/>
      </c>
      <c r="X160" t="str">
        <f t="shared" si="217"/>
        <v/>
      </c>
      <c r="Y160" t="str">
        <f t="shared" si="218"/>
        <v/>
      </c>
      <c r="Z160" t="str">
        <f t="shared" si="219"/>
        <v>(/)</v>
      </c>
      <c r="AA160" t="str">
        <f t="shared" si="220"/>
        <v/>
      </c>
      <c r="AB160" t="str">
        <f t="shared" si="221"/>
        <v/>
      </c>
      <c r="AC160" t="str">
        <f t="shared" si="222"/>
        <v/>
      </c>
      <c r="AD160" t="str">
        <f t="shared" si="223"/>
        <v/>
      </c>
      <c r="AE160" t="str">
        <f t="shared" si="224"/>
        <v/>
      </c>
      <c r="AF160" t="str">
        <f t="shared" si="225"/>
        <v/>
      </c>
      <c r="AG160" t="str">
        <f t="shared" si="226"/>
        <v/>
      </c>
      <c r="AH160" t="str">
        <f t="shared" si="227"/>
        <v/>
      </c>
      <c r="AI160" t="str">
        <f t="shared" si="228"/>
        <v/>
      </c>
      <c r="AJ160" t="str">
        <f t="shared" si="229"/>
        <v>(/)</v>
      </c>
      <c r="AK160" t="str">
        <f t="shared" si="230"/>
        <v/>
      </c>
      <c r="AL160" t="str">
        <f t="shared" si="231"/>
        <v/>
      </c>
      <c r="AM160" t="str">
        <f t="shared" si="232"/>
        <v/>
      </c>
      <c r="AN160" t="str">
        <f t="shared" si="233"/>
        <v/>
      </c>
      <c r="AO160" t="str">
        <f t="shared" si="234"/>
        <v/>
      </c>
      <c r="AP160" t="str">
        <f t="shared" si="235"/>
        <v/>
      </c>
      <c r="AQ160" t="str">
        <f t="shared" si="236"/>
        <v/>
      </c>
      <c r="AR160" t="str">
        <f t="shared" si="201"/>
        <v/>
      </c>
      <c r="AS160" t="str">
        <f t="shared" si="237"/>
        <v/>
      </c>
      <c r="AT160" t="str">
        <f t="shared" si="238"/>
        <v>(/)</v>
      </c>
      <c r="AU160" t="str">
        <f t="shared" si="202"/>
        <v/>
      </c>
      <c r="AV160" t="str">
        <f t="shared" si="203"/>
        <v/>
      </c>
      <c r="AW160" t="str">
        <f t="shared" si="239"/>
        <v/>
      </c>
      <c r="AY160" s="18" t="str">
        <f t="shared" si="240"/>
        <v/>
      </c>
      <c r="AZ160" s="18" t="str">
        <f t="shared" si="204"/>
        <v/>
      </c>
      <c r="BA160" s="18" t="str">
        <f t="shared" si="205"/>
        <v/>
      </c>
      <c r="BB160" s="18" t="str">
        <f t="shared" si="241"/>
        <v/>
      </c>
      <c r="BC160" s="18" t="str">
        <f t="shared" si="242"/>
        <v/>
      </c>
      <c r="BD160" s="18" t="str">
        <f t="shared" si="243"/>
        <v/>
      </c>
      <c r="BE160" s="18" t="str">
        <f t="shared" si="244"/>
        <v/>
      </c>
      <c r="BF160" s="18" t="str">
        <f t="shared" si="245"/>
        <v/>
      </c>
      <c r="BG160" s="18" t="str">
        <f t="shared" si="246"/>
        <v/>
      </c>
      <c r="BH160" s="18" t="str">
        <f t="shared" si="247"/>
        <v/>
      </c>
      <c r="BI160" s="18" t="str">
        <f t="shared" si="206"/>
        <v/>
      </c>
      <c r="BJ160" s="18" t="str">
        <f t="shared" si="207"/>
        <v/>
      </c>
      <c r="BK160" s="18" t="str">
        <f>IF(B160="","","("&amp;match7b!$P$20&amp;") ")</f>
        <v/>
      </c>
      <c r="BL160">
        <v>1.5900000000000001E-7</v>
      </c>
      <c r="BM160" s="14" t="str">
        <f t="shared" si="248"/>
        <v/>
      </c>
      <c r="BN160" t="str">
        <f t="shared" si="273"/>
        <v/>
      </c>
      <c r="BO160" t="str">
        <f t="shared" si="249"/>
        <v/>
      </c>
      <c r="BP160" t="str">
        <f t="shared" si="250"/>
        <v/>
      </c>
      <c r="BQ160" t="str">
        <f t="shared" si="251"/>
        <v/>
      </c>
      <c r="BR160" t="str">
        <f t="shared" si="252"/>
        <v/>
      </c>
      <c r="BS160" t="str">
        <f t="shared" si="208"/>
        <v/>
      </c>
      <c r="BT160" t="str">
        <f t="shared" si="209"/>
        <v/>
      </c>
      <c r="BU160" t="str">
        <f t="shared" si="210"/>
        <v/>
      </c>
      <c r="BV160" t="str">
        <f t="shared" si="211"/>
        <v/>
      </c>
      <c r="BW160" t="str">
        <f t="shared" si="212"/>
        <v/>
      </c>
      <c r="BX160" t="str">
        <f t="shared" si="213"/>
        <v/>
      </c>
      <c r="BY160" t="str">
        <f t="shared" si="214"/>
        <v/>
      </c>
      <c r="BZ160" t="str">
        <f t="shared" si="253"/>
        <v/>
      </c>
      <c r="CA160" t="str">
        <f t="shared" si="254"/>
        <v/>
      </c>
      <c r="CB160" t="str">
        <f t="shared" si="255"/>
        <v/>
      </c>
    </row>
    <row r="161" spans="1:84" x14ac:dyDescent="0.25">
      <c r="A161" s="14" t="str">
        <f t="shared" si="199"/>
        <v/>
      </c>
      <c r="B161" t="str">
        <f>match7b!A24</f>
        <v/>
      </c>
      <c r="C161" t="str">
        <f>match7b!B24</f>
        <v/>
      </c>
      <c r="D161" t="str">
        <f>match7b!C24</f>
        <v/>
      </c>
      <c r="E161" t="str">
        <f>match7b!D24</f>
        <v/>
      </c>
      <c r="F161" t="str">
        <f t="shared" si="215"/>
        <v/>
      </c>
      <c r="G161" t="str">
        <f>match7b!E24</f>
        <v/>
      </c>
      <c r="H161" t="str">
        <f>match7b!F24</f>
        <v/>
      </c>
      <c r="I161" t="str">
        <f>match7b!G24</f>
        <v/>
      </c>
      <c r="J161" t="str">
        <f>match7b!H24</f>
        <v/>
      </c>
      <c r="K161" t="str">
        <f>match7b!I24</f>
        <v/>
      </c>
      <c r="L161" t="str">
        <f>match7b!J24</f>
        <v/>
      </c>
      <c r="M161" t="str">
        <f>match7b!K24</f>
        <v/>
      </c>
      <c r="N161" t="str">
        <f>match7b!L24</f>
        <v/>
      </c>
      <c r="O161" t="str">
        <f>match7b!M24</f>
        <v/>
      </c>
      <c r="P161" t="str">
        <f>match7b!N24</f>
        <v/>
      </c>
      <c r="Q161" t="str">
        <f t="shared" si="268"/>
        <v/>
      </c>
      <c r="R161" t="str">
        <f t="shared" si="269"/>
        <v/>
      </c>
      <c r="S161" t="str">
        <f t="shared" si="270"/>
        <v/>
      </c>
      <c r="T161" t="str">
        <f t="shared" si="271"/>
        <v/>
      </c>
      <c r="U161" t="str">
        <f t="shared" si="272"/>
        <v/>
      </c>
      <c r="V161" t="str">
        <f t="shared" si="200"/>
        <v/>
      </c>
      <c r="W161" t="str">
        <f t="shared" si="216"/>
        <v/>
      </c>
      <c r="X161" t="str">
        <f t="shared" si="217"/>
        <v/>
      </c>
      <c r="Y161" t="str">
        <f t="shared" si="218"/>
        <v/>
      </c>
      <c r="Z161" t="str">
        <f t="shared" si="219"/>
        <v>(/)</v>
      </c>
      <c r="AA161" t="str">
        <f t="shared" si="220"/>
        <v/>
      </c>
      <c r="AB161" t="str">
        <f t="shared" si="221"/>
        <v/>
      </c>
      <c r="AC161" t="str">
        <f t="shared" si="222"/>
        <v/>
      </c>
      <c r="AD161" t="str">
        <f t="shared" si="223"/>
        <v/>
      </c>
      <c r="AE161" t="str">
        <f t="shared" si="224"/>
        <v/>
      </c>
      <c r="AF161" t="str">
        <f t="shared" si="225"/>
        <v/>
      </c>
      <c r="AG161" t="str">
        <f t="shared" si="226"/>
        <v/>
      </c>
      <c r="AH161" t="str">
        <f t="shared" si="227"/>
        <v/>
      </c>
      <c r="AI161" t="str">
        <f t="shared" si="228"/>
        <v/>
      </c>
      <c r="AJ161" t="str">
        <f t="shared" si="229"/>
        <v>(/)</v>
      </c>
      <c r="AK161" t="str">
        <f t="shared" si="230"/>
        <v/>
      </c>
      <c r="AL161" t="str">
        <f t="shared" si="231"/>
        <v/>
      </c>
      <c r="AM161" t="str">
        <f t="shared" si="232"/>
        <v/>
      </c>
      <c r="AN161" t="str">
        <f t="shared" si="233"/>
        <v/>
      </c>
      <c r="AO161" t="str">
        <f t="shared" si="234"/>
        <v/>
      </c>
      <c r="AP161" t="str">
        <f t="shared" si="235"/>
        <v/>
      </c>
      <c r="AQ161" t="str">
        <f t="shared" si="236"/>
        <v/>
      </c>
      <c r="AR161" t="str">
        <f t="shared" si="201"/>
        <v/>
      </c>
      <c r="AS161" t="str">
        <f t="shared" si="237"/>
        <v/>
      </c>
      <c r="AT161" t="str">
        <f t="shared" si="238"/>
        <v>(/)</v>
      </c>
      <c r="AU161" t="str">
        <f t="shared" si="202"/>
        <v/>
      </c>
      <c r="AV161" t="str">
        <f t="shared" si="203"/>
        <v/>
      </c>
      <c r="AW161" t="str">
        <f t="shared" si="239"/>
        <v/>
      </c>
      <c r="AY161" s="18" t="str">
        <f t="shared" si="240"/>
        <v/>
      </c>
      <c r="AZ161" s="18" t="str">
        <f t="shared" si="204"/>
        <v/>
      </c>
      <c r="BA161" s="18" t="str">
        <f t="shared" si="205"/>
        <v/>
      </c>
      <c r="BB161" s="18" t="str">
        <f t="shared" si="241"/>
        <v/>
      </c>
      <c r="BC161" s="18" t="str">
        <f t="shared" si="242"/>
        <v/>
      </c>
      <c r="BD161" s="18" t="str">
        <f t="shared" si="243"/>
        <v/>
      </c>
      <c r="BE161" s="18" t="str">
        <f t="shared" si="244"/>
        <v/>
      </c>
      <c r="BF161" s="18" t="str">
        <f t="shared" si="245"/>
        <v/>
      </c>
      <c r="BG161" s="18" t="str">
        <f t="shared" si="246"/>
        <v/>
      </c>
      <c r="BH161" s="18" t="str">
        <f t="shared" si="247"/>
        <v/>
      </c>
      <c r="BI161" s="18" t="str">
        <f t="shared" si="206"/>
        <v/>
      </c>
      <c r="BJ161" s="18" t="str">
        <f t="shared" si="207"/>
        <v/>
      </c>
      <c r="BK161" s="18" t="str">
        <f>IF(B161="","","("&amp;match7b!$P$20&amp;") ")</f>
        <v/>
      </c>
      <c r="BL161">
        <v>1.6E-7</v>
      </c>
      <c r="BM161" s="14" t="str">
        <f t="shared" si="248"/>
        <v/>
      </c>
      <c r="BN161" t="str">
        <f t="shared" si="273"/>
        <v/>
      </c>
      <c r="BO161" t="str">
        <f t="shared" si="249"/>
        <v/>
      </c>
      <c r="BP161" t="str">
        <f t="shared" si="250"/>
        <v/>
      </c>
      <c r="BQ161" t="str">
        <f t="shared" si="251"/>
        <v/>
      </c>
      <c r="BR161" t="str">
        <f t="shared" si="252"/>
        <v/>
      </c>
      <c r="BS161" t="str">
        <f t="shared" si="208"/>
        <v/>
      </c>
      <c r="BT161" t="str">
        <f t="shared" si="209"/>
        <v/>
      </c>
      <c r="BU161" t="str">
        <f t="shared" si="210"/>
        <v/>
      </c>
      <c r="BV161" t="str">
        <f t="shared" si="211"/>
        <v/>
      </c>
      <c r="BW161" t="str">
        <f t="shared" si="212"/>
        <v/>
      </c>
      <c r="BX161" t="str">
        <f t="shared" si="213"/>
        <v/>
      </c>
      <c r="BY161" t="str">
        <f t="shared" si="214"/>
        <v/>
      </c>
      <c r="BZ161" t="str">
        <f t="shared" si="253"/>
        <v/>
      </c>
      <c r="CA161" t="str">
        <f t="shared" si="254"/>
        <v/>
      </c>
      <c r="CB161" t="str">
        <f t="shared" si="255"/>
        <v/>
      </c>
    </row>
    <row r="162" spans="1:84" x14ac:dyDescent="0.25">
      <c r="A162" s="14" t="str">
        <f t="shared" ref="A162:A193" si="274">IF(B162="","",P162+BL162+C162/1000+F162/1000000)</f>
        <v/>
      </c>
      <c r="B162" t="str">
        <f>match7b!A25</f>
        <v/>
      </c>
      <c r="C162" t="str">
        <f>match7b!B25</f>
        <v/>
      </c>
      <c r="D162" t="str">
        <f>match7b!C25</f>
        <v/>
      </c>
      <c r="E162" t="str">
        <f>match7b!D25</f>
        <v/>
      </c>
      <c r="F162" t="str">
        <f t="shared" si="215"/>
        <v/>
      </c>
      <c r="G162" t="str">
        <f>match7b!E25</f>
        <v/>
      </c>
      <c r="H162" t="str">
        <f>match7b!F25</f>
        <v/>
      </c>
      <c r="I162" t="str">
        <f>match7b!G25</f>
        <v/>
      </c>
      <c r="J162" t="str">
        <f>match7b!H25</f>
        <v/>
      </c>
      <c r="K162" t="str">
        <f>match7b!I25</f>
        <v/>
      </c>
      <c r="L162" t="str">
        <f>match7b!J25</f>
        <v/>
      </c>
      <c r="M162" t="str">
        <f>match7b!K25</f>
        <v/>
      </c>
      <c r="N162" t="str">
        <f>match7b!L25</f>
        <v/>
      </c>
      <c r="O162" t="str">
        <f>match7b!M25</f>
        <v/>
      </c>
      <c r="P162" t="str">
        <f>match7b!N25</f>
        <v/>
      </c>
      <c r="Q162" t="str">
        <f t="shared" si="268"/>
        <v/>
      </c>
      <c r="R162" t="str">
        <f t="shared" si="269"/>
        <v/>
      </c>
      <c r="S162" t="str">
        <f t="shared" si="270"/>
        <v/>
      </c>
      <c r="T162" t="str">
        <f t="shared" si="271"/>
        <v/>
      </c>
      <c r="U162" t="str">
        <f t="shared" si="272"/>
        <v/>
      </c>
      <c r="V162" t="str">
        <f t="shared" ref="V162:V193" si="275">IF(ISERROR(W162+Y162/100),"",W162+Y162/100)</f>
        <v/>
      </c>
      <c r="W162" t="str">
        <f t="shared" si="216"/>
        <v/>
      </c>
      <c r="X162" t="str">
        <f t="shared" si="217"/>
        <v/>
      </c>
      <c r="Y162" t="str">
        <f t="shared" si="218"/>
        <v/>
      </c>
      <c r="Z162" t="str">
        <f t="shared" si="219"/>
        <v>(/)</v>
      </c>
      <c r="AA162" t="str">
        <f t="shared" si="220"/>
        <v/>
      </c>
      <c r="AB162" t="str">
        <f t="shared" si="221"/>
        <v/>
      </c>
      <c r="AC162" t="str">
        <f t="shared" si="222"/>
        <v/>
      </c>
      <c r="AD162" t="str">
        <f t="shared" si="223"/>
        <v/>
      </c>
      <c r="AE162" t="str">
        <f t="shared" si="224"/>
        <v/>
      </c>
      <c r="AF162" t="str">
        <f t="shared" si="225"/>
        <v/>
      </c>
      <c r="AG162" t="str">
        <f t="shared" si="226"/>
        <v/>
      </c>
      <c r="AH162" t="str">
        <f t="shared" si="227"/>
        <v/>
      </c>
      <c r="AI162" t="str">
        <f t="shared" si="228"/>
        <v/>
      </c>
      <c r="AJ162" t="str">
        <f t="shared" si="229"/>
        <v>(/)</v>
      </c>
      <c r="AK162" t="str">
        <f t="shared" si="230"/>
        <v/>
      </c>
      <c r="AL162" t="str">
        <f t="shared" si="231"/>
        <v/>
      </c>
      <c r="AM162" t="str">
        <f t="shared" si="232"/>
        <v/>
      </c>
      <c r="AN162" t="str">
        <f t="shared" si="233"/>
        <v/>
      </c>
      <c r="AO162" t="str">
        <f t="shared" si="234"/>
        <v/>
      </c>
      <c r="AP162" t="str">
        <f t="shared" si="235"/>
        <v/>
      </c>
      <c r="AQ162" t="str">
        <f t="shared" si="236"/>
        <v/>
      </c>
      <c r="AR162" t="str">
        <f t="shared" ref="AR162:AR193" si="276">IF(ISERROR(IF(AL162="-",AM162&amp;AN162,IF(AM162="-",AN162&amp;AO162,""))+0),"",IF(AL162="-",AM162&amp;AN162,IF(AM162="-",AN162&amp;AO162,""))+0)</f>
        <v/>
      </c>
      <c r="AS162" t="str">
        <f t="shared" si="237"/>
        <v/>
      </c>
      <c r="AT162" t="str">
        <f t="shared" si="238"/>
        <v>(/)</v>
      </c>
      <c r="AU162" t="str">
        <f t="shared" ref="AU162:AU193" si="277">IF(ISERROR(AG162+AQ162),"",AG162+AQ162)</f>
        <v/>
      </c>
      <c r="AV162" t="str">
        <f t="shared" ref="AV162:AV193" si="278">IF(ISERROR(AH162+AR162),"",AH162+AR162)</f>
        <v/>
      </c>
      <c r="AW162" t="str">
        <f t="shared" si="239"/>
        <v/>
      </c>
      <c r="AY162" s="18" t="str">
        <f t="shared" si="240"/>
        <v/>
      </c>
      <c r="AZ162" s="18" t="str">
        <f t="shared" ref="AZ162:AZ193" si="279">IF(B162="","","("&amp;AG162+AK162&amp;"/"&amp;AH162+AR162&amp;") ")</f>
        <v/>
      </c>
      <c r="BA162" s="18" t="str">
        <f t="shared" ref="BA162:BA193" si="280">IF(B162="","",IF(AQ162&gt;=$CD$2,"(3pts:"&amp;AQ162&amp;"/"&amp;AR162&amp;") ",""))</f>
        <v/>
      </c>
      <c r="BB162" s="18" t="str">
        <f t="shared" si="241"/>
        <v/>
      </c>
      <c r="BC162" s="18" t="str">
        <f t="shared" si="242"/>
        <v/>
      </c>
      <c r="BD162" s="18" t="str">
        <f t="shared" si="243"/>
        <v/>
      </c>
      <c r="BE162" s="18" t="str">
        <f t="shared" si="244"/>
        <v/>
      </c>
      <c r="BF162" s="18" t="str">
        <f t="shared" si="245"/>
        <v/>
      </c>
      <c r="BG162" s="18" t="str">
        <f t="shared" si="246"/>
        <v/>
      </c>
      <c r="BH162" s="18" t="str">
        <f t="shared" si="247"/>
        <v/>
      </c>
      <c r="BI162" s="18" t="str">
        <f t="shared" ref="BI162:BI193" si="281">B162&amp;BK162&amp;AY162&amp;AZ162&amp;BA162&amp;BB162&amp;BC162&amp;BD162&amp;BE162&amp;BF162&amp;BG162&amp;BH162</f>
        <v/>
      </c>
      <c r="BJ162" s="18" t="str">
        <f t="shared" ref="BJ162:BJ193" si="282">B162&amp;AY162&amp;AZ162&amp;BA162&amp;BB162&amp;BC162&amp;BD162&amp;BE162&amp;BF162&amp;BG162&amp;BH162</f>
        <v/>
      </c>
      <c r="BK162" s="18" t="str">
        <f>IF(B162="","","("&amp;match7b!$P$20&amp;") ")</f>
        <v/>
      </c>
      <c r="BL162">
        <v>1.61E-7</v>
      </c>
      <c r="BM162" s="14" t="str">
        <f t="shared" si="248"/>
        <v/>
      </c>
      <c r="BN162" t="str">
        <f t="shared" si="273"/>
        <v/>
      </c>
      <c r="BO162" t="str">
        <f t="shared" si="249"/>
        <v/>
      </c>
      <c r="BP162" t="str">
        <f t="shared" si="250"/>
        <v/>
      </c>
      <c r="BQ162" t="str">
        <f t="shared" si="251"/>
        <v/>
      </c>
      <c r="BR162" t="str">
        <f t="shared" si="252"/>
        <v/>
      </c>
      <c r="BS162" t="str">
        <f t="shared" ref="BS162:BS193" si="283">IF(F162=$F$197,B162&amp;BK162,"")</f>
        <v/>
      </c>
      <c r="BT162" t="str">
        <f t="shared" ref="BT162:BT193" si="284">IF(G162=$G$197,B162&amp;BK162,"")</f>
        <v/>
      </c>
      <c r="BU162" t="str">
        <f t="shared" ref="BU162:BU193" si="285">IF(H162=$H$197,B162&amp;BK162,"")</f>
        <v/>
      </c>
      <c r="BV162" t="str">
        <f t="shared" ref="BV162:BV193" si="286">IF(I162=$I$197,B162&amp;BK162,"")</f>
        <v/>
      </c>
      <c r="BW162" t="str">
        <f t="shared" ref="BW162:BW193" si="287">IF(J162=$J$197,B162&amp;BK162,"")</f>
        <v/>
      </c>
      <c r="BX162" t="str">
        <f t="shared" ref="BX162:BX193" si="288">IF(K162=5,BM162&amp;BK162,"")</f>
        <v/>
      </c>
      <c r="BY162" t="str">
        <f t="shared" ref="BY162:BY193" si="289">IF(V162=$V$197,B162&amp;BK162,"")</f>
        <v/>
      </c>
      <c r="BZ162" t="str">
        <f t="shared" si="253"/>
        <v/>
      </c>
      <c r="CA162" t="str">
        <f t="shared" si="254"/>
        <v/>
      </c>
      <c r="CB162" t="str">
        <f t="shared" si="255"/>
        <v/>
      </c>
    </row>
    <row r="163" spans="1:84" x14ac:dyDescent="0.25">
      <c r="A163" s="14" t="str">
        <f t="shared" si="274"/>
        <v/>
      </c>
      <c r="B163" t="str">
        <f>match7b!A26</f>
        <v/>
      </c>
      <c r="C163" t="str">
        <f>match7b!B26</f>
        <v/>
      </c>
      <c r="D163" t="str">
        <f>match7b!C26</f>
        <v/>
      </c>
      <c r="E163" t="str">
        <f>match7b!D26</f>
        <v/>
      </c>
      <c r="F163" t="str">
        <f t="shared" si="215"/>
        <v/>
      </c>
      <c r="G163" t="str">
        <f>match7b!E26</f>
        <v/>
      </c>
      <c r="H163" t="str">
        <f>match7b!F26</f>
        <v/>
      </c>
      <c r="I163" t="str">
        <f>match7b!G26</f>
        <v/>
      </c>
      <c r="J163" t="str">
        <f>match7b!H26</f>
        <v/>
      </c>
      <c r="K163" t="str">
        <f>match7b!I26</f>
        <v/>
      </c>
      <c r="L163" t="str">
        <f>match7b!J26</f>
        <v/>
      </c>
      <c r="M163" t="str">
        <f>match7b!K26</f>
        <v/>
      </c>
      <c r="N163" t="str">
        <f>match7b!L26</f>
        <v/>
      </c>
      <c r="O163" t="str">
        <f>match7b!M26</f>
        <v/>
      </c>
      <c r="P163" t="str">
        <f>match7b!N26</f>
        <v/>
      </c>
      <c r="Q163" t="str">
        <f t="shared" si="268"/>
        <v/>
      </c>
      <c r="R163" t="str">
        <f t="shared" si="269"/>
        <v/>
      </c>
      <c r="S163" t="str">
        <f t="shared" si="270"/>
        <v/>
      </c>
      <c r="T163" t="str">
        <f t="shared" si="271"/>
        <v/>
      </c>
      <c r="U163" t="str">
        <f t="shared" si="272"/>
        <v/>
      </c>
      <c r="V163" t="str">
        <f t="shared" si="275"/>
        <v/>
      </c>
      <c r="W163" t="str">
        <f t="shared" si="216"/>
        <v/>
      </c>
      <c r="X163" t="str">
        <f t="shared" si="217"/>
        <v/>
      </c>
      <c r="Y163" t="str">
        <f t="shared" si="218"/>
        <v/>
      </c>
      <c r="Z163" t="str">
        <f t="shared" si="219"/>
        <v>(/)</v>
      </c>
      <c r="AA163" t="str">
        <f t="shared" si="220"/>
        <v/>
      </c>
      <c r="AB163" t="str">
        <f t="shared" si="221"/>
        <v/>
      </c>
      <c r="AC163" t="str">
        <f t="shared" si="222"/>
        <v/>
      </c>
      <c r="AD163" t="str">
        <f t="shared" si="223"/>
        <v/>
      </c>
      <c r="AE163" t="str">
        <f t="shared" si="224"/>
        <v/>
      </c>
      <c r="AF163" t="str">
        <f t="shared" si="225"/>
        <v/>
      </c>
      <c r="AG163" t="str">
        <f t="shared" si="226"/>
        <v/>
      </c>
      <c r="AH163" t="str">
        <f t="shared" si="227"/>
        <v/>
      </c>
      <c r="AI163" t="str">
        <f t="shared" si="228"/>
        <v/>
      </c>
      <c r="AJ163" t="str">
        <f t="shared" si="229"/>
        <v>(/)</v>
      </c>
      <c r="AK163" t="str">
        <f t="shared" si="230"/>
        <v/>
      </c>
      <c r="AL163" t="str">
        <f t="shared" si="231"/>
        <v/>
      </c>
      <c r="AM163" t="str">
        <f t="shared" si="232"/>
        <v/>
      </c>
      <c r="AN163" t="str">
        <f t="shared" si="233"/>
        <v/>
      </c>
      <c r="AO163" t="str">
        <f t="shared" si="234"/>
        <v/>
      </c>
      <c r="AP163" t="str">
        <f t="shared" si="235"/>
        <v/>
      </c>
      <c r="AQ163" t="str">
        <f t="shared" si="236"/>
        <v/>
      </c>
      <c r="AR163" t="str">
        <f t="shared" si="276"/>
        <v/>
      </c>
      <c r="AS163" t="str">
        <f t="shared" si="237"/>
        <v/>
      </c>
      <c r="AT163" t="str">
        <f t="shared" si="238"/>
        <v>(/)</v>
      </c>
      <c r="AU163" t="str">
        <f t="shared" si="277"/>
        <v/>
      </c>
      <c r="AV163" t="str">
        <f t="shared" si="278"/>
        <v/>
      </c>
      <c r="AW163" t="str">
        <f t="shared" si="239"/>
        <v/>
      </c>
      <c r="AY163" s="18" t="str">
        <f t="shared" si="240"/>
        <v/>
      </c>
      <c r="AZ163" s="18" t="str">
        <f t="shared" si="279"/>
        <v/>
      </c>
      <c r="BA163" s="18" t="str">
        <f t="shared" si="280"/>
        <v/>
      </c>
      <c r="BB163" s="18" t="str">
        <f t="shared" si="241"/>
        <v/>
      </c>
      <c r="BC163" s="18" t="str">
        <f t="shared" si="242"/>
        <v/>
      </c>
      <c r="BD163" s="18" t="str">
        <f t="shared" si="243"/>
        <v/>
      </c>
      <c r="BE163" s="18" t="str">
        <f t="shared" si="244"/>
        <v/>
      </c>
      <c r="BF163" s="18" t="str">
        <f t="shared" si="245"/>
        <v/>
      </c>
      <c r="BG163" s="18" t="str">
        <f t="shared" si="246"/>
        <v/>
      </c>
      <c r="BH163" s="18" t="str">
        <f t="shared" si="247"/>
        <v/>
      </c>
      <c r="BI163" s="18" t="str">
        <f t="shared" si="281"/>
        <v/>
      </c>
      <c r="BJ163" s="18" t="str">
        <f t="shared" si="282"/>
        <v/>
      </c>
      <c r="BK163" s="18" t="str">
        <f>IF(B163="","","("&amp;match7b!$P$20&amp;") ")</f>
        <v/>
      </c>
      <c r="BL163">
        <v>1.6199999999999999E-7</v>
      </c>
      <c r="BM163" s="14" t="str">
        <f t="shared" si="248"/>
        <v/>
      </c>
      <c r="BN163" t="str">
        <f t="shared" si="273"/>
        <v/>
      </c>
      <c r="BO163" t="str">
        <f t="shared" si="249"/>
        <v/>
      </c>
      <c r="BP163" t="str">
        <f t="shared" ref="BP163:BP193" si="290">IF(C163=$C$197,B163&amp;BK163,"")</f>
        <v/>
      </c>
      <c r="BQ163" t="str">
        <f t="shared" ref="BQ163:BQ193" si="291">IF(D163=D$197,$B163&amp;$BK163,"")</f>
        <v/>
      </c>
      <c r="BR163" t="str">
        <f t="shared" ref="BR163:BR193" si="292">IF(E163=E$197,$B163&amp;$BK163,"")</f>
        <v/>
      </c>
      <c r="BS163" t="str">
        <f t="shared" si="283"/>
        <v/>
      </c>
      <c r="BT163" t="str">
        <f t="shared" si="284"/>
        <v/>
      </c>
      <c r="BU163" t="str">
        <f t="shared" si="285"/>
        <v/>
      </c>
      <c r="BV163" t="str">
        <f t="shared" si="286"/>
        <v/>
      </c>
      <c r="BW163" t="str">
        <f t="shared" si="287"/>
        <v/>
      </c>
      <c r="BX163" t="str">
        <f t="shared" si="288"/>
        <v/>
      </c>
      <c r="BY163" t="str">
        <f t="shared" si="289"/>
        <v/>
      </c>
      <c r="BZ163" t="str">
        <f t="shared" si="253"/>
        <v/>
      </c>
      <c r="CA163" t="str">
        <f t="shared" si="254"/>
        <v/>
      </c>
      <c r="CB163" t="str">
        <f t="shared" si="255"/>
        <v/>
      </c>
    </row>
    <row r="164" spans="1:84" x14ac:dyDescent="0.25">
      <c r="A164" s="14" t="str">
        <f t="shared" si="274"/>
        <v/>
      </c>
      <c r="B164" t="str">
        <f>match7b!A27</f>
        <v/>
      </c>
      <c r="C164" t="str">
        <f>match7b!B27</f>
        <v/>
      </c>
      <c r="D164" t="str">
        <f>match7b!C27</f>
        <v/>
      </c>
      <c r="E164" t="str">
        <f>match7b!D27</f>
        <v/>
      </c>
      <c r="F164" t="str">
        <f t="shared" si="215"/>
        <v/>
      </c>
      <c r="G164" t="str">
        <f>match7b!E27</f>
        <v/>
      </c>
      <c r="H164" t="str">
        <f>match7b!F27</f>
        <v/>
      </c>
      <c r="I164" t="str">
        <f>match7b!G27</f>
        <v/>
      </c>
      <c r="J164" t="str">
        <f>match7b!H27</f>
        <v/>
      </c>
      <c r="K164" t="str">
        <f>match7b!I27</f>
        <v/>
      </c>
      <c r="L164" t="str">
        <f>match7b!J27</f>
        <v/>
      </c>
      <c r="M164" t="str">
        <f>match7b!K27</f>
        <v/>
      </c>
      <c r="N164" t="str">
        <f>match7b!L27</f>
        <v/>
      </c>
      <c r="O164" t="str">
        <f>match7b!M27</f>
        <v/>
      </c>
      <c r="P164" t="str">
        <f>match7b!N27</f>
        <v/>
      </c>
      <c r="Q164" t="str">
        <f t="shared" si="268"/>
        <v/>
      </c>
      <c r="R164" t="str">
        <f t="shared" si="269"/>
        <v/>
      </c>
      <c r="S164" t="str">
        <f t="shared" si="270"/>
        <v/>
      </c>
      <c r="T164" t="str">
        <f t="shared" si="271"/>
        <v/>
      </c>
      <c r="U164" t="str">
        <f t="shared" si="272"/>
        <v/>
      </c>
      <c r="V164" t="str">
        <f t="shared" si="275"/>
        <v/>
      </c>
      <c r="W164" t="str">
        <f t="shared" si="216"/>
        <v/>
      </c>
      <c r="X164" t="str">
        <f t="shared" si="217"/>
        <v/>
      </c>
      <c r="Y164" t="str">
        <f t="shared" si="218"/>
        <v/>
      </c>
      <c r="Z164" t="str">
        <f t="shared" si="219"/>
        <v>(/)</v>
      </c>
      <c r="AA164" t="str">
        <f t="shared" si="220"/>
        <v/>
      </c>
      <c r="AB164" t="str">
        <f t="shared" si="221"/>
        <v/>
      </c>
      <c r="AC164" t="str">
        <f t="shared" si="222"/>
        <v/>
      </c>
      <c r="AD164" t="str">
        <f t="shared" si="223"/>
        <v/>
      </c>
      <c r="AE164" t="str">
        <f t="shared" si="224"/>
        <v/>
      </c>
      <c r="AF164" t="str">
        <f t="shared" si="225"/>
        <v/>
      </c>
      <c r="AG164" t="str">
        <f t="shared" si="226"/>
        <v/>
      </c>
      <c r="AH164" t="str">
        <f t="shared" si="227"/>
        <v/>
      </c>
      <c r="AI164" t="str">
        <f t="shared" si="228"/>
        <v/>
      </c>
      <c r="AJ164" t="str">
        <f t="shared" si="229"/>
        <v>(/)</v>
      </c>
      <c r="AK164" t="str">
        <f t="shared" si="230"/>
        <v/>
      </c>
      <c r="AL164" t="str">
        <f t="shared" si="231"/>
        <v/>
      </c>
      <c r="AM164" t="str">
        <f t="shared" si="232"/>
        <v/>
      </c>
      <c r="AN164" t="str">
        <f t="shared" si="233"/>
        <v/>
      </c>
      <c r="AO164" t="str">
        <f t="shared" si="234"/>
        <v/>
      </c>
      <c r="AP164" t="str">
        <f t="shared" si="235"/>
        <v/>
      </c>
      <c r="AQ164" t="str">
        <f t="shared" si="236"/>
        <v/>
      </c>
      <c r="AR164" t="str">
        <f t="shared" si="276"/>
        <v/>
      </c>
      <c r="AS164" t="str">
        <f t="shared" si="237"/>
        <v/>
      </c>
      <c r="AT164" t="str">
        <f t="shared" si="238"/>
        <v>(/)</v>
      </c>
      <c r="AU164" t="str">
        <f t="shared" si="277"/>
        <v/>
      </c>
      <c r="AV164" t="str">
        <f t="shared" si="278"/>
        <v/>
      </c>
      <c r="AW164" t="str">
        <f t="shared" si="239"/>
        <v/>
      </c>
      <c r="AY164" s="18" t="str">
        <f t="shared" si="240"/>
        <v/>
      </c>
      <c r="AZ164" s="18" t="str">
        <f t="shared" si="279"/>
        <v/>
      </c>
      <c r="BA164" s="18" t="str">
        <f t="shared" si="280"/>
        <v/>
      </c>
      <c r="BB164" s="18" t="str">
        <f t="shared" si="241"/>
        <v/>
      </c>
      <c r="BC164" s="18" t="str">
        <f t="shared" si="242"/>
        <v/>
      </c>
      <c r="BD164" s="18" t="str">
        <f t="shared" si="243"/>
        <v/>
      </c>
      <c r="BE164" s="18" t="str">
        <f t="shared" si="244"/>
        <v/>
      </c>
      <c r="BF164" s="18" t="str">
        <f t="shared" si="245"/>
        <v/>
      </c>
      <c r="BG164" s="18" t="str">
        <f t="shared" si="246"/>
        <v/>
      </c>
      <c r="BH164" s="18" t="str">
        <f t="shared" si="247"/>
        <v/>
      </c>
      <c r="BI164" s="18" t="str">
        <f t="shared" si="281"/>
        <v/>
      </c>
      <c r="BJ164" s="18" t="str">
        <f t="shared" si="282"/>
        <v/>
      </c>
      <c r="BK164" s="18" t="str">
        <f>IF(B164="","","("&amp;match7b!$P$20&amp;") ")</f>
        <v/>
      </c>
      <c r="BL164">
        <v>1.6299999999999999E-7</v>
      </c>
      <c r="BM164" s="14" t="str">
        <f t="shared" si="248"/>
        <v/>
      </c>
      <c r="BN164" t="str">
        <f t="shared" si="273"/>
        <v/>
      </c>
      <c r="BO164" t="str">
        <f t="shared" si="249"/>
        <v/>
      </c>
      <c r="BP164" t="str">
        <f t="shared" si="290"/>
        <v/>
      </c>
      <c r="BQ164" t="str">
        <f t="shared" si="291"/>
        <v/>
      </c>
      <c r="BR164" t="str">
        <f t="shared" si="292"/>
        <v/>
      </c>
      <c r="BS164" t="str">
        <f t="shared" si="283"/>
        <v/>
      </c>
      <c r="BT164" t="str">
        <f t="shared" si="284"/>
        <v/>
      </c>
      <c r="BU164" t="str">
        <f t="shared" si="285"/>
        <v/>
      </c>
      <c r="BV164" t="str">
        <f t="shared" si="286"/>
        <v/>
      </c>
      <c r="BW164" t="str">
        <f t="shared" si="287"/>
        <v/>
      </c>
      <c r="BX164" t="str">
        <f t="shared" si="288"/>
        <v/>
      </c>
      <c r="BY164" t="str">
        <f t="shared" si="289"/>
        <v/>
      </c>
      <c r="BZ164" t="str">
        <f t="shared" si="253"/>
        <v/>
      </c>
      <c r="CA164" t="str">
        <f t="shared" si="254"/>
        <v/>
      </c>
      <c r="CB164" t="str">
        <f t="shared" si="255"/>
        <v/>
      </c>
    </row>
    <row r="165" spans="1:84" x14ac:dyDescent="0.25">
      <c r="A165" s="14" t="str">
        <f t="shared" si="274"/>
        <v/>
      </c>
      <c r="B165" t="str">
        <f>match7b!A28</f>
        <v/>
      </c>
      <c r="C165" t="str">
        <f>match7b!B28</f>
        <v/>
      </c>
      <c r="D165" t="str">
        <f>match7b!C28</f>
        <v/>
      </c>
      <c r="E165" t="str">
        <f>match7b!D28</f>
        <v/>
      </c>
      <c r="F165" t="str">
        <f t="shared" si="215"/>
        <v/>
      </c>
      <c r="G165" t="str">
        <f>match7b!E28</f>
        <v/>
      </c>
      <c r="H165" t="str">
        <f>match7b!F28</f>
        <v/>
      </c>
      <c r="I165" t="str">
        <f>match7b!G28</f>
        <v/>
      </c>
      <c r="J165" t="str">
        <f>match7b!H28</f>
        <v/>
      </c>
      <c r="K165" t="str">
        <f>match7b!I28</f>
        <v/>
      </c>
      <c r="L165" t="str">
        <f>match7b!J28</f>
        <v/>
      </c>
      <c r="M165" t="str">
        <f>match7b!K28</f>
        <v/>
      </c>
      <c r="N165" t="str">
        <f>match7b!L28</f>
        <v/>
      </c>
      <c r="O165" t="str">
        <f>match7b!M28</f>
        <v/>
      </c>
      <c r="P165" t="str">
        <f>match7b!N28</f>
        <v/>
      </c>
      <c r="Q165" t="str">
        <f t="shared" si="268"/>
        <v/>
      </c>
      <c r="R165" t="str">
        <f t="shared" si="269"/>
        <v/>
      </c>
      <c r="S165" t="str">
        <f t="shared" si="270"/>
        <v/>
      </c>
      <c r="T165" t="str">
        <f t="shared" si="271"/>
        <v/>
      </c>
      <c r="U165" t="str">
        <f t="shared" si="272"/>
        <v/>
      </c>
      <c r="V165" t="str">
        <f t="shared" si="275"/>
        <v/>
      </c>
      <c r="W165" t="str">
        <f t="shared" si="216"/>
        <v/>
      </c>
      <c r="X165" t="str">
        <f t="shared" si="217"/>
        <v/>
      </c>
      <c r="Y165" t="str">
        <f t="shared" si="218"/>
        <v/>
      </c>
      <c r="Z165" t="str">
        <f t="shared" si="219"/>
        <v>(/)</v>
      </c>
      <c r="AA165" t="str">
        <f t="shared" si="220"/>
        <v/>
      </c>
      <c r="AB165" t="str">
        <f t="shared" si="221"/>
        <v/>
      </c>
      <c r="AC165" t="str">
        <f t="shared" si="222"/>
        <v/>
      </c>
      <c r="AD165" t="str">
        <f t="shared" si="223"/>
        <v/>
      </c>
      <c r="AE165" t="str">
        <f t="shared" si="224"/>
        <v/>
      </c>
      <c r="AF165" t="str">
        <f t="shared" si="225"/>
        <v/>
      </c>
      <c r="AG165" t="str">
        <f t="shared" si="226"/>
        <v/>
      </c>
      <c r="AH165" t="str">
        <f t="shared" si="227"/>
        <v/>
      </c>
      <c r="AI165" t="str">
        <f t="shared" si="228"/>
        <v/>
      </c>
      <c r="AJ165" t="str">
        <f t="shared" si="229"/>
        <v>(/)</v>
      </c>
      <c r="AK165" t="str">
        <f t="shared" si="230"/>
        <v/>
      </c>
      <c r="AL165" t="str">
        <f t="shared" si="231"/>
        <v/>
      </c>
      <c r="AM165" t="str">
        <f t="shared" si="232"/>
        <v/>
      </c>
      <c r="AN165" t="str">
        <f t="shared" si="233"/>
        <v/>
      </c>
      <c r="AO165" t="str">
        <f t="shared" si="234"/>
        <v/>
      </c>
      <c r="AP165" t="str">
        <f t="shared" si="235"/>
        <v/>
      </c>
      <c r="AQ165" t="str">
        <f t="shared" si="236"/>
        <v/>
      </c>
      <c r="AR165" t="str">
        <f t="shared" si="276"/>
        <v/>
      </c>
      <c r="AS165" t="str">
        <f t="shared" si="237"/>
        <v/>
      </c>
      <c r="AT165" t="str">
        <f t="shared" si="238"/>
        <v>(/)</v>
      </c>
      <c r="AU165" t="str">
        <f t="shared" si="277"/>
        <v/>
      </c>
      <c r="AV165" t="str">
        <f t="shared" si="278"/>
        <v/>
      </c>
      <c r="AW165" t="str">
        <f t="shared" si="239"/>
        <v/>
      </c>
      <c r="AY165" s="18" t="str">
        <f t="shared" si="240"/>
        <v/>
      </c>
      <c r="AZ165" s="18" t="str">
        <f t="shared" si="279"/>
        <v/>
      </c>
      <c r="BA165" s="18" t="str">
        <f t="shared" si="280"/>
        <v/>
      </c>
      <c r="BB165" s="18" t="str">
        <f t="shared" si="241"/>
        <v/>
      </c>
      <c r="BC165" s="18" t="str">
        <f t="shared" si="242"/>
        <v/>
      </c>
      <c r="BD165" s="18" t="str">
        <f t="shared" si="243"/>
        <v/>
      </c>
      <c r="BE165" s="18" t="str">
        <f t="shared" si="244"/>
        <v/>
      </c>
      <c r="BF165" s="18" t="str">
        <f t="shared" si="245"/>
        <v/>
      </c>
      <c r="BG165" s="18" t="str">
        <f t="shared" si="246"/>
        <v/>
      </c>
      <c r="BH165" s="18" t="str">
        <f t="shared" si="247"/>
        <v/>
      </c>
      <c r="BI165" s="18" t="str">
        <f t="shared" si="281"/>
        <v/>
      </c>
      <c r="BJ165" s="18" t="str">
        <f t="shared" si="282"/>
        <v/>
      </c>
      <c r="BK165" s="18" t="str">
        <f>IF(B165="","","("&amp;match7b!$P$20&amp;") ")</f>
        <v/>
      </c>
      <c r="BL165">
        <v>1.6400000000000001E-7</v>
      </c>
      <c r="BM165" s="14" t="str">
        <f t="shared" si="248"/>
        <v/>
      </c>
      <c r="BN165" t="str">
        <f t="shared" si="273"/>
        <v/>
      </c>
      <c r="BO165" t="str">
        <f t="shared" si="249"/>
        <v/>
      </c>
      <c r="BP165" t="str">
        <f t="shared" si="290"/>
        <v/>
      </c>
      <c r="BQ165" t="str">
        <f t="shared" si="291"/>
        <v/>
      </c>
      <c r="BR165" t="str">
        <f t="shared" si="292"/>
        <v/>
      </c>
      <c r="BS165" t="str">
        <f t="shared" si="283"/>
        <v/>
      </c>
      <c r="BT165" t="str">
        <f t="shared" si="284"/>
        <v/>
      </c>
      <c r="BU165" t="str">
        <f t="shared" si="285"/>
        <v/>
      </c>
      <c r="BV165" t="str">
        <f t="shared" si="286"/>
        <v/>
      </c>
      <c r="BW165" t="str">
        <f t="shared" si="287"/>
        <v/>
      </c>
      <c r="BX165" t="str">
        <f t="shared" si="288"/>
        <v/>
      </c>
      <c r="BY165" t="str">
        <f t="shared" si="289"/>
        <v/>
      </c>
      <c r="BZ165" t="str">
        <f t="shared" si="253"/>
        <v/>
      </c>
      <c r="CA165" t="str">
        <f t="shared" si="254"/>
        <v/>
      </c>
      <c r="CB165" t="str">
        <f t="shared" si="255"/>
        <v/>
      </c>
    </row>
    <row r="166" spans="1:84" x14ac:dyDescent="0.25">
      <c r="A166" s="14" t="str">
        <f t="shared" si="274"/>
        <v/>
      </c>
      <c r="B166" t="str">
        <f>match7b!A29</f>
        <v/>
      </c>
      <c r="C166" t="str">
        <f>match7b!B29</f>
        <v/>
      </c>
      <c r="D166" t="str">
        <f>match7b!C29</f>
        <v/>
      </c>
      <c r="E166" t="str">
        <f>match7b!D29</f>
        <v/>
      </c>
      <c r="F166" t="str">
        <f t="shared" si="215"/>
        <v/>
      </c>
      <c r="G166" t="str">
        <f>match7b!E29</f>
        <v/>
      </c>
      <c r="H166" t="str">
        <f>match7b!F29</f>
        <v/>
      </c>
      <c r="I166" t="str">
        <f>match7b!G29</f>
        <v/>
      </c>
      <c r="J166" t="str">
        <f>match7b!H29</f>
        <v/>
      </c>
      <c r="K166" t="str">
        <f>match7b!I29</f>
        <v/>
      </c>
      <c r="L166" t="str">
        <f>match7b!J29</f>
        <v/>
      </c>
      <c r="M166" t="str">
        <f>match7b!K29</f>
        <v/>
      </c>
      <c r="N166" t="str">
        <f>match7b!L29</f>
        <v/>
      </c>
      <c r="O166" t="str">
        <f>match7b!M29</f>
        <v/>
      </c>
      <c r="P166" t="str">
        <f>match7b!N29</f>
        <v/>
      </c>
      <c r="Q166" t="str">
        <f t="shared" si="268"/>
        <v/>
      </c>
      <c r="R166" t="str">
        <f t="shared" si="269"/>
        <v/>
      </c>
      <c r="S166" t="str">
        <f t="shared" si="270"/>
        <v/>
      </c>
      <c r="T166" t="str">
        <f t="shared" si="271"/>
        <v/>
      </c>
      <c r="U166" t="str">
        <f t="shared" si="272"/>
        <v/>
      </c>
      <c r="V166" t="str">
        <f t="shared" si="275"/>
        <v/>
      </c>
      <c r="W166" t="str">
        <f t="shared" si="216"/>
        <v/>
      </c>
      <c r="X166" t="str">
        <f t="shared" si="217"/>
        <v/>
      </c>
      <c r="Y166" t="str">
        <f t="shared" si="218"/>
        <v/>
      </c>
      <c r="Z166" t="str">
        <f t="shared" si="219"/>
        <v>(/)</v>
      </c>
      <c r="AA166" t="str">
        <f t="shared" si="220"/>
        <v/>
      </c>
      <c r="AB166" t="str">
        <f t="shared" si="221"/>
        <v/>
      </c>
      <c r="AC166" t="str">
        <f t="shared" si="222"/>
        <v/>
      </c>
      <c r="AD166" t="str">
        <f t="shared" si="223"/>
        <v/>
      </c>
      <c r="AE166" t="str">
        <f t="shared" si="224"/>
        <v/>
      </c>
      <c r="AF166" t="str">
        <f t="shared" si="225"/>
        <v/>
      </c>
      <c r="AG166" t="str">
        <f t="shared" si="226"/>
        <v/>
      </c>
      <c r="AH166" t="str">
        <f t="shared" si="227"/>
        <v/>
      </c>
      <c r="AI166" t="str">
        <f t="shared" si="228"/>
        <v/>
      </c>
      <c r="AJ166" t="str">
        <f t="shared" si="229"/>
        <v>(/)</v>
      </c>
      <c r="AK166" t="str">
        <f t="shared" si="230"/>
        <v/>
      </c>
      <c r="AL166" t="str">
        <f t="shared" si="231"/>
        <v/>
      </c>
      <c r="AM166" t="str">
        <f t="shared" si="232"/>
        <v/>
      </c>
      <c r="AN166" t="str">
        <f t="shared" si="233"/>
        <v/>
      </c>
      <c r="AO166" t="str">
        <f t="shared" si="234"/>
        <v/>
      </c>
      <c r="AP166" t="str">
        <f t="shared" si="235"/>
        <v/>
      </c>
      <c r="AQ166" t="str">
        <f t="shared" si="236"/>
        <v/>
      </c>
      <c r="AR166" t="str">
        <f t="shared" si="276"/>
        <v/>
      </c>
      <c r="AS166" t="str">
        <f t="shared" si="237"/>
        <v/>
      </c>
      <c r="AT166" t="str">
        <f t="shared" si="238"/>
        <v>(/)</v>
      </c>
      <c r="AU166" t="str">
        <f t="shared" si="277"/>
        <v/>
      </c>
      <c r="AV166" t="str">
        <f t="shared" si="278"/>
        <v/>
      </c>
      <c r="AW166" t="str">
        <f t="shared" si="239"/>
        <v/>
      </c>
      <c r="AY166" s="18" t="str">
        <f t="shared" si="240"/>
        <v/>
      </c>
      <c r="AZ166" s="18" t="str">
        <f t="shared" si="279"/>
        <v/>
      </c>
      <c r="BA166" s="18" t="str">
        <f t="shared" si="280"/>
        <v/>
      </c>
      <c r="BB166" s="18" t="str">
        <f t="shared" si="241"/>
        <v/>
      </c>
      <c r="BC166" s="18" t="str">
        <f t="shared" si="242"/>
        <v/>
      </c>
      <c r="BD166" s="18" t="str">
        <f t="shared" si="243"/>
        <v/>
      </c>
      <c r="BE166" s="18" t="str">
        <f t="shared" si="244"/>
        <v/>
      </c>
      <c r="BF166" s="18" t="str">
        <f t="shared" si="245"/>
        <v/>
      </c>
      <c r="BG166" s="18" t="str">
        <f t="shared" si="246"/>
        <v/>
      </c>
      <c r="BH166" s="18" t="str">
        <f t="shared" si="247"/>
        <v/>
      </c>
      <c r="BI166" s="18" t="str">
        <f t="shared" si="281"/>
        <v/>
      </c>
      <c r="BJ166" s="18" t="str">
        <f t="shared" si="282"/>
        <v/>
      </c>
      <c r="BK166" s="18" t="str">
        <f>IF(B166="","","("&amp;match7b!$P$20&amp;") ")</f>
        <v/>
      </c>
      <c r="BL166">
        <v>1.6500000000000001E-7</v>
      </c>
      <c r="BM166" s="14" t="str">
        <f t="shared" si="248"/>
        <v/>
      </c>
      <c r="BN166" t="str">
        <f t="shared" si="273"/>
        <v/>
      </c>
      <c r="BO166" t="str">
        <f t="shared" si="249"/>
        <v/>
      </c>
      <c r="BP166" t="str">
        <f t="shared" si="290"/>
        <v/>
      </c>
      <c r="BQ166" t="str">
        <f t="shared" si="291"/>
        <v/>
      </c>
      <c r="BR166" t="str">
        <f t="shared" si="292"/>
        <v/>
      </c>
      <c r="BS166" t="str">
        <f t="shared" si="283"/>
        <v/>
      </c>
      <c r="BT166" t="str">
        <f t="shared" si="284"/>
        <v/>
      </c>
      <c r="BU166" t="str">
        <f t="shared" si="285"/>
        <v/>
      </c>
      <c r="BV166" t="str">
        <f t="shared" si="286"/>
        <v/>
      </c>
      <c r="BW166" t="str">
        <f t="shared" si="287"/>
        <v/>
      </c>
      <c r="BX166" t="str">
        <f t="shared" si="288"/>
        <v/>
      </c>
      <c r="BY166" t="str">
        <f t="shared" si="289"/>
        <v/>
      </c>
      <c r="BZ166" t="str">
        <f t="shared" si="253"/>
        <v/>
      </c>
      <c r="CA166" t="str">
        <f t="shared" si="254"/>
        <v/>
      </c>
      <c r="CB166" t="str">
        <f t="shared" si="255"/>
        <v/>
      </c>
    </row>
    <row r="167" spans="1:84" x14ac:dyDescent="0.25">
      <c r="A167" s="14" t="str">
        <f t="shared" si="274"/>
        <v/>
      </c>
      <c r="B167" t="str">
        <f>match7b!A30</f>
        <v/>
      </c>
      <c r="C167" t="str">
        <f>match7b!B30</f>
        <v/>
      </c>
      <c r="D167" t="str">
        <f>match7b!C30</f>
        <v/>
      </c>
      <c r="E167" t="str">
        <f>match7b!D30</f>
        <v/>
      </c>
      <c r="F167" t="str">
        <f t="shared" si="215"/>
        <v/>
      </c>
      <c r="G167" t="str">
        <f>match7b!E30</f>
        <v/>
      </c>
      <c r="H167" t="str">
        <f>match7b!F30</f>
        <v/>
      </c>
      <c r="I167" t="str">
        <f>match7b!G30</f>
        <v/>
      </c>
      <c r="J167" t="str">
        <f>match7b!H30</f>
        <v/>
      </c>
      <c r="K167" t="str">
        <f>match7b!I30</f>
        <v/>
      </c>
      <c r="L167" t="str">
        <f>match7b!J30</f>
        <v/>
      </c>
      <c r="M167" t="str">
        <f>match7b!K30</f>
        <v/>
      </c>
      <c r="N167" t="str">
        <f>match7b!L30</f>
        <v/>
      </c>
      <c r="O167" t="str">
        <f>match7b!M30</f>
        <v/>
      </c>
      <c r="P167" t="str">
        <f>match7b!N30</f>
        <v/>
      </c>
      <c r="Q167" t="str">
        <f t="shared" si="268"/>
        <v/>
      </c>
      <c r="R167" t="str">
        <f t="shared" si="269"/>
        <v/>
      </c>
      <c r="S167" t="str">
        <f t="shared" si="270"/>
        <v/>
      </c>
      <c r="T167" t="str">
        <f t="shared" si="271"/>
        <v/>
      </c>
      <c r="U167" t="str">
        <f t="shared" si="272"/>
        <v/>
      </c>
      <c r="V167" t="str">
        <f t="shared" si="275"/>
        <v/>
      </c>
      <c r="W167" t="str">
        <f t="shared" si="216"/>
        <v/>
      </c>
      <c r="X167" t="str">
        <f t="shared" si="217"/>
        <v/>
      </c>
      <c r="Y167" t="str">
        <f t="shared" si="218"/>
        <v/>
      </c>
      <c r="Z167" t="str">
        <f t="shared" si="219"/>
        <v>(/)</v>
      </c>
      <c r="AA167" t="str">
        <f t="shared" si="220"/>
        <v/>
      </c>
      <c r="AB167" t="str">
        <f t="shared" si="221"/>
        <v/>
      </c>
      <c r="AC167" t="str">
        <f t="shared" si="222"/>
        <v/>
      </c>
      <c r="AD167" t="str">
        <f t="shared" si="223"/>
        <v/>
      </c>
      <c r="AE167" t="str">
        <f t="shared" si="224"/>
        <v/>
      </c>
      <c r="AF167" t="str">
        <f t="shared" si="225"/>
        <v/>
      </c>
      <c r="AG167" t="str">
        <f t="shared" si="226"/>
        <v/>
      </c>
      <c r="AH167" t="str">
        <f t="shared" si="227"/>
        <v/>
      </c>
      <c r="AI167" t="str">
        <f t="shared" si="228"/>
        <v/>
      </c>
      <c r="AJ167" t="str">
        <f t="shared" si="229"/>
        <v>(/)</v>
      </c>
      <c r="AK167" t="str">
        <f t="shared" si="230"/>
        <v/>
      </c>
      <c r="AL167" t="str">
        <f t="shared" si="231"/>
        <v/>
      </c>
      <c r="AM167" t="str">
        <f t="shared" si="232"/>
        <v/>
      </c>
      <c r="AN167" t="str">
        <f t="shared" si="233"/>
        <v/>
      </c>
      <c r="AO167" t="str">
        <f t="shared" si="234"/>
        <v/>
      </c>
      <c r="AP167" t="str">
        <f t="shared" si="235"/>
        <v/>
      </c>
      <c r="AQ167" t="str">
        <f t="shared" si="236"/>
        <v/>
      </c>
      <c r="AR167" t="str">
        <f t="shared" si="276"/>
        <v/>
      </c>
      <c r="AS167" t="str">
        <f t="shared" si="237"/>
        <v/>
      </c>
      <c r="AT167" t="str">
        <f t="shared" si="238"/>
        <v>(/)</v>
      </c>
      <c r="AU167" t="str">
        <f t="shared" si="277"/>
        <v/>
      </c>
      <c r="AV167" t="str">
        <f t="shared" si="278"/>
        <v/>
      </c>
      <c r="AW167" t="str">
        <f t="shared" si="239"/>
        <v/>
      </c>
      <c r="AY167" s="18" t="str">
        <f t="shared" si="240"/>
        <v/>
      </c>
      <c r="AZ167" s="18" t="str">
        <f t="shared" si="279"/>
        <v/>
      </c>
      <c r="BA167" s="18" t="str">
        <f t="shared" si="280"/>
        <v/>
      </c>
      <c r="BB167" s="18" t="str">
        <f t="shared" si="241"/>
        <v/>
      </c>
      <c r="BC167" s="18" t="str">
        <f t="shared" si="242"/>
        <v/>
      </c>
      <c r="BD167" s="18" t="str">
        <f t="shared" si="243"/>
        <v/>
      </c>
      <c r="BE167" s="18" t="str">
        <f t="shared" si="244"/>
        <v/>
      </c>
      <c r="BF167" s="18" t="str">
        <f t="shared" si="245"/>
        <v/>
      </c>
      <c r="BG167" s="18" t="str">
        <f t="shared" si="246"/>
        <v/>
      </c>
      <c r="BH167" s="18" t="str">
        <f t="shared" si="247"/>
        <v/>
      </c>
      <c r="BI167" s="18" t="str">
        <f t="shared" si="281"/>
        <v/>
      </c>
      <c r="BJ167" s="18" t="str">
        <f t="shared" si="282"/>
        <v/>
      </c>
      <c r="BK167" s="18" t="str">
        <f>IF(B167="","","("&amp;match7b!$P$20&amp;") ")</f>
        <v/>
      </c>
      <c r="BL167">
        <v>1.66E-7</v>
      </c>
      <c r="BM167" s="14" t="str">
        <f t="shared" si="248"/>
        <v/>
      </c>
      <c r="BN167" t="str">
        <f t="shared" si="273"/>
        <v/>
      </c>
      <c r="BO167" t="str">
        <f t="shared" si="249"/>
        <v/>
      </c>
      <c r="BP167" t="str">
        <f t="shared" si="290"/>
        <v/>
      </c>
      <c r="BQ167" t="str">
        <f t="shared" si="291"/>
        <v/>
      </c>
      <c r="BR167" t="str">
        <f t="shared" si="292"/>
        <v/>
      </c>
      <c r="BS167" t="str">
        <f t="shared" si="283"/>
        <v/>
      </c>
      <c r="BT167" t="str">
        <f t="shared" si="284"/>
        <v/>
      </c>
      <c r="BU167" t="str">
        <f t="shared" si="285"/>
        <v/>
      </c>
      <c r="BV167" t="str">
        <f t="shared" si="286"/>
        <v/>
      </c>
      <c r="BW167" t="str">
        <f t="shared" si="287"/>
        <v/>
      </c>
      <c r="BX167" t="str">
        <f t="shared" si="288"/>
        <v/>
      </c>
      <c r="BY167" t="str">
        <f t="shared" si="289"/>
        <v/>
      </c>
      <c r="BZ167" t="str">
        <f t="shared" si="253"/>
        <v/>
      </c>
      <c r="CA167" t="str">
        <f t="shared" si="254"/>
        <v/>
      </c>
      <c r="CB167" t="str">
        <f t="shared" si="255"/>
        <v/>
      </c>
    </row>
    <row r="168" spans="1:84" x14ac:dyDescent="0.25">
      <c r="A168" s="14" t="str">
        <f t="shared" si="274"/>
        <v/>
      </c>
      <c r="B168" t="str">
        <f>match7b!A31</f>
        <v/>
      </c>
      <c r="C168" t="str">
        <f>match7b!B31</f>
        <v/>
      </c>
      <c r="D168" t="str">
        <f>match7b!C31</f>
        <v/>
      </c>
      <c r="E168" t="str">
        <f>match7b!D31</f>
        <v/>
      </c>
      <c r="F168" t="str">
        <f t="shared" si="215"/>
        <v/>
      </c>
      <c r="G168" t="str">
        <f>match7b!E31</f>
        <v/>
      </c>
      <c r="H168" t="str">
        <f>match7b!F31</f>
        <v/>
      </c>
      <c r="I168" t="str">
        <f>match7b!G31</f>
        <v/>
      </c>
      <c r="J168" t="str">
        <f>match7b!H31</f>
        <v/>
      </c>
      <c r="K168" t="str">
        <f>match7b!I31</f>
        <v/>
      </c>
      <c r="L168" t="str">
        <f>match7b!J31</f>
        <v/>
      </c>
      <c r="M168" t="str">
        <f>match7b!K31</f>
        <v/>
      </c>
      <c r="N168" t="str">
        <f>match7b!L31</f>
        <v/>
      </c>
      <c r="O168" t="str">
        <f>match7b!M31</f>
        <v/>
      </c>
      <c r="P168" t="str">
        <f>match7b!N31</f>
        <v/>
      </c>
      <c r="Q168" t="str">
        <f t="shared" si="268"/>
        <v/>
      </c>
      <c r="R168" t="str">
        <f t="shared" si="269"/>
        <v/>
      </c>
      <c r="S168" t="str">
        <f t="shared" si="270"/>
        <v/>
      </c>
      <c r="T168" t="str">
        <f t="shared" si="271"/>
        <v/>
      </c>
      <c r="U168" t="str">
        <f t="shared" si="272"/>
        <v/>
      </c>
      <c r="V168" t="str">
        <f t="shared" si="275"/>
        <v/>
      </c>
      <c r="W168" t="str">
        <f t="shared" si="216"/>
        <v/>
      </c>
      <c r="X168" t="str">
        <f t="shared" si="217"/>
        <v/>
      </c>
      <c r="Y168" t="str">
        <f t="shared" si="218"/>
        <v/>
      </c>
      <c r="Z168" t="str">
        <f t="shared" si="219"/>
        <v>(/)</v>
      </c>
      <c r="AA168" t="str">
        <f t="shared" si="220"/>
        <v/>
      </c>
      <c r="AB168" t="str">
        <f t="shared" si="221"/>
        <v/>
      </c>
      <c r="AC168" t="str">
        <f t="shared" si="222"/>
        <v/>
      </c>
      <c r="AD168" t="str">
        <f t="shared" si="223"/>
        <v/>
      </c>
      <c r="AE168" t="str">
        <f t="shared" si="224"/>
        <v/>
      </c>
      <c r="AF168" t="str">
        <f t="shared" si="225"/>
        <v/>
      </c>
      <c r="AG168" t="str">
        <f t="shared" si="226"/>
        <v/>
      </c>
      <c r="AH168" t="str">
        <f t="shared" si="227"/>
        <v/>
      </c>
      <c r="AI168" t="str">
        <f t="shared" si="228"/>
        <v/>
      </c>
      <c r="AJ168" t="str">
        <f t="shared" si="229"/>
        <v>(/)</v>
      </c>
      <c r="AK168" t="str">
        <f t="shared" si="230"/>
        <v/>
      </c>
      <c r="AL168" t="str">
        <f t="shared" si="231"/>
        <v/>
      </c>
      <c r="AM168" t="str">
        <f t="shared" si="232"/>
        <v/>
      </c>
      <c r="AN168" t="str">
        <f t="shared" si="233"/>
        <v/>
      </c>
      <c r="AO168" t="str">
        <f t="shared" si="234"/>
        <v/>
      </c>
      <c r="AP168" t="str">
        <f t="shared" si="235"/>
        <v/>
      </c>
      <c r="AQ168" t="str">
        <f t="shared" si="236"/>
        <v/>
      </c>
      <c r="AR168" t="str">
        <f t="shared" si="276"/>
        <v/>
      </c>
      <c r="AS168" t="str">
        <f t="shared" si="237"/>
        <v/>
      </c>
      <c r="AT168" t="str">
        <f t="shared" si="238"/>
        <v>(/)</v>
      </c>
      <c r="AU168" t="str">
        <f t="shared" si="277"/>
        <v/>
      </c>
      <c r="AV168" t="str">
        <f t="shared" si="278"/>
        <v/>
      </c>
      <c r="AW168" t="str">
        <f t="shared" si="239"/>
        <v/>
      </c>
      <c r="AY168" s="18" t="str">
        <f t="shared" si="240"/>
        <v/>
      </c>
      <c r="AZ168" s="18" t="str">
        <f t="shared" si="279"/>
        <v/>
      </c>
      <c r="BA168" s="18" t="str">
        <f t="shared" si="280"/>
        <v/>
      </c>
      <c r="BB168" s="18" t="str">
        <f t="shared" si="241"/>
        <v/>
      </c>
      <c r="BC168" s="18" t="str">
        <f t="shared" si="242"/>
        <v/>
      </c>
      <c r="BD168" s="18" t="str">
        <f t="shared" si="243"/>
        <v/>
      </c>
      <c r="BE168" s="18" t="str">
        <f t="shared" si="244"/>
        <v/>
      </c>
      <c r="BF168" s="18" t="str">
        <f t="shared" si="245"/>
        <v/>
      </c>
      <c r="BG168" s="18" t="str">
        <f t="shared" si="246"/>
        <v/>
      </c>
      <c r="BH168" s="18" t="str">
        <f t="shared" si="247"/>
        <v/>
      </c>
      <c r="BI168" s="18" t="str">
        <f t="shared" si="281"/>
        <v/>
      </c>
      <c r="BJ168" s="18" t="str">
        <f t="shared" si="282"/>
        <v/>
      </c>
      <c r="BK168" s="18" t="str">
        <f>IF(B168="","","("&amp;match7b!$P$20&amp;") ")</f>
        <v/>
      </c>
      <c r="BL168">
        <v>1.67E-7</v>
      </c>
      <c r="BM168" s="14" t="str">
        <f t="shared" si="248"/>
        <v/>
      </c>
      <c r="BN168" t="str">
        <f t="shared" si="273"/>
        <v/>
      </c>
      <c r="BO168" t="str">
        <f t="shared" si="249"/>
        <v/>
      </c>
      <c r="BP168" t="str">
        <f t="shared" si="290"/>
        <v/>
      </c>
      <c r="BQ168" t="str">
        <f t="shared" si="291"/>
        <v/>
      </c>
      <c r="BR168" t="str">
        <f t="shared" si="292"/>
        <v/>
      </c>
      <c r="BS168" t="str">
        <f t="shared" si="283"/>
        <v/>
      </c>
      <c r="BT168" t="str">
        <f t="shared" si="284"/>
        <v/>
      </c>
      <c r="BU168" t="str">
        <f t="shared" si="285"/>
        <v/>
      </c>
      <c r="BV168" t="str">
        <f t="shared" si="286"/>
        <v/>
      </c>
      <c r="BW168" t="str">
        <f t="shared" si="287"/>
        <v/>
      </c>
      <c r="BX168" t="str">
        <f t="shared" si="288"/>
        <v/>
      </c>
      <c r="BY168" t="str">
        <f t="shared" si="289"/>
        <v/>
      </c>
      <c r="BZ168" t="str">
        <f t="shared" si="253"/>
        <v/>
      </c>
      <c r="CA168" t="str">
        <f t="shared" si="254"/>
        <v/>
      </c>
      <c r="CB168" t="str">
        <f t="shared" si="255"/>
        <v/>
      </c>
    </row>
    <row r="169" spans="1:84" ht="13.8" thickBot="1" x14ac:dyDescent="0.3">
      <c r="A169" s="15" t="str">
        <f t="shared" si="274"/>
        <v/>
      </c>
      <c r="B169" s="13" t="str">
        <f>match7b!A32</f>
        <v/>
      </c>
      <c r="C169" s="13" t="str">
        <f>match7b!B32</f>
        <v/>
      </c>
      <c r="D169" s="13" t="str">
        <f>match7b!C32</f>
        <v/>
      </c>
      <c r="E169" s="13" t="str">
        <f>match7b!D32</f>
        <v/>
      </c>
      <c r="F169" s="13" t="str">
        <f t="shared" si="215"/>
        <v/>
      </c>
      <c r="G169" s="13" t="str">
        <f>match7b!E32</f>
        <v/>
      </c>
      <c r="H169" s="13" t="str">
        <f>match7b!F32</f>
        <v/>
      </c>
      <c r="I169" s="13" t="str">
        <f>match7b!G32</f>
        <v/>
      </c>
      <c r="J169" s="13" t="str">
        <f>match7b!H32</f>
        <v/>
      </c>
      <c r="K169" s="13" t="str">
        <f>match7b!I32</f>
        <v/>
      </c>
      <c r="L169" s="13" t="str">
        <f>match7b!J32</f>
        <v/>
      </c>
      <c r="M169" s="13" t="str">
        <f>match7b!K32</f>
        <v/>
      </c>
      <c r="N169" s="13" t="str">
        <f>match7b!L32</f>
        <v/>
      </c>
      <c r="O169" s="13" t="str">
        <f>match7b!M32</f>
        <v/>
      </c>
      <c r="P169" s="13" t="str">
        <f>match7b!N32</f>
        <v/>
      </c>
      <c r="Q169" s="13" t="str">
        <f t="shared" si="268"/>
        <v/>
      </c>
      <c r="R169" s="13" t="str">
        <f t="shared" si="269"/>
        <v/>
      </c>
      <c r="S169" s="13" t="str">
        <f t="shared" si="270"/>
        <v/>
      </c>
      <c r="T169" s="13" t="str">
        <f t="shared" si="271"/>
        <v/>
      </c>
      <c r="U169" s="13" t="str">
        <f t="shared" si="272"/>
        <v/>
      </c>
      <c r="V169" t="str">
        <f t="shared" si="275"/>
        <v/>
      </c>
      <c r="W169" s="13" t="str">
        <f t="shared" si="216"/>
        <v/>
      </c>
      <c r="X169" s="13" t="str">
        <f t="shared" si="217"/>
        <v/>
      </c>
      <c r="Y169" s="13" t="str">
        <f t="shared" si="218"/>
        <v/>
      </c>
      <c r="Z169" t="str">
        <f t="shared" si="219"/>
        <v>(/)</v>
      </c>
      <c r="AA169" s="13" t="str">
        <f t="shared" si="220"/>
        <v/>
      </c>
      <c r="AB169" s="13" t="str">
        <f t="shared" si="221"/>
        <v/>
      </c>
      <c r="AC169" s="13" t="str">
        <f t="shared" si="222"/>
        <v/>
      </c>
      <c r="AD169" s="13" t="str">
        <f t="shared" si="223"/>
        <v/>
      </c>
      <c r="AE169" s="13" t="str">
        <f t="shared" si="224"/>
        <v/>
      </c>
      <c r="AF169" t="str">
        <f t="shared" si="225"/>
        <v/>
      </c>
      <c r="AG169" s="13" t="str">
        <f t="shared" si="226"/>
        <v/>
      </c>
      <c r="AH169" s="13" t="str">
        <f t="shared" si="227"/>
        <v/>
      </c>
      <c r="AI169" s="13" t="str">
        <f t="shared" si="228"/>
        <v/>
      </c>
      <c r="AJ169" t="str">
        <f t="shared" si="229"/>
        <v>(/)</v>
      </c>
      <c r="AK169" s="13" t="str">
        <f t="shared" si="230"/>
        <v/>
      </c>
      <c r="AL169" s="13" t="str">
        <f t="shared" si="231"/>
        <v/>
      </c>
      <c r="AM169" s="13" t="str">
        <f t="shared" si="232"/>
        <v/>
      </c>
      <c r="AN169" s="13" t="str">
        <f t="shared" si="233"/>
        <v/>
      </c>
      <c r="AO169" s="13" t="str">
        <f t="shared" si="234"/>
        <v/>
      </c>
      <c r="AP169" t="str">
        <f t="shared" si="235"/>
        <v/>
      </c>
      <c r="AQ169" s="13" t="str">
        <f t="shared" si="236"/>
        <v/>
      </c>
      <c r="AR169" s="13" t="str">
        <f t="shared" si="276"/>
        <v/>
      </c>
      <c r="AS169" s="13" t="str">
        <f t="shared" si="237"/>
        <v/>
      </c>
      <c r="AT169" t="str">
        <f t="shared" si="238"/>
        <v>(/)</v>
      </c>
      <c r="AU169" s="13" t="str">
        <f t="shared" si="277"/>
        <v/>
      </c>
      <c r="AV169" s="13" t="str">
        <f t="shared" si="278"/>
        <v/>
      </c>
      <c r="AW169" s="13" t="str">
        <f t="shared" si="239"/>
        <v/>
      </c>
      <c r="AX169" s="13"/>
      <c r="AY169" s="26" t="str">
        <f t="shared" si="240"/>
        <v/>
      </c>
      <c r="AZ169" s="26" t="str">
        <f t="shared" si="279"/>
        <v/>
      </c>
      <c r="BA169" s="26" t="str">
        <f t="shared" si="280"/>
        <v/>
      </c>
      <c r="BB169" s="26" t="str">
        <f t="shared" si="241"/>
        <v/>
      </c>
      <c r="BC169" s="26" t="str">
        <f t="shared" si="242"/>
        <v/>
      </c>
      <c r="BD169" s="26" t="str">
        <f t="shared" si="243"/>
        <v/>
      </c>
      <c r="BE169" s="26" t="str">
        <f t="shared" si="244"/>
        <v/>
      </c>
      <c r="BF169" s="26" t="str">
        <f t="shared" si="245"/>
        <v/>
      </c>
      <c r="BG169" s="26" t="str">
        <f t="shared" si="246"/>
        <v/>
      </c>
      <c r="BH169" s="26" t="str">
        <f t="shared" si="247"/>
        <v/>
      </c>
      <c r="BI169" s="26" t="str">
        <f t="shared" si="281"/>
        <v/>
      </c>
      <c r="BJ169" s="26" t="str">
        <f t="shared" si="282"/>
        <v/>
      </c>
      <c r="BK169" s="26" t="str">
        <f>IF(B169="","","("&amp;match7b!$P$20&amp;") ")</f>
        <v/>
      </c>
      <c r="BL169" s="13">
        <v>1.68E-7</v>
      </c>
      <c r="BM169" s="15" t="str">
        <f t="shared" si="248"/>
        <v/>
      </c>
      <c r="BN169" s="13" t="str">
        <f t="shared" si="273"/>
        <v/>
      </c>
      <c r="BO169" s="13" t="str">
        <f t="shared" si="249"/>
        <v/>
      </c>
      <c r="BP169" s="13" t="str">
        <f t="shared" si="290"/>
        <v/>
      </c>
      <c r="BQ169" s="13" t="str">
        <f t="shared" si="291"/>
        <v/>
      </c>
      <c r="BR169" s="13" t="str">
        <f t="shared" si="292"/>
        <v/>
      </c>
      <c r="BS169" s="13" t="str">
        <f t="shared" si="283"/>
        <v/>
      </c>
      <c r="BT169" s="13" t="str">
        <f t="shared" si="284"/>
        <v/>
      </c>
      <c r="BU169" s="13" t="str">
        <f t="shared" si="285"/>
        <v/>
      </c>
      <c r="BV169" s="13" t="str">
        <f t="shared" si="286"/>
        <v/>
      </c>
      <c r="BW169" s="13" t="str">
        <f t="shared" si="287"/>
        <v/>
      </c>
      <c r="BX169" t="str">
        <f t="shared" si="288"/>
        <v/>
      </c>
      <c r="BY169" t="str">
        <f t="shared" si="289"/>
        <v/>
      </c>
      <c r="BZ169" t="str">
        <f t="shared" si="253"/>
        <v/>
      </c>
      <c r="CA169" t="str">
        <f t="shared" si="254"/>
        <v/>
      </c>
      <c r="CB169" t="str">
        <f t="shared" si="255"/>
        <v/>
      </c>
      <c r="CC169" s="13"/>
      <c r="CD169" s="13"/>
      <c r="CE169" s="13"/>
      <c r="CF169" s="13"/>
    </row>
    <row r="170" spans="1:84" x14ac:dyDescent="0.25">
      <c r="A170" s="14" t="str">
        <f t="shared" si="274"/>
        <v/>
      </c>
      <c r="B170" t="str">
        <f>match8b!A7</f>
        <v/>
      </c>
      <c r="C170" t="str">
        <f>match8b!B7</f>
        <v/>
      </c>
      <c r="D170" t="str">
        <f>match8b!C7</f>
        <v/>
      </c>
      <c r="E170" t="str">
        <f>match8b!D7</f>
        <v/>
      </c>
      <c r="F170" t="str">
        <f t="shared" si="215"/>
        <v/>
      </c>
      <c r="G170" t="str">
        <f>match8b!E7</f>
        <v/>
      </c>
      <c r="H170" t="str">
        <f>match8b!F7</f>
        <v/>
      </c>
      <c r="I170" t="str">
        <f>match8b!G7</f>
        <v/>
      </c>
      <c r="J170" t="str">
        <f>match8b!H7</f>
        <v/>
      </c>
      <c r="K170" t="str">
        <f>match8b!I7</f>
        <v/>
      </c>
      <c r="L170" t="str">
        <f>match8b!J7</f>
        <v/>
      </c>
      <c r="M170" t="str">
        <f>match8b!K7</f>
        <v/>
      </c>
      <c r="N170" t="str">
        <f>match8b!L7</f>
        <v/>
      </c>
      <c r="O170" t="str">
        <f>match8b!M7</f>
        <v/>
      </c>
      <c r="P170" t="str">
        <f>match8b!N7</f>
        <v/>
      </c>
      <c r="Q170" t="str">
        <f>MID($L170,1,1)</f>
        <v/>
      </c>
      <c r="R170" t="str">
        <f>MID($L170,2,1)</f>
        <v/>
      </c>
      <c r="S170" t="str">
        <f>MID($L170,3,1)</f>
        <v/>
      </c>
      <c r="T170" t="str">
        <f>MID($L170,4,1)</f>
        <v/>
      </c>
      <c r="U170" t="str">
        <f>MID($L170,5,1)</f>
        <v/>
      </c>
      <c r="V170" t="str">
        <f t="shared" si="275"/>
        <v/>
      </c>
      <c r="W170" t="str">
        <f t="shared" si="216"/>
        <v/>
      </c>
      <c r="X170" t="str">
        <f t="shared" si="217"/>
        <v/>
      </c>
      <c r="Y170" t="str">
        <f t="shared" si="218"/>
        <v/>
      </c>
      <c r="Z170" t="str">
        <f t="shared" si="219"/>
        <v>(/)</v>
      </c>
      <c r="AA170" t="str">
        <f t="shared" si="220"/>
        <v/>
      </c>
      <c r="AB170" t="str">
        <f t="shared" si="221"/>
        <v/>
      </c>
      <c r="AC170" t="str">
        <f t="shared" si="222"/>
        <v/>
      </c>
      <c r="AD170" t="str">
        <f t="shared" si="223"/>
        <v/>
      </c>
      <c r="AE170" t="str">
        <f t="shared" si="224"/>
        <v/>
      </c>
      <c r="AF170" t="str">
        <f t="shared" si="225"/>
        <v/>
      </c>
      <c r="AG170" t="str">
        <f t="shared" si="226"/>
        <v/>
      </c>
      <c r="AH170" t="str">
        <f t="shared" si="227"/>
        <v/>
      </c>
      <c r="AI170" t="str">
        <f t="shared" si="228"/>
        <v/>
      </c>
      <c r="AJ170" t="str">
        <f t="shared" si="229"/>
        <v>(/)</v>
      </c>
      <c r="AK170" t="str">
        <f t="shared" si="230"/>
        <v/>
      </c>
      <c r="AL170" t="str">
        <f t="shared" si="231"/>
        <v/>
      </c>
      <c r="AM170" t="str">
        <f t="shared" si="232"/>
        <v/>
      </c>
      <c r="AN170" t="str">
        <f t="shared" si="233"/>
        <v/>
      </c>
      <c r="AO170" t="str">
        <f t="shared" si="234"/>
        <v/>
      </c>
      <c r="AP170" t="str">
        <f t="shared" si="235"/>
        <v/>
      </c>
      <c r="AQ170" t="str">
        <f t="shared" si="236"/>
        <v/>
      </c>
      <c r="AR170" t="str">
        <f t="shared" si="276"/>
        <v/>
      </c>
      <c r="AS170" t="str">
        <f t="shared" si="237"/>
        <v/>
      </c>
      <c r="AT170" t="str">
        <f t="shared" si="238"/>
        <v>(/)</v>
      </c>
      <c r="AU170" t="str">
        <f t="shared" si="277"/>
        <v/>
      </c>
      <c r="AV170" t="str">
        <f t="shared" si="278"/>
        <v/>
      </c>
      <c r="AW170" t="str">
        <f t="shared" si="239"/>
        <v/>
      </c>
      <c r="AY170" s="18" t="str">
        <f t="shared" si="240"/>
        <v/>
      </c>
      <c r="AZ170" s="18" t="str">
        <f t="shared" si="279"/>
        <v/>
      </c>
      <c r="BA170" s="18" t="str">
        <f t="shared" si="280"/>
        <v/>
      </c>
      <c r="BB170" s="18" t="str">
        <f t="shared" si="241"/>
        <v/>
      </c>
      <c r="BC170" s="18" t="str">
        <f t="shared" si="242"/>
        <v/>
      </c>
      <c r="BD170" s="18" t="str">
        <f t="shared" si="243"/>
        <v/>
      </c>
      <c r="BE170" s="18" t="str">
        <f t="shared" si="244"/>
        <v/>
      </c>
      <c r="BF170" s="18" t="str">
        <f t="shared" si="245"/>
        <v/>
      </c>
      <c r="BG170" s="18" t="str">
        <f t="shared" si="246"/>
        <v/>
      </c>
      <c r="BH170" s="18" t="str">
        <f t="shared" si="247"/>
        <v/>
      </c>
      <c r="BI170" s="18" t="str">
        <f t="shared" si="281"/>
        <v/>
      </c>
      <c r="BJ170" s="18" t="str">
        <f t="shared" si="282"/>
        <v/>
      </c>
      <c r="BK170" s="18" t="str">
        <f>IF(B170="","","("&amp;match8b!$P$6&amp;") ")</f>
        <v/>
      </c>
      <c r="BL170">
        <v>1.6899999999999999E-7</v>
      </c>
      <c r="BM170" s="14" t="str">
        <f t="shared" si="248"/>
        <v/>
      </c>
      <c r="BN170" t="str">
        <f>IF(A170=MAX($A$170:$A$181),B170,"")</f>
        <v/>
      </c>
      <c r="BO170" t="str">
        <f t="shared" si="249"/>
        <v/>
      </c>
      <c r="BP170" t="str">
        <f t="shared" si="290"/>
        <v/>
      </c>
      <c r="BQ170" t="str">
        <f t="shared" si="291"/>
        <v/>
      </c>
      <c r="BR170" t="str">
        <f t="shared" si="292"/>
        <v/>
      </c>
      <c r="BS170" t="str">
        <f t="shared" si="283"/>
        <v/>
      </c>
      <c r="BT170" t="str">
        <f t="shared" si="284"/>
        <v/>
      </c>
      <c r="BU170" t="str">
        <f t="shared" si="285"/>
        <v/>
      </c>
      <c r="BV170" t="str">
        <f t="shared" si="286"/>
        <v/>
      </c>
      <c r="BW170" t="str">
        <f t="shared" si="287"/>
        <v/>
      </c>
      <c r="BX170" t="str">
        <f t="shared" si="288"/>
        <v/>
      </c>
      <c r="BY170" t="str">
        <f t="shared" si="289"/>
        <v/>
      </c>
      <c r="BZ170" t="str">
        <f t="shared" si="253"/>
        <v/>
      </c>
      <c r="CA170" t="str">
        <f t="shared" si="254"/>
        <v/>
      </c>
      <c r="CB170" t="str">
        <f t="shared" si="255"/>
        <v/>
      </c>
      <c r="CC170" s="27"/>
      <c r="CD170" s="27"/>
      <c r="CE170" s="27"/>
      <c r="CF170" s="27"/>
    </row>
    <row r="171" spans="1:84" x14ac:dyDescent="0.25">
      <c r="A171" s="14" t="str">
        <f t="shared" si="274"/>
        <v/>
      </c>
      <c r="B171" t="str">
        <f>match8b!A8</f>
        <v/>
      </c>
      <c r="C171" t="str">
        <f>match8b!B8</f>
        <v/>
      </c>
      <c r="D171" t="str">
        <f>match8b!C8</f>
        <v/>
      </c>
      <c r="E171" t="str">
        <f>match8b!D8</f>
        <v/>
      </c>
      <c r="F171" t="str">
        <f t="shared" si="215"/>
        <v/>
      </c>
      <c r="G171" t="str">
        <f>match8b!E8</f>
        <v/>
      </c>
      <c r="H171" t="str">
        <f>match8b!F8</f>
        <v/>
      </c>
      <c r="I171" t="str">
        <f>match8b!G8</f>
        <v/>
      </c>
      <c r="J171" t="str">
        <f>match8b!H8</f>
        <v/>
      </c>
      <c r="K171" t="str">
        <f>match8b!I8</f>
        <v/>
      </c>
      <c r="L171" t="str">
        <f>match8b!J8</f>
        <v/>
      </c>
      <c r="M171" t="str">
        <f>match8b!K8</f>
        <v/>
      </c>
      <c r="N171" t="str">
        <f>match8b!L8</f>
        <v/>
      </c>
      <c r="O171" t="str">
        <f>match8b!M8</f>
        <v/>
      </c>
      <c r="P171" t="str">
        <f>match8b!N8</f>
        <v/>
      </c>
      <c r="Q171" t="str">
        <f t="shared" ref="Q171:Q181" si="293">MID($L171,1,1)</f>
        <v/>
      </c>
      <c r="R171" t="str">
        <f t="shared" ref="R171:R181" si="294">MID($L171,2,1)</f>
        <v/>
      </c>
      <c r="S171" t="str">
        <f t="shared" ref="S171:S181" si="295">MID($L171,3,1)</f>
        <v/>
      </c>
      <c r="T171" t="str">
        <f t="shared" ref="T171:T181" si="296">MID($L171,4,1)</f>
        <v/>
      </c>
      <c r="U171" t="str">
        <f t="shared" ref="U171:U181" si="297">MID($L171,5,1)</f>
        <v/>
      </c>
      <c r="V171" t="str">
        <f t="shared" si="275"/>
        <v/>
      </c>
      <c r="W171" t="str">
        <f t="shared" si="216"/>
        <v/>
      </c>
      <c r="X171" t="str">
        <f t="shared" si="217"/>
        <v/>
      </c>
      <c r="Y171" t="str">
        <f t="shared" si="218"/>
        <v/>
      </c>
      <c r="Z171" t="str">
        <f t="shared" si="219"/>
        <v>(/)</v>
      </c>
      <c r="AA171" t="str">
        <f t="shared" si="220"/>
        <v/>
      </c>
      <c r="AB171" t="str">
        <f t="shared" si="221"/>
        <v/>
      </c>
      <c r="AC171" t="str">
        <f t="shared" si="222"/>
        <v/>
      </c>
      <c r="AD171" t="str">
        <f t="shared" si="223"/>
        <v/>
      </c>
      <c r="AE171" t="str">
        <f t="shared" si="224"/>
        <v/>
      </c>
      <c r="AF171" t="str">
        <f t="shared" si="225"/>
        <v/>
      </c>
      <c r="AG171" t="str">
        <f t="shared" si="226"/>
        <v/>
      </c>
      <c r="AH171" t="str">
        <f t="shared" si="227"/>
        <v/>
      </c>
      <c r="AI171" t="str">
        <f t="shared" si="228"/>
        <v/>
      </c>
      <c r="AJ171" t="str">
        <f t="shared" si="229"/>
        <v>(/)</v>
      </c>
      <c r="AK171" t="str">
        <f t="shared" si="230"/>
        <v/>
      </c>
      <c r="AL171" t="str">
        <f t="shared" si="231"/>
        <v/>
      </c>
      <c r="AM171" t="str">
        <f t="shared" si="232"/>
        <v/>
      </c>
      <c r="AN171" t="str">
        <f t="shared" si="233"/>
        <v/>
      </c>
      <c r="AO171" t="str">
        <f t="shared" si="234"/>
        <v/>
      </c>
      <c r="AP171" t="str">
        <f t="shared" si="235"/>
        <v/>
      </c>
      <c r="AQ171" t="str">
        <f t="shared" si="236"/>
        <v/>
      </c>
      <c r="AR171" t="str">
        <f t="shared" si="276"/>
        <v/>
      </c>
      <c r="AS171" t="str">
        <f t="shared" si="237"/>
        <v/>
      </c>
      <c r="AT171" t="str">
        <f t="shared" si="238"/>
        <v>(/)</v>
      </c>
      <c r="AU171" t="str">
        <f t="shared" si="277"/>
        <v/>
      </c>
      <c r="AV171" t="str">
        <f t="shared" si="278"/>
        <v/>
      </c>
      <c r="AW171" t="str">
        <f t="shared" si="239"/>
        <v/>
      </c>
      <c r="AY171" s="18" t="str">
        <f t="shared" si="240"/>
        <v/>
      </c>
      <c r="AZ171" s="18" t="str">
        <f t="shared" si="279"/>
        <v/>
      </c>
      <c r="BA171" s="18" t="str">
        <f t="shared" si="280"/>
        <v/>
      </c>
      <c r="BB171" s="18" t="str">
        <f t="shared" si="241"/>
        <v/>
      </c>
      <c r="BC171" s="18" t="str">
        <f t="shared" si="242"/>
        <v/>
      </c>
      <c r="BD171" s="18" t="str">
        <f t="shared" si="243"/>
        <v/>
      </c>
      <c r="BE171" s="18" t="str">
        <f t="shared" si="244"/>
        <v/>
      </c>
      <c r="BF171" s="18" t="str">
        <f t="shared" si="245"/>
        <v/>
      </c>
      <c r="BG171" s="18" t="str">
        <f t="shared" si="246"/>
        <v/>
      </c>
      <c r="BH171" s="18" t="str">
        <f t="shared" si="247"/>
        <v/>
      </c>
      <c r="BI171" s="18" t="str">
        <f t="shared" si="281"/>
        <v/>
      </c>
      <c r="BJ171" s="18" t="str">
        <f t="shared" si="282"/>
        <v/>
      </c>
      <c r="BK171" s="18" t="str">
        <f>IF(B171="","","("&amp;match8b!$P$6&amp;") ")</f>
        <v/>
      </c>
      <c r="BL171">
        <v>1.6999999999999999E-7</v>
      </c>
      <c r="BM171" s="14" t="str">
        <f t="shared" si="248"/>
        <v/>
      </c>
      <c r="BN171" t="str">
        <f t="shared" ref="BN171:BN181" si="298">IF(A171=MAX($A$170:$A$181),B171,"")</f>
        <v/>
      </c>
      <c r="BO171" t="str">
        <f t="shared" si="249"/>
        <v/>
      </c>
      <c r="BP171" t="str">
        <f t="shared" si="290"/>
        <v/>
      </c>
      <c r="BQ171" t="str">
        <f t="shared" si="291"/>
        <v/>
      </c>
      <c r="BR171" t="str">
        <f t="shared" si="292"/>
        <v/>
      </c>
      <c r="BS171" t="str">
        <f t="shared" si="283"/>
        <v/>
      </c>
      <c r="BT171" t="str">
        <f t="shared" si="284"/>
        <v/>
      </c>
      <c r="BU171" t="str">
        <f t="shared" si="285"/>
        <v/>
      </c>
      <c r="BV171" t="str">
        <f t="shared" si="286"/>
        <v/>
      </c>
      <c r="BW171" t="str">
        <f t="shared" si="287"/>
        <v/>
      </c>
      <c r="BX171" t="str">
        <f t="shared" si="288"/>
        <v/>
      </c>
      <c r="BY171" t="str">
        <f t="shared" si="289"/>
        <v/>
      </c>
      <c r="BZ171" t="str">
        <f t="shared" si="253"/>
        <v/>
      </c>
      <c r="CA171" t="str">
        <f t="shared" si="254"/>
        <v/>
      </c>
      <c r="CB171" t="str">
        <f t="shared" si="255"/>
        <v/>
      </c>
    </row>
    <row r="172" spans="1:84" x14ac:dyDescent="0.25">
      <c r="A172" s="14" t="str">
        <f t="shared" si="274"/>
        <v/>
      </c>
      <c r="B172" t="str">
        <f>match8b!A9</f>
        <v/>
      </c>
      <c r="C172" t="str">
        <f>match8b!B9</f>
        <v/>
      </c>
      <c r="D172" t="str">
        <f>match8b!C9</f>
        <v/>
      </c>
      <c r="E172" t="str">
        <f>match8b!D9</f>
        <v/>
      </c>
      <c r="F172" t="str">
        <f t="shared" si="215"/>
        <v/>
      </c>
      <c r="G172" t="str">
        <f>match8b!E9</f>
        <v/>
      </c>
      <c r="H172" t="str">
        <f>match8b!F9</f>
        <v/>
      </c>
      <c r="I172" t="str">
        <f>match8b!G9</f>
        <v/>
      </c>
      <c r="J172" t="str">
        <f>match8b!H9</f>
        <v/>
      </c>
      <c r="K172" t="str">
        <f>match8b!I9</f>
        <v/>
      </c>
      <c r="L172" t="str">
        <f>match8b!J9</f>
        <v/>
      </c>
      <c r="M172" t="str">
        <f>match8b!K9</f>
        <v/>
      </c>
      <c r="N172" t="str">
        <f>match8b!L9</f>
        <v/>
      </c>
      <c r="O172" t="str">
        <f>match8b!M9</f>
        <v/>
      </c>
      <c r="P172" t="str">
        <f>match8b!N9</f>
        <v/>
      </c>
      <c r="Q172" t="str">
        <f t="shared" si="293"/>
        <v/>
      </c>
      <c r="R172" t="str">
        <f t="shared" si="294"/>
        <v/>
      </c>
      <c r="S172" t="str">
        <f t="shared" si="295"/>
        <v/>
      </c>
      <c r="T172" t="str">
        <f t="shared" si="296"/>
        <v/>
      </c>
      <c r="U172" t="str">
        <f t="shared" si="297"/>
        <v/>
      </c>
      <c r="V172" t="str">
        <f t="shared" si="275"/>
        <v/>
      </c>
      <c r="W172" t="str">
        <f t="shared" si="216"/>
        <v/>
      </c>
      <c r="X172" t="str">
        <f t="shared" si="217"/>
        <v/>
      </c>
      <c r="Y172" t="str">
        <f t="shared" si="218"/>
        <v/>
      </c>
      <c r="Z172" t="str">
        <f t="shared" si="219"/>
        <v>(/)</v>
      </c>
      <c r="AA172" t="str">
        <f t="shared" si="220"/>
        <v/>
      </c>
      <c r="AB172" t="str">
        <f t="shared" si="221"/>
        <v/>
      </c>
      <c r="AC172" t="str">
        <f t="shared" si="222"/>
        <v/>
      </c>
      <c r="AD172" t="str">
        <f t="shared" si="223"/>
        <v/>
      </c>
      <c r="AE172" t="str">
        <f t="shared" si="224"/>
        <v/>
      </c>
      <c r="AF172" t="str">
        <f t="shared" si="225"/>
        <v/>
      </c>
      <c r="AG172" t="str">
        <f t="shared" si="226"/>
        <v/>
      </c>
      <c r="AH172" t="str">
        <f t="shared" si="227"/>
        <v/>
      </c>
      <c r="AI172" t="str">
        <f t="shared" si="228"/>
        <v/>
      </c>
      <c r="AJ172" t="str">
        <f t="shared" si="229"/>
        <v>(/)</v>
      </c>
      <c r="AK172" t="str">
        <f t="shared" si="230"/>
        <v/>
      </c>
      <c r="AL172" t="str">
        <f t="shared" si="231"/>
        <v/>
      </c>
      <c r="AM172" t="str">
        <f t="shared" si="232"/>
        <v/>
      </c>
      <c r="AN172" t="str">
        <f t="shared" si="233"/>
        <v/>
      </c>
      <c r="AO172" t="str">
        <f t="shared" si="234"/>
        <v/>
      </c>
      <c r="AP172" t="str">
        <f t="shared" si="235"/>
        <v/>
      </c>
      <c r="AQ172" t="str">
        <f t="shared" si="236"/>
        <v/>
      </c>
      <c r="AR172" t="str">
        <f t="shared" si="276"/>
        <v/>
      </c>
      <c r="AS172" t="str">
        <f t="shared" si="237"/>
        <v/>
      </c>
      <c r="AT172" t="str">
        <f t="shared" si="238"/>
        <v>(/)</v>
      </c>
      <c r="AU172" t="str">
        <f t="shared" si="277"/>
        <v/>
      </c>
      <c r="AV172" t="str">
        <f t="shared" si="278"/>
        <v/>
      </c>
      <c r="AW172" t="str">
        <f t="shared" si="239"/>
        <v/>
      </c>
      <c r="AY172" s="18" t="str">
        <f t="shared" si="240"/>
        <v/>
      </c>
      <c r="AZ172" s="18" t="str">
        <f t="shared" si="279"/>
        <v/>
      </c>
      <c r="BA172" s="18" t="str">
        <f t="shared" si="280"/>
        <v/>
      </c>
      <c r="BB172" s="18" t="str">
        <f t="shared" si="241"/>
        <v/>
      </c>
      <c r="BC172" s="18" t="str">
        <f t="shared" si="242"/>
        <v/>
      </c>
      <c r="BD172" s="18" t="str">
        <f t="shared" si="243"/>
        <v/>
      </c>
      <c r="BE172" s="18" t="str">
        <f t="shared" si="244"/>
        <v/>
      </c>
      <c r="BF172" s="18" t="str">
        <f t="shared" si="245"/>
        <v/>
      </c>
      <c r="BG172" s="18" t="str">
        <f t="shared" si="246"/>
        <v/>
      </c>
      <c r="BH172" s="18" t="str">
        <f t="shared" si="247"/>
        <v/>
      </c>
      <c r="BI172" s="18" t="str">
        <f t="shared" si="281"/>
        <v/>
      </c>
      <c r="BJ172" s="18" t="str">
        <f t="shared" si="282"/>
        <v/>
      </c>
      <c r="BK172" s="18" t="str">
        <f>IF(B172="","","("&amp;match8b!$P$6&amp;") ")</f>
        <v/>
      </c>
      <c r="BL172">
        <v>1.7100000000000001E-7</v>
      </c>
      <c r="BM172" s="14" t="str">
        <f t="shared" si="248"/>
        <v/>
      </c>
      <c r="BN172" t="str">
        <f t="shared" si="298"/>
        <v/>
      </c>
      <c r="BO172" t="str">
        <f t="shared" si="249"/>
        <v/>
      </c>
      <c r="BP172" t="str">
        <f t="shared" si="290"/>
        <v/>
      </c>
      <c r="BQ172" t="str">
        <f t="shared" si="291"/>
        <v/>
      </c>
      <c r="BR172" t="str">
        <f t="shared" si="292"/>
        <v/>
      </c>
      <c r="BS172" t="str">
        <f t="shared" si="283"/>
        <v/>
      </c>
      <c r="BT172" t="str">
        <f t="shared" si="284"/>
        <v/>
      </c>
      <c r="BU172" t="str">
        <f t="shared" si="285"/>
        <v/>
      </c>
      <c r="BV172" t="str">
        <f t="shared" si="286"/>
        <v/>
      </c>
      <c r="BW172" t="str">
        <f t="shared" si="287"/>
        <v/>
      </c>
      <c r="BX172" t="str">
        <f t="shared" si="288"/>
        <v/>
      </c>
      <c r="BY172" t="str">
        <f t="shared" si="289"/>
        <v/>
      </c>
      <c r="BZ172" t="str">
        <f t="shared" si="253"/>
        <v/>
      </c>
      <c r="CA172" t="str">
        <f t="shared" si="254"/>
        <v/>
      </c>
      <c r="CB172" t="str">
        <f t="shared" si="255"/>
        <v/>
      </c>
    </row>
    <row r="173" spans="1:84" x14ac:dyDescent="0.25">
      <c r="A173" s="14" t="str">
        <f t="shared" si="274"/>
        <v/>
      </c>
      <c r="B173" t="str">
        <f>match8b!A10</f>
        <v/>
      </c>
      <c r="C173" t="str">
        <f>match8b!B10</f>
        <v/>
      </c>
      <c r="D173" t="str">
        <f>match8b!C10</f>
        <v/>
      </c>
      <c r="E173" t="str">
        <f>match8b!D10</f>
        <v/>
      </c>
      <c r="F173" t="str">
        <f t="shared" si="215"/>
        <v/>
      </c>
      <c r="G173" t="str">
        <f>match8b!E10</f>
        <v/>
      </c>
      <c r="H173" t="str">
        <f>match8b!F10</f>
        <v/>
      </c>
      <c r="I173" t="str">
        <f>match8b!G10</f>
        <v/>
      </c>
      <c r="J173" t="str">
        <f>match8b!H10</f>
        <v/>
      </c>
      <c r="K173" t="str">
        <f>match8b!I10</f>
        <v/>
      </c>
      <c r="L173" t="str">
        <f>match8b!J10</f>
        <v/>
      </c>
      <c r="M173" t="str">
        <f>match8b!K10</f>
        <v/>
      </c>
      <c r="N173" t="str">
        <f>match8b!L10</f>
        <v/>
      </c>
      <c r="O173" t="str">
        <f>match8b!M10</f>
        <v/>
      </c>
      <c r="P173" t="str">
        <f>match8b!N10</f>
        <v/>
      </c>
      <c r="Q173" t="str">
        <f t="shared" si="293"/>
        <v/>
      </c>
      <c r="R173" t="str">
        <f t="shared" si="294"/>
        <v/>
      </c>
      <c r="S173" t="str">
        <f t="shared" si="295"/>
        <v/>
      </c>
      <c r="T173" t="str">
        <f t="shared" si="296"/>
        <v/>
      </c>
      <c r="U173" t="str">
        <f t="shared" si="297"/>
        <v/>
      </c>
      <c r="V173" t="str">
        <f t="shared" si="275"/>
        <v/>
      </c>
      <c r="W173" t="str">
        <f t="shared" si="216"/>
        <v/>
      </c>
      <c r="X173" t="str">
        <f t="shared" si="217"/>
        <v/>
      </c>
      <c r="Y173" t="str">
        <f t="shared" si="218"/>
        <v/>
      </c>
      <c r="Z173" t="str">
        <f t="shared" si="219"/>
        <v>(/)</v>
      </c>
      <c r="AA173" t="str">
        <f t="shared" si="220"/>
        <v/>
      </c>
      <c r="AB173" t="str">
        <f t="shared" si="221"/>
        <v/>
      </c>
      <c r="AC173" t="str">
        <f t="shared" si="222"/>
        <v/>
      </c>
      <c r="AD173" t="str">
        <f t="shared" si="223"/>
        <v/>
      </c>
      <c r="AE173" t="str">
        <f t="shared" si="224"/>
        <v/>
      </c>
      <c r="AF173" t="str">
        <f t="shared" si="225"/>
        <v/>
      </c>
      <c r="AG173" t="str">
        <f t="shared" si="226"/>
        <v/>
      </c>
      <c r="AH173" t="str">
        <f t="shared" si="227"/>
        <v/>
      </c>
      <c r="AI173" t="str">
        <f t="shared" si="228"/>
        <v/>
      </c>
      <c r="AJ173" t="str">
        <f t="shared" si="229"/>
        <v>(/)</v>
      </c>
      <c r="AK173" t="str">
        <f t="shared" si="230"/>
        <v/>
      </c>
      <c r="AL173" t="str">
        <f t="shared" si="231"/>
        <v/>
      </c>
      <c r="AM173" t="str">
        <f t="shared" si="232"/>
        <v/>
      </c>
      <c r="AN173" t="str">
        <f t="shared" si="233"/>
        <v/>
      </c>
      <c r="AO173" t="str">
        <f t="shared" si="234"/>
        <v/>
      </c>
      <c r="AP173" t="str">
        <f t="shared" si="235"/>
        <v/>
      </c>
      <c r="AQ173" t="str">
        <f t="shared" si="236"/>
        <v/>
      </c>
      <c r="AR173" t="str">
        <f t="shared" si="276"/>
        <v/>
      </c>
      <c r="AS173" t="str">
        <f t="shared" si="237"/>
        <v/>
      </c>
      <c r="AT173" t="str">
        <f t="shared" si="238"/>
        <v>(/)</v>
      </c>
      <c r="AU173" t="str">
        <f t="shared" si="277"/>
        <v/>
      </c>
      <c r="AV173" t="str">
        <f t="shared" si="278"/>
        <v/>
      </c>
      <c r="AW173" t="str">
        <f t="shared" si="239"/>
        <v/>
      </c>
      <c r="AY173" s="18" t="str">
        <f t="shared" si="240"/>
        <v/>
      </c>
      <c r="AZ173" s="18" t="str">
        <f t="shared" si="279"/>
        <v/>
      </c>
      <c r="BA173" s="18" t="str">
        <f t="shared" si="280"/>
        <v/>
      </c>
      <c r="BB173" s="18" t="str">
        <f t="shared" si="241"/>
        <v/>
      </c>
      <c r="BC173" s="18" t="str">
        <f t="shared" si="242"/>
        <v/>
      </c>
      <c r="BD173" s="18" t="str">
        <f t="shared" si="243"/>
        <v/>
      </c>
      <c r="BE173" s="18" t="str">
        <f t="shared" si="244"/>
        <v/>
      </c>
      <c r="BF173" s="18" t="str">
        <f t="shared" si="245"/>
        <v/>
      </c>
      <c r="BG173" s="18" t="str">
        <f t="shared" si="246"/>
        <v/>
      </c>
      <c r="BH173" s="18" t="str">
        <f t="shared" si="247"/>
        <v/>
      </c>
      <c r="BI173" s="18" t="str">
        <f t="shared" si="281"/>
        <v/>
      </c>
      <c r="BJ173" s="18" t="str">
        <f t="shared" si="282"/>
        <v/>
      </c>
      <c r="BK173" s="18" t="str">
        <f>IF(B173="","","("&amp;match8b!$P$6&amp;") ")</f>
        <v/>
      </c>
      <c r="BL173">
        <v>1.72E-7</v>
      </c>
      <c r="BM173" s="14" t="str">
        <f t="shared" si="248"/>
        <v/>
      </c>
      <c r="BN173" t="str">
        <f t="shared" si="298"/>
        <v/>
      </c>
      <c r="BO173" t="str">
        <f t="shared" si="249"/>
        <v/>
      </c>
      <c r="BP173" t="str">
        <f t="shared" si="290"/>
        <v/>
      </c>
      <c r="BQ173" t="str">
        <f t="shared" si="291"/>
        <v/>
      </c>
      <c r="BR173" t="str">
        <f t="shared" si="292"/>
        <v/>
      </c>
      <c r="BS173" t="str">
        <f t="shared" si="283"/>
        <v/>
      </c>
      <c r="BT173" t="str">
        <f t="shared" si="284"/>
        <v/>
      </c>
      <c r="BU173" t="str">
        <f t="shared" si="285"/>
        <v/>
      </c>
      <c r="BV173" t="str">
        <f t="shared" si="286"/>
        <v/>
      </c>
      <c r="BW173" t="str">
        <f t="shared" si="287"/>
        <v/>
      </c>
      <c r="BX173" t="str">
        <f t="shared" si="288"/>
        <v/>
      </c>
      <c r="BY173" t="str">
        <f t="shared" si="289"/>
        <v/>
      </c>
      <c r="BZ173" t="str">
        <f t="shared" si="253"/>
        <v/>
      </c>
      <c r="CA173" t="str">
        <f t="shared" si="254"/>
        <v/>
      </c>
      <c r="CB173" t="str">
        <f t="shared" si="255"/>
        <v/>
      </c>
    </row>
    <row r="174" spans="1:84" x14ac:dyDescent="0.25">
      <c r="A174" s="14" t="str">
        <f t="shared" si="274"/>
        <v/>
      </c>
      <c r="B174" t="str">
        <f>match8b!A11</f>
        <v/>
      </c>
      <c r="C174" t="str">
        <f>match8b!B11</f>
        <v/>
      </c>
      <c r="D174" t="str">
        <f>match8b!C11</f>
        <v/>
      </c>
      <c r="E174" t="str">
        <f>match8b!D11</f>
        <v/>
      </c>
      <c r="F174" t="str">
        <f t="shared" si="215"/>
        <v/>
      </c>
      <c r="G174" t="str">
        <f>match8b!E11</f>
        <v/>
      </c>
      <c r="H174" t="str">
        <f>match8b!F11</f>
        <v/>
      </c>
      <c r="I174" t="str">
        <f>match8b!G11</f>
        <v/>
      </c>
      <c r="J174" t="str">
        <f>match8b!H11</f>
        <v/>
      </c>
      <c r="K174" t="str">
        <f>match8b!I11</f>
        <v/>
      </c>
      <c r="L174" t="str">
        <f>match8b!J11</f>
        <v/>
      </c>
      <c r="M174" t="str">
        <f>match8b!K11</f>
        <v/>
      </c>
      <c r="N174" t="str">
        <f>match8b!L11</f>
        <v/>
      </c>
      <c r="O174" t="str">
        <f>match8b!M11</f>
        <v/>
      </c>
      <c r="P174" t="str">
        <f>match8b!N11</f>
        <v/>
      </c>
      <c r="Q174" t="str">
        <f t="shared" si="293"/>
        <v/>
      </c>
      <c r="R174" t="str">
        <f t="shared" si="294"/>
        <v/>
      </c>
      <c r="S174" t="str">
        <f t="shared" si="295"/>
        <v/>
      </c>
      <c r="T174" t="str">
        <f t="shared" si="296"/>
        <v/>
      </c>
      <c r="U174" t="str">
        <f t="shared" si="297"/>
        <v/>
      </c>
      <c r="V174" t="str">
        <f t="shared" si="275"/>
        <v/>
      </c>
      <c r="W174" t="str">
        <f t="shared" si="216"/>
        <v/>
      </c>
      <c r="X174" t="str">
        <f t="shared" si="217"/>
        <v/>
      </c>
      <c r="Y174" t="str">
        <f t="shared" si="218"/>
        <v/>
      </c>
      <c r="Z174" t="str">
        <f t="shared" si="219"/>
        <v>(/)</v>
      </c>
      <c r="AA174" t="str">
        <f t="shared" si="220"/>
        <v/>
      </c>
      <c r="AB174" t="str">
        <f t="shared" si="221"/>
        <v/>
      </c>
      <c r="AC174" t="str">
        <f t="shared" si="222"/>
        <v/>
      </c>
      <c r="AD174" t="str">
        <f t="shared" si="223"/>
        <v/>
      </c>
      <c r="AE174" t="str">
        <f t="shared" si="224"/>
        <v/>
      </c>
      <c r="AF174" t="str">
        <f t="shared" si="225"/>
        <v/>
      </c>
      <c r="AG174" t="str">
        <f t="shared" si="226"/>
        <v/>
      </c>
      <c r="AH174" t="str">
        <f t="shared" si="227"/>
        <v/>
      </c>
      <c r="AI174" t="str">
        <f t="shared" si="228"/>
        <v/>
      </c>
      <c r="AJ174" t="str">
        <f t="shared" si="229"/>
        <v>(/)</v>
      </c>
      <c r="AK174" t="str">
        <f t="shared" si="230"/>
        <v/>
      </c>
      <c r="AL174" t="str">
        <f t="shared" si="231"/>
        <v/>
      </c>
      <c r="AM174" t="str">
        <f t="shared" si="232"/>
        <v/>
      </c>
      <c r="AN174" t="str">
        <f t="shared" si="233"/>
        <v/>
      </c>
      <c r="AO174" t="str">
        <f t="shared" si="234"/>
        <v/>
      </c>
      <c r="AP174" t="str">
        <f t="shared" si="235"/>
        <v/>
      </c>
      <c r="AQ174" t="str">
        <f t="shared" si="236"/>
        <v/>
      </c>
      <c r="AR174" t="str">
        <f t="shared" si="276"/>
        <v/>
      </c>
      <c r="AS174" t="str">
        <f t="shared" si="237"/>
        <v/>
      </c>
      <c r="AT174" t="str">
        <f t="shared" si="238"/>
        <v>(/)</v>
      </c>
      <c r="AU174" t="str">
        <f t="shared" si="277"/>
        <v/>
      </c>
      <c r="AV174" t="str">
        <f t="shared" si="278"/>
        <v/>
      </c>
      <c r="AW174" t="str">
        <f t="shared" si="239"/>
        <v/>
      </c>
      <c r="AY174" s="18" t="str">
        <f t="shared" si="240"/>
        <v/>
      </c>
      <c r="AZ174" s="18" t="str">
        <f t="shared" si="279"/>
        <v/>
      </c>
      <c r="BA174" s="18" t="str">
        <f t="shared" si="280"/>
        <v/>
      </c>
      <c r="BB174" s="18" t="str">
        <f t="shared" si="241"/>
        <v/>
      </c>
      <c r="BC174" s="18" t="str">
        <f t="shared" si="242"/>
        <v/>
      </c>
      <c r="BD174" s="18" t="str">
        <f t="shared" si="243"/>
        <v/>
      </c>
      <c r="BE174" s="18" t="str">
        <f t="shared" si="244"/>
        <v/>
      </c>
      <c r="BF174" s="18" t="str">
        <f t="shared" si="245"/>
        <v/>
      </c>
      <c r="BG174" s="18" t="str">
        <f t="shared" si="246"/>
        <v/>
      </c>
      <c r="BH174" s="18" t="str">
        <f t="shared" si="247"/>
        <v/>
      </c>
      <c r="BI174" s="18" t="str">
        <f t="shared" si="281"/>
        <v/>
      </c>
      <c r="BJ174" s="18" t="str">
        <f t="shared" si="282"/>
        <v/>
      </c>
      <c r="BK174" s="18" t="str">
        <f>IF(B174="","","("&amp;match8b!$P$6&amp;") ")</f>
        <v/>
      </c>
      <c r="BL174">
        <v>1.73E-7</v>
      </c>
      <c r="BM174" s="14" t="str">
        <f t="shared" si="248"/>
        <v/>
      </c>
      <c r="BN174" t="str">
        <f t="shared" si="298"/>
        <v/>
      </c>
      <c r="BO174" t="str">
        <f t="shared" si="249"/>
        <v/>
      </c>
      <c r="BP174" t="str">
        <f t="shared" si="290"/>
        <v/>
      </c>
      <c r="BQ174" t="str">
        <f t="shared" si="291"/>
        <v/>
      </c>
      <c r="BR174" t="str">
        <f t="shared" si="292"/>
        <v/>
      </c>
      <c r="BS174" t="str">
        <f t="shared" si="283"/>
        <v/>
      </c>
      <c r="BT174" t="str">
        <f t="shared" si="284"/>
        <v/>
      </c>
      <c r="BU174" t="str">
        <f t="shared" si="285"/>
        <v/>
      </c>
      <c r="BV174" t="str">
        <f t="shared" si="286"/>
        <v/>
      </c>
      <c r="BW174" t="str">
        <f t="shared" si="287"/>
        <v/>
      </c>
      <c r="BX174" t="str">
        <f t="shared" si="288"/>
        <v/>
      </c>
      <c r="BY174" t="str">
        <f t="shared" si="289"/>
        <v/>
      </c>
      <c r="BZ174" t="str">
        <f t="shared" si="253"/>
        <v/>
      </c>
      <c r="CA174" t="str">
        <f t="shared" si="254"/>
        <v/>
      </c>
      <c r="CB174" t="str">
        <f t="shared" si="255"/>
        <v/>
      </c>
    </row>
    <row r="175" spans="1:84" x14ac:dyDescent="0.25">
      <c r="A175" s="14" t="str">
        <f t="shared" si="274"/>
        <v/>
      </c>
      <c r="B175" t="str">
        <f>match8b!A12</f>
        <v/>
      </c>
      <c r="C175" t="str">
        <f>match8b!B12</f>
        <v/>
      </c>
      <c r="D175" t="str">
        <f>match8b!C12</f>
        <v/>
      </c>
      <c r="E175" t="str">
        <f>match8b!D12</f>
        <v/>
      </c>
      <c r="F175" t="str">
        <f t="shared" si="215"/>
        <v/>
      </c>
      <c r="G175" t="str">
        <f>match8b!E12</f>
        <v/>
      </c>
      <c r="H175" t="str">
        <f>match8b!F12</f>
        <v/>
      </c>
      <c r="I175" t="str">
        <f>match8b!G12</f>
        <v/>
      </c>
      <c r="J175" t="str">
        <f>match8b!H12</f>
        <v/>
      </c>
      <c r="K175" t="str">
        <f>match8b!I12</f>
        <v/>
      </c>
      <c r="L175" t="str">
        <f>match8b!J12</f>
        <v/>
      </c>
      <c r="M175" t="str">
        <f>match8b!K12</f>
        <v/>
      </c>
      <c r="N175" t="str">
        <f>match8b!L12</f>
        <v/>
      </c>
      <c r="O175" t="str">
        <f>match8b!M12</f>
        <v/>
      </c>
      <c r="P175" t="str">
        <f>match8b!N12</f>
        <v/>
      </c>
      <c r="Q175" t="str">
        <f t="shared" si="293"/>
        <v/>
      </c>
      <c r="R175" t="str">
        <f t="shared" si="294"/>
        <v/>
      </c>
      <c r="S175" t="str">
        <f t="shared" si="295"/>
        <v/>
      </c>
      <c r="T175" t="str">
        <f t="shared" si="296"/>
        <v/>
      </c>
      <c r="U175" t="str">
        <f t="shared" si="297"/>
        <v/>
      </c>
      <c r="V175" t="str">
        <f t="shared" si="275"/>
        <v/>
      </c>
      <c r="W175" t="str">
        <f t="shared" si="216"/>
        <v/>
      </c>
      <c r="X175" t="str">
        <f t="shared" si="217"/>
        <v/>
      </c>
      <c r="Y175" t="str">
        <f t="shared" si="218"/>
        <v/>
      </c>
      <c r="Z175" t="str">
        <f t="shared" si="219"/>
        <v>(/)</v>
      </c>
      <c r="AA175" t="str">
        <f t="shared" si="220"/>
        <v/>
      </c>
      <c r="AB175" t="str">
        <f t="shared" si="221"/>
        <v/>
      </c>
      <c r="AC175" t="str">
        <f t="shared" si="222"/>
        <v/>
      </c>
      <c r="AD175" t="str">
        <f t="shared" si="223"/>
        <v/>
      </c>
      <c r="AE175" t="str">
        <f t="shared" si="224"/>
        <v/>
      </c>
      <c r="AF175" t="str">
        <f t="shared" si="225"/>
        <v/>
      </c>
      <c r="AG175" t="str">
        <f t="shared" si="226"/>
        <v/>
      </c>
      <c r="AH175" t="str">
        <f t="shared" si="227"/>
        <v/>
      </c>
      <c r="AI175" t="str">
        <f t="shared" si="228"/>
        <v/>
      </c>
      <c r="AJ175" t="str">
        <f t="shared" si="229"/>
        <v>(/)</v>
      </c>
      <c r="AK175" t="str">
        <f t="shared" si="230"/>
        <v/>
      </c>
      <c r="AL175" t="str">
        <f t="shared" si="231"/>
        <v/>
      </c>
      <c r="AM175" t="str">
        <f t="shared" si="232"/>
        <v/>
      </c>
      <c r="AN175" t="str">
        <f t="shared" si="233"/>
        <v/>
      </c>
      <c r="AO175" t="str">
        <f t="shared" si="234"/>
        <v/>
      </c>
      <c r="AP175" t="str">
        <f t="shared" si="235"/>
        <v/>
      </c>
      <c r="AQ175" t="str">
        <f t="shared" si="236"/>
        <v/>
      </c>
      <c r="AR175" t="str">
        <f t="shared" si="276"/>
        <v/>
      </c>
      <c r="AS175" t="str">
        <f t="shared" si="237"/>
        <v/>
      </c>
      <c r="AT175" t="str">
        <f t="shared" si="238"/>
        <v>(/)</v>
      </c>
      <c r="AU175" t="str">
        <f t="shared" si="277"/>
        <v/>
      </c>
      <c r="AV175" t="str">
        <f t="shared" si="278"/>
        <v/>
      </c>
      <c r="AW175" t="str">
        <f t="shared" si="239"/>
        <v/>
      </c>
      <c r="AY175" s="18" t="str">
        <f t="shared" si="240"/>
        <v/>
      </c>
      <c r="AZ175" s="18" t="str">
        <f t="shared" si="279"/>
        <v/>
      </c>
      <c r="BA175" s="18" t="str">
        <f t="shared" si="280"/>
        <v/>
      </c>
      <c r="BB175" s="18" t="str">
        <f t="shared" si="241"/>
        <v/>
      </c>
      <c r="BC175" s="18" t="str">
        <f t="shared" si="242"/>
        <v/>
      </c>
      <c r="BD175" s="18" t="str">
        <f t="shared" si="243"/>
        <v/>
      </c>
      <c r="BE175" s="18" t="str">
        <f t="shared" si="244"/>
        <v/>
      </c>
      <c r="BF175" s="18" t="str">
        <f t="shared" si="245"/>
        <v/>
      </c>
      <c r="BG175" s="18" t="str">
        <f t="shared" si="246"/>
        <v/>
      </c>
      <c r="BH175" s="18" t="str">
        <f t="shared" si="247"/>
        <v/>
      </c>
      <c r="BI175" s="18" t="str">
        <f t="shared" si="281"/>
        <v/>
      </c>
      <c r="BJ175" s="18" t="str">
        <f t="shared" si="282"/>
        <v/>
      </c>
      <c r="BK175" s="18" t="str">
        <f>IF(B175="","","("&amp;match8b!$P$6&amp;") ")</f>
        <v/>
      </c>
      <c r="BL175">
        <v>1.74E-7</v>
      </c>
      <c r="BM175" s="14" t="str">
        <f t="shared" si="248"/>
        <v/>
      </c>
      <c r="BN175" t="str">
        <f t="shared" si="298"/>
        <v/>
      </c>
      <c r="BO175" t="str">
        <f t="shared" si="249"/>
        <v/>
      </c>
      <c r="BP175" t="str">
        <f t="shared" si="290"/>
        <v/>
      </c>
      <c r="BQ175" t="str">
        <f t="shared" si="291"/>
        <v/>
      </c>
      <c r="BR175" t="str">
        <f t="shared" si="292"/>
        <v/>
      </c>
      <c r="BS175" t="str">
        <f t="shared" si="283"/>
        <v/>
      </c>
      <c r="BT175" t="str">
        <f t="shared" si="284"/>
        <v/>
      </c>
      <c r="BU175" t="str">
        <f t="shared" si="285"/>
        <v/>
      </c>
      <c r="BV175" t="str">
        <f t="shared" si="286"/>
        <v/>
      </c>
      <c r="BW175" t="str">
        <f t="shared" si="287"/>
        <v/>
      </c>
      <c r="BX175" t="str">
        <f t="shared" si="288"/>
        <v/>
      </c>
      <c r="BY175" t="str">
        <f t="shared" si="289"/>
        <v/>
      </c>
      <c r="BZ175" t="str">
        <f t="shared" si="253"/>
        <v/>
      </c>
      <c r="CA175" t="str">
        <f t="shared" si="254"/>
        <v/>
      </c>
      <c r="CB175" t="str">
        <f t="shared" si="255"/>
        <v/>
      </c>
    </row>
    <row r="176" spans="1:84" x14ac:dyDescent="0.25">
      <c r="A176" s="14" t="str">
        <f t="shared" si="274"/>
        <v/>
      </c>
      <c r="B176" t="str">
        <f>match8b!A13</f>
        <v/>
      </c>
      <c r="C176" t="str">
        <f>match8b!B13</f>
        <v/>
      </c>
      <c r="D176" t="str">
        <f>match8b!C13</f>
        <v/>
      </c>
      <c r="E176" t="str">
        <f>match8b!D13</f>
        <v/>
      </c>
      <c r="F176" t="str">
        <f t="shared" si="215"/>
        <v/>
      </c>
      <c r="G176" t="str">
        <f>match8b!E13</f>
        <v/>
      </c>
      <c r="H176" t="str">
        <f>match8b!F13</f>
        <v/>
      </c>
      <c r="I176" t="str">
        <f>match8b!G13</f>
        <v/>
      </c>
      <c r="J176" t="str">
        <f>match8b!H13</f>
        <v/>
      </c>
      <c r="K176" t="str">
        <f>match8b!I13</f>
        <v/>
      </c>
      <c r="L176" t="str">
        <f>match8b!J13</f>
        <v/>
      </c>
      <c r="M176" t="str">
        <f>match8b!K13</f>
        <v/>
      </c>
      <c r="N176" t="str">
        <f>match8b!L13</f>
        <v/>
      </c>
      <c r="O176" t="str">
        <f>match8b!M13</f>
        <v/>
      </c>
      <c r="P176" t="str">
        <f>match8b!N13</f>
        <v/>
      </c>
      <c r="Q176" t="str">
        <f t="shared" si="293"/>
        <v/>
      </c>
      <c r="R176" t="str">
        <f t="shared" si="294"/>
        <v/>
      </c>
      <c r="S176" t="str">
        <f t="shared" si="295"/>
        <v/>
      </c>
      <c r="T176" t="str">
        <f t="shared" si="296"/>
        <v/>
      </c>
      <c r="U176" t="str">
        <f t="shared" si="297"/>
        <v/>
      </c>
      <c r="V176" t="str">
        <f t="shared" si="275"/>
        <v/>
      </c>
      <c r="W176" t="str">
        <f t="shared" si="216"/>
        <v/>
      </c>
      <c r="X176" t="str">
        <f t="shared" si="217"/>
        <v/>
      </c>
      <c r="Y176" t="str">
        <f t="shared" si="218"/>
        <v/>
      </c>
      <c r="Z176" t="str">
        <f t="shared" si="219"/>
        <v>(/)</v>
      </c>
      <c r="AA176" t="str">
        <f t="shared" si="220"/>
        <v/>
      </c>
      <c r="AB176" t="str">
        <f t="shared" si="221"/>
        <v/>
      </c>
      <c r="AC176" t="str">
        <f t="shared" si="222"/>
        <v/>
      </c>
      <c r="AD176" t="str">
        <f t="shared" si="223"/>
        <v/>
      </c>
      <c r="AE176" t="str">
        <f t="shared" si="224"/>
        <v/>
      </c>
      <c r="AF176" t="str">
        <f t="shared" si="225"/>
        <v/>
      </c>
      <c r="AG176" t="str">
        <f t="shared" si="226"/>
        <v/>
      </c>
      <c r="AH176" t="str">
        <f t="shared" si="227"/>
        <v/>
      </c>
      <c r="AI176" t="str">
        <f t="shared" si="228"/>
        <v/>
      </c>
      <c r="AJ176" t="str">
        <f t="shared" si="229"/>
        <v>(/)</v>
      </c>
      <c r="AK176" t="str">
        <f t="shared" si="230"/>
        <v/>
      </c>
      <c r="AL176" t="str">
        <f t="shared" si="231"/>
        <v/>
      </c>
      <c r="AM176" t="str">
        <f t="shared" si="232"/>
        <v/>
      </c>
      <c r="AN176" t="str">
        <f t="shared" si="233"/>
        <v/>
      </c>
      <c r="AO176" t="str">
        <f t="shared" si="234"/>
        <v/>
      </c>
      <c r="AP176" t="str">
        <f t="shared" si="235"/>
        <v/>
      </c>
      <c r="AQ176" t="str">
        <f t="shared" si="236"/>
        <v/>
      </c>
      <c r="AR176" t="str">
        <f t="shared" si="276"/>
        <v/>
      </c>
      <c r="AS176" t="str">
        <f t="shared" si="237"/>
        <v/>
      </c>
      <c r="AT176" t="str">
        <f t="shared" si="238"/>
        <v>(/)</v>
      </c>
      <c r="AU176" t="str">
        <f t="shared" si="277"/>
        <v/>
      </c>
      <c r="AV176" t="str">
        <f t="shared" si="278"/>
        <v/>
      </c>
      <c r="AW176" t="str">
        <f t="shared" si="239"/>
        <v/>
      </c>
      <c r="AY176" s="18" t="str">
        <f t="shared" si="240"/>
        <v/>
      </c>
      <c r="AZ176" s="18" t="str">
        <f t="shared" si="279"/>
        <v/>
      </c>
      <c r="BA176" s="18" t="str">
        <f t="shared" si="280"/>
        <v/>
      </c>
      <c r="BB176" s="18" t="str">
        <f t="shared" si="241"/>
        <v/>
      </c>
      <c r="BC176" s="18" t="str">
        <f t="shared" si="242"/>
        <v/>
      </c>
      <c r="BD176" s="18" t="str">
        <f t="shared" si="243"/>
        <v/>
      </c>
      <c r="BE176" s="18" t="str">
        <f t="shared" si="244"/>
        <v/>
      </c>
      <c r="BF176" s="18" t="str">
        <f t="shared" si="245"/>
        <v/>
      </c>
      <c r="BG176" s="18" t="str">
        <f t="shared" si="246"/>
        <v/>
      </c>
      <c r="BH176" s="18" t="str">
        <f t="shared" si="247"/>
        <v/>
      </c>
      <c r="BI176" s="18" t="str">
        <f t="shared" si="281"/>
        <v/>
      </c>
      <c r="BJ176" s="18" t="str">
        <f t="shared" si="282"/>
        <v/>
      </c>
      <c r="BK176" s="18" t="str">
        <f>IF(B176="","","("&amp;match8b!$P$6&amp;") ")</f>
        <v/>
      </c>
      <c r="BL176">
        <v>1.7499999999999999E-7</v>
      </c>
      <c r="BM176" s="14" t="str">
        <f t="shared" si="248"/>
        <v/>
      </c>
      <c r="BN176" t="str">
        <f t="shared" si="298"/>
        <v/>
      </c>
      <c r="BO176" t="str">
        <f t="shared" si="249"/>
        <v/>
      </c>
      <c r="BP176" t="str">
        <f t="shared" si="290"/>
        <v/>
      </c>
      <c r="BQ176" t="str">
        <f t="shared" si="291"/>
        <v/>
      </c>
      <c r="BR176" t="str">
        <f t="shared" si="292"/>
        <v/>
      </c>
      <c r="BS176" t="str">
        <f t="shared" si="283"/>
        <v/>
      </c>
      <c r="BT176" t="str">
        <f t="shared" si="284"/>
        <v/>
      </c>
      <c r="BU176" t="str">
        <f t="shared" si="285"/>
        <v/>
      </c>
      <c r="BV176" t="str">
        <f t="shared" si="286"/>
        <v/>
      </c>
      <c r="BW176" t="str">
        <f t="shared" si="287"/>
        <v/>
      </c>
      <c r="BX176" t="str">
        <f t="shared" si="288"/>
        <v/>
      </c>
      <c r="BY176" t="str">
        <f t="shared" si="289"/>
        <v/>
      </c>
      <c r="BZ176" t="str">
        <f t="shared" si="253"/>
        <v/>
      </c>
      <c r="CA176" t="str">
        <f t="shared" si="254"/>
        <v/>
      </c>
      <c r="CB176" t="str">
        <f t="shared" si="255"/>
        <v/>
      </c>
    </row>
    <row r="177" spans="1:84" x14ac:dyDescent="0.25">
      <c r="A177" s="14" t="str">
        <f t="shared" si="274"/>
        <v/>
      </c>
      <c r="B177" t="str">
        <f>match8b!A14</f>
        <v/>
      </c>
      <c r="C177" t="str">
        <f>match8b!B14</f>
        <v/>
      </c>
      <c r="D177" t="str">
        <f>match8b!C14</f>
        <v/>
      </c>
      <c r="E177" t="str">
        <f>match8b!D14</f>
        <v/>
      </c>
      <c r="F177" t="str">
        <f t="shared" si="215"/>
        <v/>
      </c>
      <c r="G177" t="str">
        <f>match8b!E14</f>
        <v/>
      </c>
      <c r="H177" t="str">
        <f>match8b!F14</f>
        <v/>
      </c>
      <c r="I177" t="str">
        <f>match8b!G14</f>
        <v/>
      </c>
      <c r="J177" t="str">
        <f>match8b!H14</f>
        <v/>
      </c>
      <c r="K177" t="str">
        <f>match8b!I14</f>
        <v/>
      </c>
      <c r="L177" t="str">
        <f>match8b!J14</f>
        <v/>
      </c>
      <c r="M177" t="str">
        <f>match8b!K14</f>
        <v/>
      </c>
      <c r="N177" t="str">
        <f>match8b!L14</f>
        <v/>
      </c>
      <c r="O177" t="str">
        <f>match8b!M14</f>
        <v/>
      </c>
      <c r="P177" t="str">
        <f>match8b!N14</f>
        <v/>
      </c>
      <c r="Q177" t="str">
        <f t="shared" si="293"/>
        <v/>
      </c>
      <c r="R177" t="str">
        <f t="shared" si="294"/>
        <v/>
      </c>
      <c r="S177" t="str">
        <f t="shared" si="295"/>
        <v/>
      </c>
      <c r="T177" t="str">
        <f t="shared" si="296"/>
        <v/>
      </c>
      <c r="U177" t="str">
        <f t="shared" si="297"/>
        <v/>
      </c>
      <c r="V177" t="str">
        <f t="shared" si="275"/>
        <v/>
      </c>
      <c r="W177" t="str">
        <f t="shared" si="216"/>
        <v/>
      </c>
      <c r="X177" t="str">
        <f t="shared" si="217"/>
        <v/>
      </c>
      <c r="Y177" t="str">
        <f t="shared" si="218"/>
        <v/>
      </c>
      <c r="Z177" t="str">
        <f t="shared" si="219"/>
        <v>(/)</v>
      </c>
      <c r="AA177" t="str">
        <f t="shared" si="220"/>
        <v/>
      </c>
      <c r="AB177" t="str">
        <f t="shared" si="221"/>
        <v/>
      </c>
      <c r="AC177" t="str">
        <f t="shared" si="222"/>
        <v/>
      </c>
      <c r="AD177" t="str">
        <f t="shared" si="223"/>
        <v/>
      </c>
      <c r="AE177" t="str">
        <f t="shared" si="224"/>
        <v/>
      </c>
      <c r="AF177" t="str">
        <f t="shared" si="225"/>
        <v/>
      </c>
      <c r="AG177" t="str">
        <f t="shared" si="226"/>
        <v/>
      </c>
      <c r="AH177" t="str">
        <f t="shared" si="227"/>
        <v/>
      </c>
      <c r="AI177" t="str">
        <f t="shared" si="228"/>
        <v/>
      </c>
      <c r="AJ177" t="str">
        <f t="shared" si="229"/>
        <v>(/)</v>
      </c>
      <c r="AK177" t="str">
        <f t="shared" si="230"/>
        <v/>
      </c>
      <c r="AL177" t="str">
        <f t="shared" si="231"/>
        <v/>
      </c>
      <c r="AM177" t="str">
        <f t="shared" si="232"/>
        <v/>
      </c>
      <c r="AN177" t="str">
        <f t="shared" si="233"/>
        <v/>
      </c>
      <c r="AO177" t="str">
        <f t="shared" si="234"/>
        <v/>
      </c>
      <c r="AP177" t="str">
        <f t="shared" si="235"/>
        <v/>
      </c>
      <c r="AQ177" t="str">
        <f t="shared" si="236"/>
        <v/>
      </c>
      <c r="AR177" t="str">
        <f t="shared" si="276"/>
        <v/>
      </c>
      <c r="AS177" t="str">
        <f t="shared" si="237"/>
        <v/>
      </c>
      <c r="AT177" t="str">
        <f t="shared" si="238"/>
        <v>(/)</v>
      </c>
      <c r="AU177" t="str">
        <f t="shared" si="277"/>
        <v/>
      </c>
      <c r="AV177" t="str">
        <f t="shared" si="278"/>
        <v/>
      </c>
      <c r="AW177" t="str">
        <f t="shared" si="239"/>
        <v/>
      </c>
      <c r="AY177" s="18" t="str">
        <f t="shared" si="240"/>
        <v/>
      </c>
      <c r="AZ177" s="18" t="str">
        <f t="shared" si="279"/>
        <v/>
      </c>
      <c r="BA177" s="18" t="str">
        <f t="shared" si="280"/>
        <v/>
      </c>
      <c r="BB177" s="18" t="str">
        <f t="shared" si="241"/>
        <v/>
      </c>
      <c r="BC177" s="18" t="str">
        <f t="shared" si="242"/>
        <v/>
      </c>
      <c r="BD177" s="18" t="str">
        <f t="shared" si="243"/>
        <v/>
      </c>
      <c r="BE177" s="18" t="str">
        <f t="shared" si="244"/>
        <v/>
      </c>
      <c r="BF177" s="18" t="str">
        <f t="shared" si="245"/>
        <v/>
      </c>
      <c r="BG177" s="18" t="str">
        <f t="shared" si="246"/>
        <v/>
      </c>
      <c r="BH177" s="18" t="str">
        <f t="shared" si="247"/>
        <v/>
      </c>
      <c r="BI177" s="18" t="str">
        <f t="shared" si="281"/>
        <v/>
      </c>
      <c r="BJ177" s="18" t="str">
        <f t="shared" si="282"/>
        <v/>
      </c>
      <c r="BK177" s="18" t="str">
        <f>IF(B177="","","("&amp;match8b!$P$6&amp;") ")</f>
        <v/>
      </c>
      <c r="BL177">
        <v>1.7599999999999999E-7</v>
      </c>
      <c r="BM177" s="14" t="str">
        <f t="shared" si="248"/>
        <v/>
      </c>
      <c r="BN177" t="str">
        <f t="shared" si="298"/>
        <v/>
      </c>
      <c r="BO177" t="str">
        <f t="shared" si="249"/>
        <v/>
      </c>
      <c r="BP177" t="str">
        <f t="shared" si="290"/>
        <v/>
      </c>
      <c r="BQ177" t="str">
        <f t="shared" si="291"/>
        <v/>
      </c>
      <c r="BR177" t="str">
        <f t="shared" si="292"/>
        <v/>
      </c>
      <c r="BS177" t="str">
        <f t="shared" si="283"/>
        <v/>
      </c>
      <c r="BT177" t="str">
        <f t="shared" si="284"/>
        <v/>
      </c>
      <c r="BU177" t="str">
        <f t="shared" si="285"/>
        <v/>
      </c>
      <c r="BV177" t="str">
        <f t="shared" si="286"/>
        <v/>
      </c>
      <c r="BW177" t="str">
        <f t="shared" si="287"/>
        <v/>
      </c>
      <c r="BX177" t="str">
        <f t="shared" si="288"/>
        <v/>
      </c>
      <c r="BY177" t="str">
        <f t="shared" si="289"/>
        <v/>
      </c>
      <c r="BZ177" t="str">
        <f t="shared" si="253"/>
        <v/>
      </c>
      <c r="CA177" t="str">
        <f t="shared" si="254"/>
        <v/>
      </c>
      <c r="CB177" t="str">
        <f t="shared" si="255"/>
        <v/>
      </c>
    </row>
    <row r="178" spans="1:84" x14ac:dyDescent="0.25">
      <c r="A178" s="14" t="str">
        <f t="shared" si="274"/>
        <v/>
      </c>
      <c r="B178" t="str">
        <f>match8b!A15</f>
        <v/>
      </c>
      <c r="C178" t="str">
        <f>match8b!B15</f>
        <v/>
      </c>
      <c r="D178" t="str">
        <f>match8b!C15</f>
        <v/>
      </c>
      <c r="E178" t="str">
        <f>match8b!D15</f>
        <v/>
      </c>
      <c r="F178" t="str">
        <f t="shared" si="215"/>
        <v/>
      </c>
      <c r="G178" t="str">
        <f>match8b!E15</f>
        <v/>
      </c>
      <c r="H178" t="str">
        <f>match8b!F15</f>
        <v/>
      </c>
      <c r="I178" t="str">
        <f>match8b!G15</f>
        <v/>
      </c>
      <c r="J178" t="str">
        <f>match8b!H15</f>
        <v/>
      </c>
      <c r="K178" t="str">
        <f>match8b!I15</f>
        <v/>
      </c>
      <c r="L178" t="str">
        <f>match8b!J15</f>
        <v/>
      </c>
      <c r="M178" t="str">
        <f>match8b!K15</f>
        <v/>
      </c>
      <c r="N178" t="str">
        <f>match8b!L15</f>
        <v/>
      </c>
      <c r="O178" t="str">
        <f>match8b!M15</f>
        <v/>
      </c>
      <c r="P178" t="str">
        <f>match8b!N15</f>
        <v/>
      </c>
      <c r="Q178" t="str">
        <f t="shared" si="293"/>
        <v/>
      </c>
      <c r="R178" t="str">
        <f t="shared" si="294"/>
        <v/>
      </c>
      <c r="S178" t="str">
        <f t="shared" si="295"/>
        <v/>
      </c>
      <c r="T178" t="str">
        <f t="shared" si="296"/>
        <v/>
      </c>
      <c r="U178" t="str">
        <f t="shared" si="297"/>
        <v/>
      </c>
      <c r="V178" t="str">
        <f t="shared" si="275"/>
        <v/>
      </c>
      <c r="W178" t="str">
        <f t="shared" si="216"/>
        <v/>
      </c>
      <c r="X178" t="str">
        <f t="shared" si="217"/>
        <v/>
      </c>
      <c r="Y178" t="str">
        <f t="shared" si="218"/>
        <v/>
      </c>
      <c r="Z178" t="str">
        <f t="shared" si="219"/>
        <v>(/)</v>
      </c>
      <c r="AA178" t="str">
        <f t="shared" si="220"/>
        <v/>
      </c>
      <c r="AB178" t="str">
        <f t="shared" si="221"/>
        <v/>
      </c>
      <c r="AC178" t="str">
        <f t="shared" si="222"/>
        <v/>
      </c>
      <c r="AD178" t="str">
        <f t="shared" si="223"/>
        <v/>
      </c>
      <c r="AE178" t="str">
        <f t="shared" si="224"/>
        <v/>
      </c>
      <c r="AF178" t="str">
        <f t="shared" si="225"/>
        <v/>
      </c>
      <c r="AG178" t="str">
        <f t="shared" si="226"/>
        <v/>
      </c>
      <c r="AH178" t="str">
        <f t="shared" si="227"/>
        <v/>
      </c>
      <c r="AI178" t="str">
        <f t="shared" si="228"/>
        <v/>
      </c>
      <c r="AJ178" t="str">
        <f t="shared" si="229"/>
        <v>(/)</v>
      </c>
      <c r="AK178" t="str">
        <f t="shared" si="230"/>
        <v/>
      </c>
      <c r="AL178" t="str">
        <f t="shared" si="231"/>
        <v/>
      </c>
      <c r="AM178" t="str">
        <f t="shared" si="232"/>
        <v/>
      </c>
      <c r="AN178" t="str">
        <f t="shared" si="233"/>
        <v/>
      </c>
      <c r="AO178" t="str">
        <f t="shared" si="234"/>
        <v/>
      </c>
      <c r="AP178" t="str">
        <f t="shared" si="235"/>
        <v/>
      </c>
      <c r="AQ178" t="str">
        <f t="shared" si="236"/>
        <v/>
      </c>
      <c r="AR178" t="str">
        <f t="shared" si="276"/>
        <v/>
      </c>
      <c r="AS178" t="str">
        <f t="shared" si="237"/>
        <v/>
      </c>
      <c r="AT178" t="str">
        <f t="shared" si="238"/>
        <v>(/)</v>
      </c>
      <c r="AU178" t="str">
        <f t="shared" si="277"/>
        <v/>
      </c>
      <c r="AV178" t="str">
        <f t="shared" si="278"/>
        <v/>
      </c>
      <c r="AW178" t="str">
        <f t="shared" si="239"/>
        <v/>
      </c>
      <c r="AY178" s="18" t="str">
        <f t="shared" si="240"/>
        <v/>
      </c>
      <c r="AZ178" s="18" t="str">
        <f t="shared" si="279"/>
        <v/>
      </c>
      <c r="BA178" s="18" t="str">
        <f t="shared" si="280"/>
        <v/>
      </c>
      <c r="BB178" s="18" t="str">
        <f t="shared" si="241"/>
        <v/>
      </c>
      <c r="BC178" s="18" t="str">
        <f t="shared" si="242"/>
        <v/>
      </c>
      <c r="BD178" s="18" t="str">
        <f t="shared" si="243"/>
        <v/>
      </c>
      <c r="BE178" s="18" t="str">
        <f t="shared" si="244"/>
        <v/>
      </c>
      <c r="BF178" s="18" t="str">
        <f t="shared" si="245"/>
        <v/>
      </c>
      <c r="BG178" s="18" t="str">
        <f t="shared" si="246"/>
        <v/>
      </c>
      <c r="BH178" s="18" t="str">
        <f t="shared" si="247"/>
        <v/>
      </c>
      <c r="BI178" s="18" t="str">
        <f t="shared" si="281"/>
        <v/>
      </c>
      <c r="BJ178" s="18" t="str">
        <f t="shared" si="282"/>
        <v/>
      </c>
      <c r="BK178" s="18" t="str">
        <f>IF(B178="","","("&amp;match8b!$P$6&amp;") ")</f>
        <v/>
      </c>
      <c r="BL178">
        <v>1.7700000000000001E-7</v>
      </c>
      <c r="BM178" s="14" t="str">
        <f t="shared" si="248"/>
        <v/>
      </c>
      <c r="BN178" t="str">
        <f t="shared" si="298"/>
        <v/>
      </c>
      <c r="BO178" t="str">
        <f t="shared" si="249"/>
        <v/>
      </c>
      <c r="BP178" t="str">
        <f t="shared" si="290"/>
        <v/>
      </c>
      <c r="BQ178" t="str">
        <f t="shared" si="291"/>
        <v/>
      </c>
      <c r="BR178" t="str">
        <f t="shared" si="292"/>
        <v/>
      </c>
      <c r="BS178" t="str">
        <f t="shared" si="283"/>
        <v/>
      </c>
      <c r="BT178" t="str">
        <f t="shared" si="284"/>
        <v/>
      </c>
      <c r="BU178" t="str">
        <f t="shared" si="285"/>
        <v/>
      </c>
      <c r="BV178" t="str">
        <f t="shared" si="286"/>
        <v/>
      </c>
      <c r="BW178" t="str">
        <f t="shared" si="287"/>
        <v/>
      </c>
      <c r="BX178" t="str">
        <f t="shared" si="288"/>
        <v/>
      </c>
      <c r="BY178" t="str">
        <f t="shared" si="289"/>
        <v/>
      </c>
      <c r="BZ178" t="str">
        <f t="shared" si="253"/>
        <v/>
      </c>
      <c r="CA178" t="str">
        <f t="shared" si="254"/>
        <v/>
      </c>
      <c r="CB178" t="str">
        <f t="shared" si="255"/>
        <v/>
      </c>
    </row>
    <row r="179" spans="1:84" x14ac:dyDescent="0.25">
      <c r="A179" s="14" t="str">
        <f t="shared" si="274"/>
        <v/>
      </c>
      <c r="B179" t="str">
        <f>match8b!A16</f>
        <v/>
      </c>
      <c r="C179" t="str">
        <f>match8b!B16</f>
        <v/>
      </c>
      <c r="D179" t="str">
        <f>match8b!C16</f>
        <v/>
      </c>
      <c r="E179" t="str">
        <f>match8b!D16</f>
        <v/>
      </c>
      <c r="F179" t="str">
        <f t="shared" si="215"/>
        <v/>
      </c>
      <c r="G179" t="str">
        <f>match8b!E16</f>
        <v/>
      </c>
      <c r="H179" t="str">
        <f>match8b!F16</f>
        <v/>
      </c>
      <c r="I179" t="str">
        <f>match8b!G16</f>
        <v/>
      </c>
      <c r="J179" t="str">
        <f>match8b!H16</f>
        <v/>
      </c>
      <c r="K179" t="str">
        <f>match8b!I16</f>
        <v/>
      </c>
      <c r="L179" t="str">
        <f>match8b!J16</f>
        <v/>
      </c>
      <c r="M179" t="str">
        <f>match8b!K16</f>
        <v/>
      </c>
      <c r="N179" t="str">
        <f>match8b!L16</f>
        <v/>
      </c>
      <c r="O179" t="str">
        <f>match8b!M16</f>
        <v/>
      </c>
      <c r="P179" t="str">
        <f>match8b!N16</f>
        <v/>
      </c>
      <c r="Q179" t="str">
        <f t="shared" si="293"/>
        <v/>
      </c>
      <c r="R179" t="str">
        <f t="shared" si="294"/>
        <v/>
      </c>
      <c r="S179" t="str">
        <f t="shared" si="295"/>
        <v/>
      </c>
      <c r="T179" t="str">
        <f t="shared" si="296"/>
        <v/>
      </c>
      <c r="U179" t="str">
        <f t="shared" si="297"/>
        <v/>
      </c>
      <c r="V179" t="str">
        <f t="shared" si="275"/>
        <v/>
      </c>
      <c r="W179" t="str">
        <f t="shared" si="216"/>
        <v/>
      </c>
      <c r="X179" t="str">
        <f t="shared" si="217"/>
        <v/>
      </c>
      <c r="Y179" t="str">
        <f t="shared" si="218"/>
        <v/>
      </c>
      <c r="Z179" t="str">
        <f t="shared" si="219"/>
        <v>(/)</v>
      </c>
      <c r="AA179" t="str">
        <f t="shared" si="220"/>
        <v/>
      </c>
      <c r="AB179" t="str">
        <f t="shared" si="221"/>
        <v/>
      </c>
      <c r="AC179" t="str">
        <f t="shared" si="222"/>
        <v/>
      </c>
      <c r="AD179" t="str">
        <f t="shared" si="223"/>
        <v/>
      </c>
      <c r="AE179" t="str">
        <f t="shared" si="224"/>
        <v/>
      </c>
      <c r="AF179" t="str">
        <f t="shared" si="225"/>
        <v/>
      </c>
      <c r="AG179" t="str">
        <f t="shared" si="226"/>
        <v/>
      </c>
      <c r="AH179" t="str">
        <f t="shared" si="227"/>
        <v/>
      </c>
      <c r="AI179" t="str">
        <f t="shared" si="228"/>
        <v/>
      </c>
      <c r="AJ179" t="str">
        <f t="shared" si="229"/>
        <v>(/)</v>
      </c>
      <c r="AK179" t="str">
        <f t="shared" si="230"/>
        <v/>
      </c>
      <c r="AL179" t="str">
        <f t="shared" si="231"/>
        <v/>
      </c>
      <c r="AM179" t="str">
        <f t="shared" si="232"/>
        <v/>
      </c>
      <c r="AN179" t="str">
        <f t="shared" si="233"/>
        <v/>
      </c>
      <c r="AO179" t="str">
        <f t="shared" si="234"/>
        <v/>
      </c>
      <c r="AP179" t="str">
        <f t="shared" si="235"/>
        <v/>
      </c>
      <c r="AQ179" t="str">
        <f t="shared" si="236"/>
        <v/>
      </c>
      <c r="AR179" t="str">
        <f t="shared" si="276"/>
        <v/>
      </c>
      <c r="AS179" t="str">
        <f t="shared" si="237"/>
        <v/>
      </c>
      <c r="AT179" t="str">
        <f t="shared" si="238"/>
        <v>(/)</v>
      </c>
      <c r="AU179" t="str">
        <f t="shared" si="277"/>
        <v/>
      </c>
      <c r="AV179" t="str">
        <f t="shared" si="278"/>
        <v/>
      </c>
      <c r="AW179" t="str">
        <f t="shared" si="239"/>
        <v/>
      </c>
      <c r="AY179" s="18" t="str">
        <f t="shared" si="240"/>
        <v/>
      </c>
      <c r="AZ179" s="18" t="str">
        <f t="shared" si="279"/>
        <v/>
      </c>
      <c r="BA179" s="18" t="str">
        <f t="shared" si="280"/>
        <v/>
      </c>
      <c r="BB179" s="18" t="str">
        <f t="shared" si="241"/>
        <v/>
      </c>
      <c r="BC179" s="18" t="str">
        <f t="shared" si="242"/>
        <v/>
      </c>
      <c r="BD179" s="18" t="str">
        <f t="shared" si="243"/>
        <v/>
      </c>
      <c r="BE179" s="18" t="str">
        <f t="shared" si="244"/>
        <v/>
      </c>
      <c r="BF179" s="18" t="str">
        <f t="shared" si="245"/>
        <v/>
      </c>
      <c r="BG179" s="18" t="str">
        <f t="shared" si="246"/>
        <v/>
      </c>
      <c r="BH179" s="18" t="str">
        <f t="shared" si="247"/>
        <v/>
      </c>
      <c r="BI179" s="18" t="str">
        <f t="shared" si="281"/>
        <v/>
      </c>
      <c r="BJ179" s="18" t="str">
        <f t="shared" si="282"/>
        <v/>
      </c>
      <c r="BK179" s="18" t="str">
        <f>IF(B179="","","("&amp;match8b!$P$6&amp;") ")</f>
        <v/>
      </c>
      <c r="BL179">
        <v>1.7800000000000001E-7</v>
      </c>
      <c r="BM179" s="14" t="str">
        <f t="shared" si="248"/>
        <v/>
      </c>
      <c r="BN179" t="str">
        <f t="shared" si="298"/>
        <v/>
      </c>
      <c r="BO179" t="str">
        <f t="shared" si="249"/>
        <v/>
      </c>
      <c r="BP179" t="str">
        <f t="shared" si="290"/>
        <v/>
      </c>
      <c r="BQ179" t="str">
        <f t="shared" si="291"/>
        <v/>
      </c>
      <c r="BR179" t="str">
        <f t="shared" si="292"/>
        <v/>
      </c>
      <c r="BS179" t="str">
        <f t="shared" si="283"/>
        <v/>
      </c>
      <c r="BT179" t="str">
        <f t="shared" si="284"/>
        <v/>
      </c>
      <c r="BU179" t="str">
        <f t="shared" si="285"/>
        <v/>
      </c>
      <c r="BV179" t="str">
        <f t="shared" si="286"/>
        <v/>
      </c>
      <c r="BW179" t="str">
        <f t="shared" si="287"/>
        <v/>
      </c>
      <c r="BX179" t="str">
        <f t="shared" si="288"/>
        <v/>
      </c>
      <c r="BY179" t="str">
        <f t="shared" si="289"/>
        <v/>
      </c>
      <c r="BZ179" t="str">
        <f t="shared" si="253"/>
        <v/>
      </c>
      <c r="CA179" t="str">
        <f t="shared" si="254"/>
        <v/>
      </c>
      <c r="CB179" t="str">
        <f t="shared" si="255"/>
        <v/>
      </c>
    </row>
    <row r="180" spans="1:84" x14ac:dyDescent="0.25">
      <c r="A180" s="14" t="str">
        <f t="shared" si="274"/>
        <v/>
      </c>
      <c r="B180" t="str">
        <f>match8b!A17</f>
        <v/>
      </c>
      <c r="C180" t="str">
        <f>match8b!B17</f>
        <v/>
      </c>
      <c r="D180" t="str">
        <f>match8b!C17</f>
        <v/>
      </c>
      <c r="E180" t="str">
        <f>match8b!D17</f>
        <v/>
      </c>
      <c r="F180" t="str">
        <f t="shared" si="215"/>
        <v/>
      </c>
      <c r="G180" t="str">
        <f>match8b!E17</f>
        <v/>
      </c>
      <c r="H180" t="str">
        <f>match8b!F17</f>
        <v/>
      </c>
      <c r="I180" t="str">
        <f>match8b!G17</f>
        <v/>
      </c>
      <c r="J180" t="str">
        <f>match8b!H17</f>
        <v/>
      </c>
      <c r="K180" t="str">
        <f>match8b!I17</f>
        <v/>
      </c>
      <c r="L180" t="str">
        <f>match8b!J17</f>
        <v/>
      </c>
      <c r="M180" t="str">
        <f>match8b!K17</f>
        <v/>
      </c>
      <c r="N180" t="str">
        <f>match8b!L17</f>
        <v/>
      </c>
      <c r="O180" t="str">
        <f>match8b!M17</f>
        <v/>
      </c>
      <c r="P180" t="str">
        <f>match8b!N17</f>
        <v/>
      </c>
      <c r="Q180" t="str">
        <f t="shared" si="293"/>
        <v/>
      </c>
      <c r="R180" t="str">
        <f t="shared" si="294"/>
        <v/>
      </c>
      <c r="S180" t="str">
        <f t="shared" si="295"/>
        <v/>
      </c>
      <c r="T180" t="str">
        <f t="shared" si="296"/>
        <v/>
      </c>
      <c r="U180" t="str">
        <f t="shared" si="297"/>
        <v/>
      </c>
      <c r="V180" t="str">
        <f t="shared" si="275"/>
        <v/>
      </c>
      <c r="W180" t="str">
        <f t="shared" si="216"/>
        <v/>
      </c>
      <c r="X180" t="str">
        <f t="shared" si="217"/>
        <v/>
      </c>
      <c r="Y180" t="str">
        <f t="shared" si="218"/>
        <v/>
      </c>
      <c r="Z180" t="str">
        <f t="shared" si="219"/>
        <v>(/)</v>
      </c>
      <c r="AA180" t="str">
        <f t="shared" si="220"/>
        <v/>
      </c>
      <c r="AB180" t="str">
        <f t="shared" si="221"/>
        <v/>
      </c>
      <c r="AC180" t="str">
        <f t="shared" si="222"/>
        <v/>
      </c>
      <c r="AD180" t="str">
        <f t="shared" si="223"/>
        <v/>
      </c>
      <c r="AE180" t="str">
        <f t="shared" si="224"/>
        <v/>
      </c>
      <c r="AF180" t="str">
        <f t="shared" si="225"/>
        <v/>
      </c>
      <c r="AG180" t="str">
        <f t="shared" si="226"/>
        <v/>
      </c>
      <c r="AH180" t="str">
        <f t="shared" si="227"/>
        <v/>
      </c>
      <c r="AI180" t="str">
        <f t="shared" si="228"/>
        <v/>
      </c>
      <c r="AJ180" t="str">
        <f t="shared" si="229"/>
        <v>(/)</v>
      </c>
      <c r="AK180" t="str">
        <f t="shared" si="230"/>
        <v/>
      </c>
      <c r="AL180" t="str">
        <f t="shared" si="231"/>
        <v/>
      </c>
      <c r="AM180" t="str">
        <f t="shared" si="232"/>
        <v/>
      </c>
      <c r="AN180" t="str">
        <f t="shared" si="233"/>
        <v/>
      </c>
      <c r="AO180" t="str">
        <f t="shared" si="234"/>
        <v/>
      </c>
      <c r="AP180" t="str">
        <f t="shared" si="235"/>
        <v/>
      </c>
      <c r="AQ180" t="str">
        <f t="shared" si="236"/>
        <v/>
      </c>
      <c r="AR180" t="str">
        <f t="shared" si="276"/>
        <v/>
      </c>
      <c r="AS180" t="str">
        <f t="shared" si="237"/>
        <v/>
      </c>
      <c r="AT180" t="str">
        <f t="shared" si="238"/>
        <v>(/)</v>
      </c>
      <c r="AU180" t="str">
        <f t="shared" si="277"/>
        <v/>
      </c>
      <c r="AV180" t="str">
        <f t="shared" si="278"/>
        <v/>
      </c>
      <c r="AW180" t="str">
        <f t="shared" si="239"/>
        <v/>
      </c>
      <c r="AY180" s="18" t="str">
        <f t="shared" si="240"/>
        <v/>
      </c>
      <c r="AZ180" s="18" t="str">
        <f t="shared" si="279"/>
        <v/>
      </c>
      <c r="BA180" s="18" t="str">
        <f t="shared" si="280"/>
        <v/>
      </c>
      <c r="BB180" s="18" t="str">
        <f t="shared" si="241"/>
        <v/>
      </c>
      <c r="BC180" s="18" t="str">
        <f t="shared" si="242"/>
        <v/>
      </c>
      <c r="BD180" s="18" t="str">
        <f t="shared" si="243"/>
        <v/>
      </c>
      <c r="BE180" s="18" t="str">
        <f t="shared" si="244"/>
        <v/>
      </c>
      <c r="BF180" s="18" t="str">
        <f t="shared" si="245"/>
        <v/>
      </c>
      <c r="BG180" s="18" t="str">
        <f t="shared" si="246"/>
        <v/>
      </c>
      <c r="BH180" s="18" t="str">
        <f t="shared" si="247"/>
        <v/>
      </c>
      <c r="BI180" s="18" t="str">
        <f t="shared" si="281"/>
        <v/>
      </c>
      <c r="BJ180" s="18" t="str">
        <f t="shared" si="282"/>
        <v/>
      </c>
      <c r="BK180" s="18" t="str">
        <f>IF(B180="","","("&amp;match8b!$P$6&amp;") ")</f>
        <v/>
      </c>
      <c r="BL180">
        <v>1.79E-7</v>
      </c>
      <c r="BM180" s="14" t="str">
        <f t="shared" si="248"/>
        <v/>
      </c>
      <c r="BN180" t="str">
        <f t="shared" si="298"/>
        <v/>
      </c>
      <c r="BO180" t="str">
        <f t="shared" si="249"/>
        <v/>
      </c>
      <c r="BP180" t="str">
        <f t="shared" si="290"/>
        <v/>
      </c>
      <c r="BQ180" t="str">
        <f t="shared" si="291"/>
        <v/>
      </c>
      <c r="BR180" t="str">
        <f t="shared" si="292"/>
        <v/>
      </c>
      <c r="BS180" t="str">
        <f t="shared" si="283"/>
        <v/>
      </c>
      <c r="BT180" t="str">
        <f t="shared" si="284"/>
        <v/>
      </c>
      <c r="BU180" t="str">
        <f t="shared" si="285"/>
        <v/>
      </c>
      <c r="BV180" t="str">
        <f t="shared" si="286"/>
        <v/>
      </c>
      <c r="BW180" t="str">
        <f t="shared" si="287"/>
        <v/>
      </c>
      <c r="BX180" t="str">
        <f t="shared" si="288"/>
        <v/>
      </c>
      <c r="BY180" t="str">
        <f t="shared" si="289"/>
        <v/>
      </c>
      <c r="BZ180" t="str">
        <f t="shared" si="253"/>
        <v/>
      </c>
      <c r="CA180" t="str">
        <f t="shared" si="254"/>
        <v/>
      </c>
      <c r="CB180" t="str">
        <f t="shared" si="255"/>
        <v/>
      </c>
    </row>
    <row r="181" spans="1:84" x14ac:dyDescent="0.25">
      <c r="A181" s="16" t="str">
        <f t="shared" si="274"/>
        <v/>
      </c>
      <c r="B181" s="12" t="str">
        <f>match8b!A18</f>
        <v/>
      </c>
      <c r="C181" s="12" t="str">
        <f>match8b!B18</f>
        <v/>
      </c>
      <c r="D181" s="12" t="str">
        <f>match8b!C18</f>
        <v/>
      </c>
      <c r="E181" s="12" t="str">
        <f>match8b!D18</f>
        <v/>
      </c>
      <c r="F181" s="12" t="str">
        <f t="shared" si="215"/>
        <v/>
      </c>
      <c r="G181" s="12" t="str">
        <f>match8b!E18</f>
        <v/>
      </c>
      <c r="H181" s="12" t="str">
        <f>match8b!F18</f>
        <v/>
      </c>
      <c r="I181" s="12" t="str">
        <f>match8b!G18</f>
        <v/>
      </c>
      <c r="J181" s="12" t="str">
        <f>match8b!H18</f>
        <v/>
      </c>
      <c r="K181" s="12" t="str">
        <f>match8b!I18</f>
        <v/>
      </c>
      <c r="L181" s="12" t="str">
        <f>match8b!J18</f>
        <v/>
      </c>
      <c r="M181" s="12" t="str">
        <f>match8b!K18</f>
        <v/>
      </c>
      <c r="N181" s="12" t="str">
        <f>match8b!L18</f>
        <v/>
      </c>
      <c r="O181" s="12" t="str">
        <f>match8b!M18</f>
        <v/>
      </c>
      <c r="P181" s="12" t="str">
        <f>match8b!N18</f>
        <v/>
      </c>
      <c r="Q181" s="12" t="str">
        <f t="shared" si="293"/>
        <v/>
      </c>
      <c r="R181" s="12" t="str">
        <f t="shared" si="294"/>
        <v/>
      </c>
      <c r="S181" s="12" t="str">
        <f t="shared" si="295"/>
        <v/>
      </c>
      <c r="T181" s="12" t="str">
        <f t="shared" si="296"/>
        <v/>
      </c>
      <c r="U181" s="12" t="str">
        <f t="shared" si="297"/>
        <v/>
      </c>
      <c r="V181" t="str">
        <f t="shared" si="275"/>
        <v/>
      </c>
      <c r="W181" s="12" t="str">
        <f t="shared" si="216"/>
        <v/>
      </c>
      <c r="X181" s="12" t="str">
        <f t="shared" si="217"/>
        <v/>
      </c>
      <c r="Y181" s="12" t="str">
        <f t="shared" si="218"/>
        <v/>
      </c>
      <c r="Z181" t="str">
        <f t="shared" si="219"/>
        <v>(/)</v>
      </c>
      <c r="AA181" s="12" t="str">
        <f t="shared" si="220"/>
        <v/>
      </c>
      <c r="AB181" s="12" t="str">
        <f t="shared" si="221"/>
        <v/>
      </c>
      <c r="AC181" s="12" t="str">
        <f t="shared" si="222"/>
        <v/>
      </c>
      <c r="AD181" s="12" t="str">
        <f t="shared" si="223"/>
        <v/>
      </c>
      <c r="AE181" s="12" t="str">
        <f t="shared" si="224"/>
        <v/>
      </c>
      <c r="AF181" t="str">
        <f t="shared" si="225"/>
        <v/>
      </c>
      <c r="AG181" s="12" t="str">
        <f t="shared" si="226"/>
        <v/>
      </c>
      <c r="AH181" s="12" t="str">
        <f t="shared" si="227"/>
        <v/>
      </c>
      <c r="AI181" s="12" t="str">
        <f t="shared" si="228"/>
        <v/>
      </c>
      <c r="AJ181" t="str">
        <f t="shared" si="229"/>
        <v>(/)</v>
      </c>
      <c r="AK181" s="12" t="str">
        <f t="shared" si="230"/>
        <v/>
      </c>
      <c r="AL181" s="12" t="str">
        <f t="shared" si="231"/>
        <v/>
      </c>
      <c r="AM181" s="12" t="str">
        <f t="shared" si="232"/>
        <v/>
      </c>
      <c r="AN181" s="12" t="str">
        <f t="shared" si="233"/>
        <v/>
      </c>
      <c r="AO181" s="12" t="str">
        <f t="shared" si="234"/>
        <v/>
      </c>
      <c r="AP181" t="str">
        <f t="shared" si="235"/>
        <v/>
      </c>
      <c r="AQ181" s="12" t="str">
        <f t="shared" si="236"/>
        <v/>
      </c>
      <c r="AR181" s="12" t="str">
        <f t="shared" si="276"/>
        <v/>
      </c>
      <c r="AS181" s="12" t="str">
        <f t="shared" si="237"/>
        <v/>
      </c>
      <c r="AT181" t="str">
        <f t="shared" si="238"/>
        <v>(/)</v>
      </c>
      <c r="AU181" s="12" t="str">
        <f t="shared" si="277"/>
        <v/>
      </c>
      <c r="AV181" s="12" t="str">
        <f t="shared" si="278"/>
        <v/>
      </c>
      <c r="AW181" s="12" t="str">
        <f t="shared" si="239"/>
        <v/>
      </c>
      <c r="AX181" s="12"/>
      <c r="AY181" s="25" t="str">
        <f t="shared" si="240"/>
        <v/>
      </c>
      <c r="AZ181" s="25" t="str">
        <f t="shared" si="279"/>
        <v/>
      </c>
      <c r="BA181" s="25" t="str">
        <f t="shared" si="280"/>
        <v/>
      </c>
      <c r="BB181" s="25" t="str">
        <f t="shared" si="241"/>
        <v/>
      </c>
      <c r="BC181" s="25" t="str">
        <f t="shared" si="242"/>
        <v/>
      </c>
      <c r="BD181" s="25" t="str">
        <f t="shared" si="243"/>
        <v/>
      </c>
      <c r="BE181" s="25" t="str">
        <f t="shared" si="244"/>
        <v/>
      </c>
      <c r="BF181" s="25" t="str">
        <f t="shared" si="245"/>
        <v/>
      </c>
      <c r="BG181" s="25" t="str">
        <f t="shared" si="246"/>
        <v/>
      </c>
      <c r="BH181" s="25" t="str">
        <f t="shared" si="247"/>
        <v/>
      </c>
      <c r="BI181" s="25" t="str">
        <f t="shared" si="281"/>
        <v/>
      </c>
      <c r="BJ181" s="25" t="str">
        <f t="shared" si="282"/>
        <v/>
      </c>
      <c r="BK181" s="25" t="str">
        <f>IF(B181="","","("&amp;match8b!$P$6&amp;") ")</f>
        <v/>
      </c>
      <c r="BL181" s="12">
        <v>1.8E-7</v>
      </c>
      <c r="BM181" s="16" t="str">
        <f t="shared" si="248"/>
        <v/>
      </c>
      <c r="BN181" s="12" t="str">
        <f t="shared" si="298"/>
        <v/>
      </c>
      <c r="BO181" s="12" t="str">
        <f t="shared" si="249"/>
        <v/>
      </c>
      <c r="BP181" s="12" t="str">
        <f t="shared" si="290"/>
        <v/>
      </c>
      <c r="BQ181" s="12" t="str">
        <f t="shared" si="291"/>
        <v/>
      </c>
      <c r="BR181" s="12" t="str">
        <f t="shared" si="292"/>
        <v/>
      </c>
      <c r="BS181" s="12" t="str">
        <f t="shared" si="283"/>
        <v/>
      </c>
      <c r="BT181" s="12" t="str">
        <f t="shared" si="284"/>
        <v/>
      </c>
      <c r="BU181" s="12" t="str">
        <f t="shared" si="285"/>
        <v/>
      </c>
      <c r="BV181" s="12" t="str">
        <f t="shared" si="286"/>
        <v/>
      </c>
      <c r="BW181" s="12" t="str">
        <f t="shared" si="287"/>
        <v/>
      </c>
      <c r="BX181" t="str">
        <f t="shared" si="288"/>
        <v/>
      </c>
      <c r="BY181" t="str">
        <f t="shared" si="289"/>
        <v/>
      </c>
      <c r="BZ181" t="str">
        <f t="shared" si="253"/>
        <v/>
      </c>
      <c r="CA181" t="str">
        <f t="shared" si="254"/>
        <v/>
      </c>
      <c r="CB181" t="str">
        <f t="shared" si="255"/>
        <v/>
      </c>
      <c r="CC181" s="12"/>
      <c r="CD181" s="12"/>
      <c r="CE181" s="12"/>
      <c r="CF181" s="12"/>
    </row>
    <row r="182" spans="1:84" x14ac:dyDescent="0.25">
      <c r="A182" s="14" t="str">
        <f t="shared" si="274"/>
        <v/>
      </c>
      <c r="B182" t="str">
        <f>match8b!A21</f>
        <v/>
      </c>
      <c r="C182" t="str">
        <f>match8b!B21</f>
        <v/>
      </c>
      <c r="D182" t="str">
        <f>match8b!C21</f>
        <v/>
      </c>
      <c r="E182" t="str">
        <f>match8b!D21</f>
        <v/>
      </c>
      <c r="F182" t="str">
        <f t="shared" si="215"/>
        <v/>
      </c>
      <c r="G182" t="str">
        <f>match8b!E21</f>
        <v/>
      </c>
      <c r="H182" t="str">
        <f>match8b!F21</f>
        <v/>
      </c>
      <c r="I182" t="str">
        <f>match8b!G21</f>
        <v/>
      </c>
      <c r="J182" t="str">
        <f>match8b!H21</f>
        <v/>
      </c>
      <c r="K182" t="str">
        <f>match8b!I21</f>
        <v/>
      </c>
      <c r="L182" t="str">
        <f>match8b!J21</f>
        <v/>
      </c>
      <c r="M182" t="str">
        <f>match8b!K21</f>
        <v/>
      </c>
      <c r="N182" t="str">
        <f>match8b!L21</f>
        <v/>
      </c>
      <c r="O182" t="str">
        <f>match8b!M21</f>
        <v/>
      </c>
      <c r="P182" t="str">
        <f>match8b!N21</f>
        <v/>
      </c>
      <c r="Q182" t="str">
        <f>MID($L182,1,1)</f>
        <v/>
      </c>
      <c r="R182" t="str">
        <f>MID($L182,2,1)</f>
        <v/>
      </c>
      <c r="S182" t="str">
        <f>MID($L182,3,1)</f>
        <v/>
      </c>
      <c r="T182" t="str">
        <f>MID($L182,4,1)</f>
        <v/>
      </c>
      <c r="U182" t="str">
        <f>MID($L182,5,1)</f>
        <v/>
      </c>
      <c r="V182" t="str">
        <f t="shared" si="275"/>
        <v/>
      </c>
      <c r="W182" t="str">
        <f t="shared" si="216"/>
        <v/>
      </c>
      <c r="X182" t="str">
        <f t="shared" si="217"/>
        <v/>
      </c>
      <c r="Y182" t="str">
        <f t="shared" si="218"/>
        <v/>
      </c>
      <c r="Z182" t="str">
        <f t="shared" si="219"/>
        <v>(/)</v>
      </c>
      <c r="AA182" t="str">
        <f t="shared" si="220"/>
        <v/>
      </c>
      <c r="AB182" t="str">
        <f t="shared" si="221"/>
        <v/>
      </c>
      <c r="AC182" t="str">
        <f t="shared" si="222"/>
        <v/>
      </c>
      <c r="AD182" t="str">
        <f t="shared" si="223"/>
        <v/>
      </c>
      <c r="AE182" t="str">
        <f t="shared" si="224"/>
        <v/>
      </c>
      <c r="AF182" t="str">
        <f t="shared" si="225"/>
        <v/>
      </c>
      <c r="AG182" t="str">
        <f t="shared" si="226"/>
        <v/>
      </c>
      <c r="AH182" t="str">
        <f t="shared" si="227"/>
        <v/>
      </c>
      <c r="AI182" t="str">
        <f t="shared" si="228"/>
        <v/>
      </c>
      <c r="AJ182" t="str">
        <f t="shared" si="229"/>
        <v>(/)</v>
      </c>
      <c r="AK182" t="str">
        <f t="shared" si="230"/>
        <v/>
      </c>
      <c r="AL182" t="str">
        <f t="shared" si="231"/>
        <v/>
      </c>
      <c r="AM182" t="str">
        <f t="shared" si="232"/>
        <v/>
      </c>
      <c r="AN182" t="str">
        <f t="shared" si="233"/>
        <v/>
      </c>
      <c r="AO182" t="str">
        <f t="shared" si="234"/>
        <v/>
      </c>
      <c r="AP182" t="str">
        <f t="shared" si="235"/>
        <v/>
      </c>
      <c r="AQ182" t="str">
        <f t="shared" si="236"/>
        <v/>
      </c>
      <c r="AR182" t="str">
        <f t="shared" si="276"/>
        <v/>
      </c>
      <c r="AS182" t="str">
        <f t="shared" si="237"/>
        <v/>
      </c>
      <c r="AT182" t="str">
        <f t="shared" si="238"/>
        <v>(/)</v>
      </c>
      <c r="AU182" t="str">
        <f t="shared" si="277"/>
        <v/>
      </c>
      <c r="AV182" t="str">
        <f t="shared" si="278"/>
        <v/>
      </c>
      <c r="AW182" t="str">
        <f t="shared" si="239"/>
        <v/>
      </c>
      <c r="AY182" s="18" t="str">
        <f t="shared" si="240"/>
        <v/>
      </c>
      <c r="AZ182" s="18" t="str">
        <f t="shared" si="279"/>
        <v/>
      </c>
      <c r="BA182" s="18" t="str">
        <f t="shared" si="280"/>
        <v/>
      </c>
      <c r="BB182" s="18" t="str">
        <f t="shared" si="241"/>
        <v/>
      </c>
      <c r="BC182" s="18" t="str">
        <f t="shared" si="242"/>
        <v/>
      </c>
      <c r="BD182" s="18" t="str">
        <f t="shared" si="243"/>
        <v/>
      </c>
      <c r="BE182" s="18" t="str">
        <f t="shared" si="244"/>
        <v/>
      </c>
      <c r="BF182" s="18" t="str">
        <f t="shared" si="245"/>
        <v/>
      </c>
      <c r="BG182" s="18" t="str">
        <f t="shared" si="246"/>
        <v/>
      </c>
      <c r="BH182" s="18" t="str">
        <f t="shared" si="247"/>
        <v/>
      </c>
      <c r="BI182" s="18" t="str">
        <f t="shared" si="281"/>
        <v/>
      </c>
      <c r="BJ182" s="18" t="str">
        <f t="shared" si="282"/>
        <v/>
      </c>
      <c r="BK182" s="18" t="str">
        <f>IF(B182="","","("&amp;match8b!$P$20&amp;") ")</f>
        <v/>
      </c>
      <c r="BL182">
        <v>1.8099999999999999E-7</v>
      </c>
      <c r="BM182" s="14" t="str">
        <f t="shared" si="248"/>
        <v/>
      </c>
      <c r="BN182" t="str">
        <f>IF(A182=MAX($A$182:$A$193),B182,"")</f>
        <v/>
      </c>
      <c r="BO182" t="str">
        <f t="shared" si="249"/>
        <v/>
      </c>
      <c r="BP182" t="str">
        <f t="shared" si="290"/>
        <v/>
      </c>
      <c r="BQ182" t="str">
        <f t="shared" si="291"/>
        <v/>
      </c>
      <c r="BR182" t="str">
        <f t="shared" si="292"/>
        <v/>
      </c>
      <c r="BS182" t="str">
        <f t="shared" si="283"/>
        <v/>
      </c>
      <c r="BT182" t="str">
        <f t="shared" si="284"/>
        <v/>
      </c>
      <c r="BU182" t="str">
        <f t="shared" si="285"/>
        <v/>
      </c>
      <c r="BV182" t="str">
        <f t="shared" si="286"/>
        <v/>
      </c>
      <c r="BW182" t="str">
        <f t="shared" si="287"/>
        <v/>
      </c>
      <c r="BX182" t="str">
        <f t="shared" si="288"/>
        <v/>
      </c>
      <c r="BY182" t="str">
        <f t="shared" si="289"/>
        <v/>
      </c>
      <c r="BZ182" t="str">
        <f t="shared" si="253"/>
        <v/>
      </c>
      <c r="CA182" t="str">
        <f t="shared" si="254"/>
        <v/>
      </c>
      <c r="CB182" t="str">
        <f t="shared" si="255"/>
        <v/>
      </c>
    </row>
    <row r="183" spans="1:84" x14ac:dyDescent="0.25">
      <c r="A183" s="14" t="str">
        <f t="shared" si="274"/>
        <v/>
      </c>
      <c r="B183" t="str">
        <f>match8b!A22</f>
        <v/>
      </c>
      <c r="C183" t="str">
        <f>match8b!B22</f>
        <v/>
      </c>
      <c r="D183" t="str">
        <f>match8b!C22</f>
        <v/>
      </c>
      <c r="E183" t="str">
        <f>match8b!D22</f>
        <v/>
      </c>
      <c r="F183" t="str">
        <f t="shared" si="215"/>
        <v/>
      </c>
      <c r="G183" t="str">
        <f>match8b!E22</f>
        <v/>
      </c>
      <c r="H183" t="str">
        <f>match8b!F22</f>
        <v/>
      </c>
      <c r="I183" t="str">
        <f>match8b!G22</f>
        <v/>
      </c>
      <c r="J183" t="str">
        <f>match8b!H22</f>
        <v/>
      </c>
      <c r="K183" t="str">
        <f>match8b!I22</f>
        <v/>
      </c>
      <c r="L183" t="str">
        <f>match8b!J22</f>
        <v/>
      </c>
      <c r="M183" t="str">
        <f>match8b!K22</f>
        <v/>
      </c>
      <c r="N183" t="str">
        <f>match8b!L22</f>
        <v/>
      </c>
      <c r="O183" t="str">
        <f>match8b!M22</f>
        <v/>
      </c>
      <c r="P183" t="str">
        <f>match8b!N22</f>
        <v/>
      </c>
      <c r="Q183" t="str">
        <f t="shared" ref="Q183:Q193" si="299">MID($L183,1,1)</f>
        <v/>
      </c>
      <c r="R183" t="str">
        <f t="shared" ref="R183:R193" si="300">MID($L183,2,1)</f>
        <v/>
      </c>
      <c r="S183" t="str">
        <f t="shared" ref="S183:S193" si="301">MID($L183,3,1)</f>
        <v/>
      </c>
      <c r="T183" t="str">
        <f t="shared" ref="T183:T193" si="302">MID($L183,4,1)</f>
        <v/>
      </c>
      <c r="U183" t="str">
        <f t="shared" ref="U183:U193" si="303">MID($L183,5,1)</f>
        <v/>
      </c>
      <c r="V183" t="str">
        <f t="shared" si="275"/>
        <v/>
      </c>
      <c r="W183" t="str">
        <f t="shared" si="216"/>
        <v/>
      </c>
      <c r="X183" t="str">
        <f t="shared" si="217"/>
        <v/>
      </c>
      <c r="Y183" t="str">
        <f t="shared" si="218"/>
        <v/>
      </c>
      <c r="Z183" t="str">
        <f t="shared" si="219"/>
        <v>(/)</v>
      </c>
      <c r="AA183" t="str">
        <f t="shared" si="220"/>
        <v/>
      </c>
      <c r="AB183" t="str">
        <f t="shared" si="221"/>
        <v/>
      </c>
      <c r="AC183" t="str">
        <f t="shared" si="222"/>
        <v/>
      </c>
      <c r="AD183" t="str">
        <f t="shared" si="223"/>
        <v/>
      </c>
      <c r="AE183" t="str">
        <f t="shared" si="224"/>
        <v/>
      </c>
      <c r="AF183" t="str">
        <f t="shared" si="225"/>
        <v/>
      </c>
      <c r="AG183" t="str">
        <f t="shared" si="226"/>
        <v/>
      </c>
      <c r="AH183" t="str">
        <f t="shared" si="227"/>
        <v/>
      </c>
      <c r="AI183" t="str">
        <f t="shared" si="228"/>
        <v/>
      </c>
      <c r="AJ183" t="str">
        <f t="shared" si="229"/>
        <v>(/)</v>
      </c>
      <c r="AK183" t="str">
        <f t="shared" si="230"/>
        <v/>
      </c>
      <c r="AL183" t="str">
        <f t="shared" si="231"/>
        <v/>
      </c>
      <c r="AM183" t="str">
        <f t="shared" si="232"/>
        <v/>
      </c>
      <c r="AN183" t="str">
        <f t="shared" si="233"/>
        <v/>
      </c>
      <c r="AO183" t="str">
        <f t="shared" si="234"/>
        <v/>
      </c>
      <c r="AP183" t="str">
        <f t="shared" si="235"/>
        <v/>
      </c>
      <c r="AQ183" t="str">
        <f t="shared" si="236"/>
        <v/>
      </c>
      <c r="AR183" t="str">
        <f t="shared" si="276"/>
        <v/>
      </c>
      <c r="AS183" t="str">
        <f t="shared" si="237"/>
        <v/>
      </c>
      <c r="AT183" t="str">
        <f t="shared" si="238"/>
        <v>(/)</v>
      </c>
      <c r="AU183" t="str">
        <f t="shared" si="277"/>
        <v/>
      </c>
      <c r="AV183" t="str">
        <f t="shared" si="278"/>
        <v/>
      </c>
      <c r="AW183" t="str">
        <f t="shared" si="239"/>
        <v/>
      </c>
      <c r="AY183" s="18" t="str">
        <f t="shared" si="240"/>
        <v/>
      </c>
      <c r="AZ183" s="18" t="str">
        <f t="shared" si="279"/>
        <v/>
      </c>
      <c r="BA183" s="18" t="str">
        <f t="shared" si="280"/>
        <v/>
      </c>
      <c r="BB183" s="18" t="str">
        <f t="shared" si="241"/>
        <v/>
      </c>
      <c r="BC183" s="18" t="str">
        <f t="shared" si="242"/>
        <v/>
      </c>
      <c r="BD183" s="18" t="str">
        <f t="shared" si="243"/>
        <v/>
      </c>
      <c r="BE183" s="18" t="str">
        <f t="shared" si="244"/>
        <v/>
      </c>
      <c r="BF183" s="18" t="str">
        <f t="shared" si="245"/>
        <v/>
      </c>
      <c r="BG183" s="18" t="str">
        <f t="shared" si="246"/>
        <v/>
      </c>
      <c r="BH183" s="18" t="str">
        <f t="shared" si="247"/>
        <v/>
      </c>
      <c r="BI183" s="18" t="str">
        <f t="shared" si="281"/>
        <v/>
      </c>
      <c r="BJ183" s="18" t="str">
        <f t="shared" si="282"/>
        <v/>
      </c>
      <c r="BK183" s="18" t="str">
        <f>IF(B183="","","("&amp;match8b!$P$20&amp;") ")</f>
        <v/>
      </c>
      <c r="BL183">
        <v>1.8199999999999999E-7</v>
      </c>
      <c r="BM183" s="14" t="str">
        <f t="shared" si="248"/>
        <v/>
      </c>
      <c r="BN183" t="str">
        <f t="shared" ref="BN183:BN193" si="304">IF(A183=MAX($A$182:$A$193),B183,"")</f>
        <v/>
      </c>
      <c r="BO183" t="str">
        <f t="shared" si="249"/>
        <v/>
      </c>
      <c r="BP183" t="str">
        <f t="shared" si="290"/>
        <v/>
      </c>
      <c r="BQ183" t="str">
        <f t="shared" si="291"/>
        <v/>
      </c>
      <c r="BR183" t="str">
        <f t="shared" si="292"/>
        <v/>
      </c>
      <c r="BS183" t="str">
        <f t="shared" si="283"/>
        <v/>
      </c>
      <c r="BT183" t="str">
        <f t="shared" si="284"/>
        <v/>
      </c>
      <c r="BU183" t="str">
        <f t="shared" si="285"/>
        <v/>
      </c>
      <c r="BV183" t="str">
        <f t="shared" si="286"/>
        <v/>
      </c>
      <c r="BW183" t="str">
        <f t="shared" si="287"/>
        <v/>
      </c>
      <c r="BX183" t="str">
        <f t="shared" si="288"/>
        <v/>
      </c>
      <c r="BY183" t="str">
        <f t="shared" si="289"/>
        <v/>
      </c>
      <c r="BZ183" t="str">
        <f t="shared" si="253"/>
        <v/>
      </c>
      <c r="CA183" t="str">
        <f t="shared" si="254"/>
        <v/>
      </c>
      <c r="CB183" t="str">
        <f t="shared" si="255"/>
        <v/>
      </c>
    </row>
    <row r="184" spans="1:84" x14ac:dyDescent="0.25">
      <c r="A184" s="14" t="str">
        <f t="shared" si="274"/>
        <v/>
      </c>
      <c r="B184" t="str">
        <f>match8b!A23</f>
        <v/>
      </c>
      <c r="C184" t="str">
        <f>match8b!B23</f>
        <v/>
      </c>
      <c r="D184" t="str">
        <f>match8b!C23</f>
        <v/>
      </c>
      <c r="E184" t="str">
        <f>match8b!D23</f>
        <v/>
      </c>
      <c r="F184" t="str">
        <f t="shared" si="215"/>
        <v/>
      </c>
      <c r="G184" t="str">
        <f>match8b!E23</f>
        <v/>
      </c>
      <c r="H184" t="str">
        <f>match8b!F23</f>
        <v/>
      </c>
      <c r="I184" t="str">
        <f>match8b!G23</f>
        <v/>
      </c>
      <c r="J184" t="str">
        <f>match8b!H23</f>
        <v/>
      </c>
      <c r="K184" t="str">
        <f>match8b!I23</f>
        <v/>
      </c>
      <c r="L184" t="str">
        <f>match8b!J23</f>
        <v/>
      </c>
      <c r="M184" t="str">
        <f>match8b!K23</f>
        <v/>
      </c>
      <c r="N184" t="str">
        <f>match8b!L23</f>
        <v/>
      </c>
      <c r="O184" t="str">
        <f>match8b!M23</f>
        <v/>
      </c>
      <c r="P184" t="str">
        <f>match8b!N23</f>
        <v/>
      </c>
      <c r="Q184" t="str">
        <f t="shared" si="299"/>
        <v/>
      </c>
      <c r="R184" t="str">
        <f t="shared" si="300"/>
        <v/>
      </c>
      <c r="S184" t="str">
        <f t="shared" si="301"/>
        <v/>
      </c>
      <c r="T184" t="str">
        <f t="shared" si="302"/>
        <v/>
      </c>
      <c r="U184" t="str">
        <f t="shared" si="303"/>
        <v/>
      </c>
      <c r="V184" t="str">
        <f t="shared" si="275"/>
        <v/>
      </c>
      <c r="W184" t="str">
        <f t="shared" si="216"/>
        <v/>
      </c>
      <c r="X184" t="str">
        <f t="shared" si="217"/>
        <v/>
      </c>
      <c r="Y184" t="str">
        <f t="shared" si="218"/>
        <v/>
      </c>
      <c r="Z184" t="str">
        <f t="shared" si="219"/>
        <v>(/)</v>
      </c>
      <c r="AA184" t="str">
        <f t="shared" si="220"/>
        <v/>
      </c>
      <c r="AB184" t="str">
        <f t="shared" si="221"/>
        <v/>
      </c>
      <c r="AC184" t="str">
        <f t="shared" si="222"/>
        <v/>
      </c>
      <c r="AD184" t="str">
        <f t="shared" si="223"/>
        <v/>
      </c>
      <c r="AE184" t="str">
        <f t="shared" si="224"/>
        <v/>
      </c>
      <c r="AF184" t="str">
        <f t="shared" si="225"/>
        <v/>
      </c>
      <c r="AG184" t="str">
        <f t="shared" si="226"/>
        <v/>
      </c>
      <c r="AH184" t="str">
        <f t="shared" si="227"/>
        <v/>
      </c>
      <c r="AI184" t="str">
        <f t="shared" si="228"/>
        <v/>
      </c>
      <c r="AJ184" t="str">
        <f t="shared" si="229"/>
        <v>(/)</v>
      </c>
      <c r="AK184" t="str">
        <f t="shared" si="230"/>
        <v/>
      </c>
      <c r="AL184" t="str">
        <f t="shared" si="231"/>
        <v/>
      </c>
      <c r="AM184" t="str">
        <f t="shared" si="232"/>
        <v/>
      </c>
      <c r="AN184" t="str">
        <f t="shared" si="233"/>
        <v/>
      </c>
      <c r="AO184" t="str">
        <f t="shared" si="234"/>
        <v/>
      </c>
      <c r="AP184" t="str">
        <f t="shared" si="235"/>
        <v/>
      </c>
      <c r="AQ184" t="str">
        <f t="shared" si="236"/>
        <v/>
      </c>
      <c r="AR184" t="str">
        <f t="shared" si="276"/>
        <v/>
      </c>
      <c r="AS184" t="str">
        <f t="shared" si="237"/>
        <v/>
      </c>
      <c r="AT184" t="str">
        <f t="shared" si="238"/>
        <v>(/)</v>
      </c>
      <c r="AU184" t="str">
        <f t="shared" si="277"/>
        <v/>
      </c>
      <c r="AV184" t="str">
        <f t="shared" si="278"/>
        <v/>
      </c>
      <c r="AW184" t="str">
        <f t="shared" si="239"/>
        <v/>
      </c>
      <c r="AY184" s="18" t="str">
        <f t="shared" si="240"/>
        <v/>
      </c>
      <c r="AZ184" s="18" t="str">
        <f t="shared" si="279"/>
        <v/>
      </c>
      <c r="BA184" s="18" t="str">
        <f t="shared" si="280"/>
        <v/>
      </c>
      <c r="BB184" s="18" t="str">
        <f t="shared" si="241"/>
        <v/>
      </c>
      <c r="BC184" s="18" t="str">
        <f t="shared" si="242"/>
        <v/>
      </c>
      <c r="BD184" s="18" t="str">
        <f t="shared" si="243"/>
        <v/>
      </c>
      <c r="BE184" s="18" t="str">
        <f t="shared" si="244"/>
        <v/>
      </c>
      <c r="BF184" s="18" t="str">
        <f t="shared" si="245"/>
        <v/>
      </c>
      <c r="BG184" s="18" t="str">
        <f t="shared" si="246"/>
        <v/>
      </c>
      <c r="BH184" s="18" t="str">
        <f t="shared" si="247"/>
        <v/>
      </c>
      <c r="BI184" s="18" t="str">
        <f t="shared" si="281"/>
        <v/>
      </c>
      <c r="BJ184" s="18" t="str">
        <f t="shared" si="282"/>
        <v/>
      </c>
      <c r="BK184" s="18" t="str">
        <f>IF(B184="","","("&amp;match8b!$P$20&amp;") ")</f>
        <v/>
      </c>
      <c r="BL184">
        <v>1.8300000000000001E-7</v>
      </c>
      <c r="BM184" s="14" t="str">
        <f t="shared" si="248"/>
        <v/>
      </c>
      <c r="BN184" t="str">
        <f t="shared" si="304"/>
        <v/>
      </c>
      <c r="BO184" t="str">
        <f t="shared" si="249"/>
        <v/>
      </c>
      <c r="BP184" t="str">
        <f t="shared" si="290"/>
        <v/>
      </c>
      <c r="BQ184" t="str">
        <f t="shared" si="291"/>
        <v/>
      </c>
      <c r="BR184" t="str">
        <f t="shared" si="292"/>
        <v/>
      </c>
      <c r="BS184" t="str">
        <f t="shared" si="283"/>
        <v/>
      </c>
      <c r="BT184" t="str">
        <f t="shared" si="284"/>
        <v/>
      </c>
      <c r="BU184" t="str">
        <f t="shared" si="285"/>
        <v/>
      </c>
      <c r="BV184" t="str">
        <f t="shared" si="286"/>
        <v/>
      </c>
      <c r="BW184" t="str">
        <f t="shared" si="287"/>
        <v/>
      </c>
      <c r="BX184" t="str">
        <f t="shared" si="288"/>
        <v/>
      </c>
      <c r="BY184" t="str">
        <f t="shared" si="289"/>
        <v/>
      </c>
      <c r="BZ184" t="str">
        <f t="shared" si="253"/>
        <v/>
      </c>
      <c r="CA184" t="str">
        <f t="shared" si="254"/>
        <v/>
      </c>
      <c r="CB184" t="str">
        <f t="shared" si="255"/>
        <v/>
      </c>
    </row>
    <row r="185" spans="1:84" x14ac:dyDescent="0.25">
      <c r="A185" s="14" t="str">
        <f t="shared" si="274"/>
        <v/>
      </c>
      <c r="B185" t="str">
        <f>match8b!A24</f>
        <v/>
      </c>
      <c r="C185" t="str">
        <f>match8b!B24</f>
        <v/>
      </c>
      <c r="D185" t="str">
        <f>match8b!C24</f>
        <v/>
      </c>
      <c r="E185" t="str">
        <f>match8b!D24</f>
        <v/>
      </c>
      <c r="F185" t="str">
        <f t="shared" si="215"/>
        <v/>
      </c>
      <c r="G185" t="str">
        <f>match8b!E24</f>
        <v/>
      </c>
      <c r="H185" t="str">
        <f>match8b!F24</f>
        <v/>
      </c>
      <c r="I185" t="str">
        <f>match8b!G24</f>
        <v/>
      </c>
      <c r="J185" t="str">
        <f>match8b!H24</f>
        <v/>
      </c>
      <c r="K185" t="str">
        <f>match8b!I24</f>
        <v/>
      </c>
      <c r="L185" t="str">
        <f>match8b!J24</f>
        <v/>
      </c>
      <c r="M185" t="str">
        <f>match8b!K24</f>
        <v/>
      </c>
      <c r="N185" t="str">
        <f>match8b!L24</f>
        <v/>
      </c>
      <c r="O185" t="str">
        <f>match8b!M24</f>
        <v/>
      </c>
      <c r="P185" t="str">
        <f>match8b!N24</f>
        <v/>
      </c>
      <c r="Q185" t="str">
        <f t="shared" si="299"/>
        <v/>
      </c>
      <c r="R185" t="str">
        <f t="shared" si="300"/>
        <v/>
      </c>
      <c r="S185" t="str">
        <f t="shared" si="301"/>
        <v/>
      </c>
      <c r="T185" t="str">
        <f t="shared" si="302"/>
        <v/>
      </c>
      <c r="U185" t="str">
        <f t="shared" si="303"/>
        <v/>
      </c>
      <c r="V185" t="str">
        <f t="shared" si="275"/>
        <v/>
      </c>
      <c r="W185" t="str">
        <f t="shared" si="216"/>
        <v/>
      </c>
      <c r="X185" t="str">
        <f t="shared" si="217"/>
        <v/>
      </c>
      <c r="Y185" t="str">
        <f t="shared" si="218"/>
        <v/>
      </c>
      <c r="Z185" t="str">
        <f t="shared" si="219"/>
        <v>(/)</v>
      </c>
      <c r="AA185" t="str">
        <f t="shared" si="220"/>
        <v/>
      </c>
      <c r="AB185" t="str">
        <f t="shared" si="221"/>
        <v/>
      </c>
      <c r="AC185" t="str">
        <f t="shared" si="222"/>
        <v/>
      </c>
      <c r="AD185" t="str">
        <f t="shared" si="223"/>
        <v/>
      </c>
      <c r="AE185" t="str">
        <f t="shared" si="224"/>
        <v/>
      </c>
      <c r="AF185" t="str">
        <f t="shared" si="225"/>
        <v/>
      </c>
      <c r="AG185" t="str">
        <f t="shared" si="226"/>
        <v/>
      </c>
      <c r="AH185" t="str">
        <f t="shared" si="227"/>
        <v/>
      </c>
      <c r="AI185" t="str">
        <f t="shared" si="228"/>
        <v/>
      </c>
      <c r="AJ185" t="str">
        <f t="shared" si="229"/>
        <v>(/)</v>
      </c>
      <c r="AK185" t="str">
        <f t="shared" si="230"/>
        <v/>
      </c>
      <c r="AL185" t="str">
        <f t="shared" si="231"/>
        <v/>
      </c>
      <c r="AM185" t="str">
        <f t="shared" si="232"/>
        <v/>
      </c>
      <c r="AN185" t="str">
        <f t="shared" si="233"/>
        <v/>
      </c>
      <c r="AO185" t="str">
        <f t="shared" si="234"/>
        <v/>
      </c>
      <c r="AP185" t="str">
        <f t="shared" si="235"/>
        <v/>
      </c>
      <c r="AQ185" t="str">
        <f t="shared" si="236"/>
        <v/>
      </c>
      <c r="AR185" t="str">
        <f t="shared" si="276"/>
        <v/>
      </c>
      <c r="AS185" t="str">
        <f t="shared" si="237"/>
        <v/>
      </c>
      <c r="AT185" t="str">
        <f t="shared" si="238"/>
        <v>(/)</v>
      </c>
      <c r="AU185" t="str">
        <f t="shared" si="277"/>
        <v/>
      </c>
      <c r="AV185" t="str">
        <f t="shared" si="278"/>
        <v/>
      </c>
      <c r="AW185" t="str">
        <f t="shared" si="239"/>
        <v/>
      </c>
      <c r="AY185" s="18" t="str">
        <f t="shared" si="240"/>
        <v/>
      </c>
      <c r="AZ185" s="18" t="str">
        <f t="shared" si="279"/>
        <v/>
      </c>
      <c r="BA185" s="18" t="str">
        <f t="shared" si="280"/>
        <v/>
      </c>
      <c r="BB185" s="18" t="str">
        <f t="shared" si="241"/>
        <v/>
      </c>
      <c r="BC185" s="18" t="str">
        <f t="shared" si="242"/>
        <v/>
      </c>
      <c r="BD185" s="18" t="str">
        <f t="shared" si="243"/>
        <v/>
      </c>
      <c r="BE185" s="18" t="str">
        <f t="shared" si="244"/>
        <v/>
      </c>
      <c r="BF185" s="18" t="str">
        <f t="shared" si="245"/>
        <v/>
      </c>
      <c r="BG185" s="18" t="str">
        <f t="shared" si="246"/>
        <v/>
      </c>
      <c r="BH185" s="18" t="str">
        <f t="shared" si="247"/>
        <v/>
      </c>
      <c r="BI185" s="18" t="str">
        <f t="shared" si="281"/>
        <v/>
      </c>
      <c r="BJ185" s="18" t="str">
        <f t="shared" si="282"/>
        <v/>
      </c>
      <c r="BK185" s="18" t="str">
        <f>IF(B185="","","("&amp;match8b!$P$20&amp;") ")</f>
        <v/>
      </c>
      <c r="BL185">
        <v>1.8400000000000001E-7</v>
      </c>
      <c r="BM185" s="14" t="str">
        <f t="shared" si="248"/>
        <v/>
      </c>
      <c r="BN185" t="str">
        <f t="shared" si="304"/>
        <v/>
      </c>
      <c r="BO185" t="str">
        <f t="shared" si="249"/>
        <v/>
      </c>
      <c r="BP185" t="str">
        <f t="shared" si="290"/>
        <v/>
      </c>
      <c r="BQ185" t="str">
        <f t="shared" si="291"/>
        <v/>
      </c>
      <c r="BR185" t="str">
        <f t="shared" si="292"/>
        <v/>
      </c>
      <c r="BS185" t="str">
        <f t="shared" si="283"/>
        <v/>
      </c>
      <c r="BT185" t="str">
        <f t="shared" si="284"/>
        <v/>
      </c>
      <c r="BU185" t="str">
        <f t="shared" si="285"/>
        <v/>
      </c>
      <c r="BV185" t="str">
        <f t="shared" si="286"/>
        <v/>
      </c>
      <c r="BW185" t="str">
        <f t="shared" si="287"/>
        <v/>
      </c>
      <c r="BX185" t="str">
        <f t="shared" si="288"/>
        <v/>
      </c>
      <c r="BY185" t="str">
        <f t="shared" si="289"/>
        <v/>
      </c>
      <c r="BZ185" t="str">
        <f t="shared" si="253"/>
        <v/>
      </c>
      <c r="CA185" t="str">
        <f t="shared" si="254"/>
        <v/>
      </c>
      <c r="CB185" t="str">
        <f t="shared" si="255"/>
        <v/>
      </c>
    </row>
    <row r="186" spans="1:84" x14ac:dyDescent="0.25">
      <c r="A186" s="14" t="str">
        <f t="shared" si="274"/>
        <v/>
      </c>
      <c r="B186" t="str">
        <f>match8b!A25</f>
        <v/>
      </c>
      <c r="C186" t="str">
        <f>match8b!B25</f>
        <v/>
      </c>
      <c r="D186" t="str">
        <f>match8b!C25</f>
        <v/>
      </c>
      <c r="E186" t="str">
        <f>match8b!D25</f>
        <v/>
      </c>
      <c r="F186" t="str">
        <f t="shared" si="215"/>
        <v/>
      </c>
      <c r="G186" t="str">
        <f>match8b!E25</f>
        <v/>
      </c>
      <c r="H186" t="str">
        <f>match8b!F25</f>
        <v/>
      </c>
      <c r="I186" t="str">
        <f>match8b!G25</f>
        <v/>
      </c>
      <c r="J186" t="str">
        <f>match8b!H25</f>
        <v/>
      </c>
      <c r="K186" t="str">
        <f>match8b!I25</f>
        <v/>
      </c>
      <c r="L186" t="str">
        <f>match8b!J25</f>
        <v/>
      </c>
      <c r="M186" t="str">
        <f>match8b!K25</f>
        <v/>
      </c>
      <c r="N186" t="str">
        <f>match8b!L25</f>
        <v/>
      </c>
      <c r="O186" t="str">
        <f>match8b!M25</f>
        <v/>
      </c>
      <c r="P186" t="str">
        <f>match8b!N25</f>
        <v/>
      </c>
      <c r="Q186" t="str">
        <f t="shared" si="299"/>
        <v/>
      </c>
      <c r="R186" t="str">
        <f t="shared" si="300"/>
        <v/>
      </c>
      <c r="S186" t="str">
        <f t="shared" si="301"/>
        <v/>
      </c>
      <c r="T186" t="str">
        <f t="shared" si="302"/>
        <v/>
      </c>
      <c r="U186" t="str">
        <f t="shared" si="303"/>
        <v/>
      </c>
      <c r="V186" t="str">
        <f t="shared" si="275"/>
        <v/>
      </c>
      <c r="W186" t="str">
        <f t="shared" si="216"/>
        <v/>
      </c>
      <c r="X186" t="str">
        <f t="shared" si="217"/>
        <v/>
      </c>
      <c r="Y186" t="str">
        <f t="shared" si="218"/>
        <v/>
      </c>
      <c r="Z186" t="str">
        <f t="shared" si="219"/>
        <v>(/)</v>
      </c>
      <c r="AA186" t="str">
        <f t="shared" si="220"/>
        <v/>
      </c>
      <c r="AB186" t="str">
        <f t="shared" si="221"/>
        <v/>
      </c>
      <c r="AC186" t="str">
        <f t="shared" si="222"/>
        <v/>
      </c>
      <c r="AD186" t="str">
        <f t="shared" si="223"/>
        <v/>
      </c>
      <c r="AE186" t="str">
        <f t="shared" si="224"/>
        <v/>
      </c>
      <c r="AF186" t="str">
        <f t="shared" si="225"/>
        <v/>
      </c>
      <c r="AG186" t="str">
        <f t="shared" si="226"/>
        <v/>
      </c>
      <c r="AH186" t="str">
        <f t="shared" si="227"/>
        <v/>
      </c>
      <c r="AI186" t="str">
        <f t="shared" si="228"/>
        <v/>
      </c>
      <c r="AJ186" t="str">
        <f t="shared" si="229"/>
        <v>(/)</v>
      </c>
      <c r="AK186" t="str">
        <f t="shared" si="230"/>
        <v/>
      </c>
      <c r="AL186" t="str">
        <f t="shared" si="231"/>
        <v/>
      </c>
      <c r="AM186" t="str">
        <f t="shared" si="232"/>
        <v/>
      </c>
      <c r="AN186" t="str">
        <f t="shared" si="233"/>
        <v/>
      </c>
      <c r="AO186" t="str">
        <f t="shared" si="234"/>
        <v/>
      </c>
      <c r="AP186" t="str">
        <f t="shared" si="235"/>
        <v/>
      </c>
      <c r="AQ186" t="str">
        <f t="shared" si="236"/>
        <v/>
      </c>
      <c r="AR186" t="str">
        <f t="shared" si="276"/>
        <v/>
      </c>
      <c r="AS186" t="str">
        <f t="shared" si="237"/>
        <v/>
      </c>
      <c r="AT186" t="str">
        <f t="shared" si="238"/>
        <v>(/)</v>
      </c>
      <c r="AU186" t="str">
        <f t="shared" si="277"/>
        <v/>
      </c>
      <c r="AV186" t="str">
        <f t="shared" si="278"/>
        <v/>
      </c>
      <c r="AW186" t="str">
        <f t="shared" si="239"/>
        <v/>
      </c>
      <c r="AY186" s="18" t="str">
        <f t="shared" si="240"/>
        <v/>
      </c>
      <c r="AZ186" s="18" t="str">
        <f t="shared" si="279"/>
        <v/>
      </c>
      <c r="BA186" s="18" t="str">
        <f t="shared" si="280"/>
        <v/>
      </c>
      <c r="BB186" s="18" t="str">
        <f t="shared" si="241"/>
        <v/>
      </c>
      <c r="BC186" s="18" t="str">
        <f t="shared" si="242"/>
        <v/>
      </c>
      <c r="BD186" s="18" t="str">
        <f t="shared" si="243"/>
        <v/>
      </c>
      <c r="BE186" s="18" t="str">
        <f t="shared" si="244"/>
        <v/>
      </c>
      <c r="BF186" s="18" t="str">
        <f t="shared" si="245"/>
        <v/>
      </c>
      <c r="BG186" s="18" t="str">
        <f t="shared" si="246"/>
        <v/>
      </c>
      <c r="BH186" s="18" t="str">
        <f t="shared" si="247"/>
        <v/>
      </c>
      <c r="BI186" s="18" t="str">
        <f t="shared" si="281"/>
        <v/>
      </c>
      <c r="BJ186" s="18" t="str">
        <f t="shared" si="282"/>
        <v/>
      </c>
      <c r="BK186" s="18" t="str">
        <f>IF(B186="","","("&amp;match8b!$P$20&amp;") ")</f>
        <v/>
      </c>
      <c r="BL186">
        <v>1.85E-7</v>
      </c>
      <c r="BM186" s="14" t="str">
        <f t="shared" si="248"/>
        <v/>
      </c>
      <c r="BN186" t="str">
        <f t="shared" si="304"/>
        <v/>
      </c>
      <c r="BO186" t="str">
        <f t="shared" si="249"/>
        <v/>
      </c>
      <c r="BP186" t="str">
        <f t="shared" si="290"/>
        <v/>
      </c>
      <c r="BQ186" t="str">
        <f t="shared" si="291"/>
        <v/>
      </c>
      <c r="BR186" t="str">
        <f t="shared" si="292"/>
        <v/>
      </c>
      <c r="BS186" t="str">
        <f t="shared" si="283"/>
        <v/>
      </c>
      <c r="BT186" t="str">
        <f t="shared" si="284"/>
        <v/>
      </c>
      <c r="BU186" t="str">
        <f t="shared" si="285"/>
        <v/>
      </c>
      <c r="BV186" t="str">
        <f t="shared" si="286"/>
        <v/>
      </c>
      <c r="BW186" t="str">
        <f t="shared" si="287"/>
        <v/>
      </c>
      <c r="BX186" t="str">
        <f t="shared" si="288"/>
        <v/>
      </c>
      <c r="BY186" t="str">
        <f t="shared" si="289"/>
        <v/>
      </c>
      <c r="BZ186" t="str">
        <f t="shared" si="253"/>
        <v/>
      </c>
      <c r="CA186" t="str">
        <f t="shared" si="254"/>
        <v/>
      </c>
      <c r="CB186" t="str">
        <f t="shared" si="255"/>
        <v/>
      </c>
    </row>
    <row r="187" spans="1:84" x14ac:dyDescent="0.25">
      <c r="A187" s="14" t="str">
        <f t="shared" si="274"/>
        <v/>
      </c>
      <c r="B187" t="str">
        <f>match8b!A26</f>
        <v/>
      </c>
      <c r="C187" t="str">
        <f>match8b!B26</f>
        <v/>
      </c>
      <c r="D187" t="str">
        <f>match8b!C26</f>
        <v/>
      </c>
      <c r="E187" t="str">
        <f>match8b!D26</f>
        <v/>
      </c>
      <c r="F187" t="str">
        <f t="shared" si="215"/>
        <v/>
      </c>
      <c r="G187" t="str">
        <f>match8b!E26</f>
        <v/>
      </c>
      <c r="H187" t="str">
        <f>match8b!F26</f>
        <v/>
      </c>
      <c r="I187" t="str">
        <f>match8b!G26</f>
        <v/>
      </c>
      <c r="J187" t="str">
        <f>match8b!H26</f>
        <v/>
      </c>
      <c r="K187" t="str">
        <f>match8b!I26</f>
        <v/>
      </c>
      <c r="L187" t="str">
        <f>match8b!J26</f>
        <v/>
      </c>
      <c r="M187" t="str">
        <f>match8b!K26</f>
        <v/>
      </c>
      <c r="N187" t="str">
        <f>match8b!L26</f>
        <v/>
      </c>
      <c r="O187" t="str">
        <f>match8b!M26</f>
        <v/>
      </c>
      <c r="P187" t="str">
        <f>match8b!N26</f>
        <v/>
      </c>
      <c r="Q187" t="str">
        <f t="shared" si="299"/>
        <v/>
      </c>
      <c r="R187" t="str">
        <f t="shared" si="300"/>
        <v/>
      </c>
      <c r="S187" t="str">
        <f t="shared" si="301"/>
        <v/>
      </c>
      <c r="T187" t="str">
        <f t="shared" si="302"/>
        <v/>
      </c>
      <c r="U187" t="str">
        <f t="shared" si="303"/>
        <v/>
      </c>
      <c r="V187" t="str">
        <f t="shared" si="275"/>
        <v/>
      </c>
      <c r="W187" t="str">
        <f t="shared" si="216"/>
        <v/>
      </c>
      <c r="X187" t="str">
        <f t="shared" si="217"/>
        <v/>
      </c>
      <c r="Y187" t="str">
        <f t="shared" si="218"/>
        <v/>
      </c>
      <c r="Z187" t="str">
        <f t="shared" si="219"/>
        <v>(/)</v>
      </c>
      <c r="AA187" t="str">
        <f t="shared" si="220"/>
        <v/>
      </c>
      <c r="AB187" t="str">
        <f t="shared" si="221"/>
        <v/>
      </c>
      <c r="AC187" t="str">
        <f t="shared" si="222"/>
        <v/>
      </c>
      <c r="AD187" t="str">
        <f t="shared" si="223"/>
        <v/>
      </c>
      <c r="AE187" t="str">
        <f t="shared" si="224"/>
        <v/>
      </c>
      <c r="AF187" t="str">
        <f t="shared" si="225"/>
        <v/>
      </c>
      <c r="AG187" t="str">
        <f t="shared" si="226"/>
        <v/>
      </c>
      <c r="AH187" t="str">
        <f t="shared" si="227"/>
        <v/>
      </c>
      <c r="AI187" t="str">
        <f t="shared" si="228"/>
        <v/>
      </c>
      <c r="AJ187" t="str">
        <f t="shared" si="229"/>
        <v>(/)</v>
      </c>
      <c r="AK187" t="str">
        <f t="shared" si="230"/>
        <v/>
      </c>
      <c r="AL187" t="str">
        <f t="shared" si="231"/>
        <v/>
      </c>
      <c r="AM187" t="str">
        <f t="shared" si="232"/>
        <v/>
      </c>
      <c r="AN187" t="str">
        <f t="shared" si="233"/>
        <v/>
      </c>
      <c r="AO187" t="str">
        <f t="shared" si="234"/>
        <v/>
      </c>
      <c r="AP187" t="str">
        <f t="shared" si="235"/>
        <v/>
      </c>
      <c r="AQ187" t="str">
        <f t="shared" si="236"/>
        <v/>
      </c>
      <c r="AR187" t="str">
        <f t="shared" si="276"/>
        <v/>
      </c>
      <c r="AS187" t="str">
        <f t="shared" si="237"/>
        <v/>
      </c>
      <c r="AT187" t="str">
        <f t="shared" si="238"/>
        <v>(/)</v>
      </c>
      <c r="AU187" t="str">
        <f t="shared" si="277"/>
        <v/>
      </c>
      <c r="AV187" t="str">
        <f t="shared" si="278"/>
        <v/>
      </c>
      <c r="AW187" t="str">
        <f t="shared" si="239"/>
        <v/>
      </c>
      <c r="AY187" s="18" t="str">
        <f t="shared" si="240"/>
        <v/>
      </c>
      <c r="AZ187" s="18" t="str">
        <f t="shared" si="279"/>
        <v/>
      </c>
      <c r="BA187" s="18" t="str">
        <f t="shared" si="280"/>
        <v/>
      </c>
      <c r="BB187" s="18" t="str">
        <f t="shared" si="241"/>
        <v/>
      </c>
      <c r="BC187" s="18" t="str">
        <f t="shared" si="242"/>
        <v/>
      </c>
      <c r="BD187" s="18" t="str">
        <f t="shared" si="243"/>
        <v/>
      </c>
      <c r="BE187" s="18" t="str">
        <f t="shared" si="244"/>
        <v/>
      </c>
      <c r="BF187" s="18" t="str">
        <f t="shared" si="245"/>
        <v/>
      </c>
      <c r="BG187" s="18" t="str">
        <f t="shared" si="246"/>
        <v/>
      </c>
      <c r="BH187" s="18" t="str">
        <f t="shared" si="247"/>
        <v/>
      </c>
      <c r="BI187" s="18" t="str">
        <f t="shared" si="281"/>
        <v/>
      </c>
      <c r="BJ187" s="18" t="str">
        <f t="shared" si="282"/>
        <v/>
      </c>
      <c r="BK187" s="18" t="str">
        <f>IF(B187="","","("&amp;match8b!$P$20&amp;") ")</f>
        <v/>
      </c>
      <c r="BL187">
        <v>1.86E-7</v>
      </c>
      <c r="BM187" s="14" t="str">
        <f t="shared" si="248"/>
        <v/>
      </c>
      <c r="BN187" t="str">
        <f t="shared" si="304"/>
        <v/>
      </c>
      <c r="BO187" t="str">
        <f t="shared" si="249"/>
        <v/>
      </c>
      <c r="BP187" t="str">
        <f t="shared" si="290"/>
        <v/>
      </c>
      <c r="BQ187" t="str">
        <f t="shared" si="291"/>
        <v/>
      </c>
      <c r="BR187" t="str">
        <f t="shared" si="292"/>
        <v/>
      </c>
      <c r="BS187" t="str">
        <f t="shared" si="283"/>
        <v/>
      </c>
      <c r="BT187" t="str">
        <f t="shared" si="284"/>
        <v/>
      </c>
      <c r="BU187" t="str">
        <f t="shared" si="285"/>
        <v/>
      </c>
      <c r="BV187" t="str">
        <f t="shared" si="286"/>
        <v/>
      </c>
      <c r="BW187" t="str">
        <f t="shared" si="287"/>
        <v/>
      </c>
      <c r="BX187" t="str">
        <f t="shared" si="288"/>
        <v/>
      </c>
      <c r="BY187" t="str">
        <f t="shared" si="289"/>
        <v/>
      </c>
      <c r="BZ187" t="str">
        <f t="shared" si="253"/>
        <v/>
      </c>
      <c r="CA187" t="str">
        <f t="shared" si="254"/>
        <v/>
      </c>
      <c r="CB187" t="str">
        <f t="shared" si="255"/>
        <v/>
      </c>
    </row>
    <row r="188" spans="1:84" x14ac:dyDescent="0.25">
      <c r="A188" s="14" t="str">
        <f t="shared" si="274"/>
        <v/>
      </c>
      <c r="B188" t="str">
        <f>match8b!A27</f>
        <v/>
      </c>
      <c r="C188" t="str">
        <f>match8b!B27</f>
        <v/>
      </c>
      <c r="D188" t="str">
        <f>match8b!C27</f>
        <v/>
      </c>
      <c r="E188" t="str">
        <f>match8b!D27</f>
        <v/>
      </c>
      <c r="F188" t="str">
        <f t="shared" si="215"/>
        <v/>
      </c>
      <c r="G188" t="str">
        <f>match8b!E27</f>
        <v/>
      </c>
      <c r="H188" t="str">
        <f>match8b!F27</f>
        <v/>
      </c>
      <c r="I188" t="str">
        <f>match8b!G27</f>
        <v/>
      </c>
      <c r="J188" t="str">
        <f>match8b!H27</f>
        <v/>
      </c>
      <c r="K188" t="str">
        <f>match8b!I27</f>
        <v/>
      </c>
      <c r="L188" t="str">
        <f>match8b!J27</f>
        <v/>
      </c>
      <c r="M188" t="str">
        <f>match8b!K27</f>
        <v/>
      </c>
      <c r="N188" t="str">
        <f>match8b!L27</f>
        <v/>
      </c>
      <c r="O188" t="str">
        <f>match8b!M27</f>
        <v/>
      </c>
      <c r="P188" t="str">
        <f>match8b!N27</f>
        <v/>
      </c>
      <c r="Q188" t="str">
        <f t="shared" si="299"/>
        <v/>
      </c>
      <c r="R188" t="str">
        <f t="shared" si="300"/>
        <v/>
      </c>
      <c r="S188" t="str">
        <f t="shared" si="301"/>
        <v/>
      </c>
      <c r="T188" t="str">
        <f t="shared" si="302"/>
        <v/>
      </c>
      <c r="U188" t="str">
        <f t="shared" si="303"/>
        <v/>
      </c>
      <c r="V188" t="str">
        <f t="shared" si="275"/>
        <v/>
      </c>
      <c r="W188" t="str">
        <f t="shared" si="216"/>
        <v/>
      </c>
      <c r="X188" t="str">
        <f t="shared" si="217"/>
        <v/>
      </c>
      <c r="Y188" t="str">
        <f t="shared" si="218"/>
        <v/>
      </c>
      <c r="Z188" t="str">
        <f t="shared" si="219"/>
        <v>(/)</v>
      </c>
      <c r="AA188" t="str">
        <f t="shared" si="220"/>
        <v/>
      </c>
      <c r="AB188" t="str">
        <f t="shared" si="221"/>
        <v/>
      </c>
      <c r="AC188" t="str">
        <f t="shared" si="222"/>
        <v/>
      </c>
      <c r="AD188" t="str">
        <f t="shared" si="223"/>
        <v/>
      </c>
      <c r="AE188" t="str">
        <f t="shared" si="224"/>
        <v/>
      </c>
      <c r="AF188" t="str">
        <f t="shared" si="225"/>
        <v/>
      </c>
      <c r="AG188" t="str">
        <f t="shared" si="226"/>
        <v/>
      </c>
      <c r="AH188" t="str">
        <f t="shared" si="227"/>
        <v/>
      </c>
      <c r="AI188" t="str">
        <f t="shared" si="228"/>
        <v/>
      </c>
      <c r="AJ188" t="str">
        <f t="shared" si="229"/>
        <v>(/)</v>
      </c>
      <c r="AK188" t="str">
        <f t="shared" si="230"/>
        <v/>
      </c>
      <c r="AL188" t="str">
        <f t="shared" si="231"/>
        <v/>
      </c>
      <c r="AM188" t="str">
        <f t="shared" si="232"/>
        <v/>
      </c>
      <c r="AN188" t="str">
        <f t="shared" si="233"/>
        <v/>
      </c>
      <c r="AO188" t="str">
        <f t="shared" si="234"/>
        <v/>
      </c>
      <c r="AP188" t="str">
        <f t="shared" si="235"/>
        <v/>
      </c>
      <c r="AQ188" t="str">
        <f t="shared" si="236"/>
        <v/>
      </c>
      <c r="AR188" t="str">
        <f t="shared" si="276"/>
        <v/>
      </c>
      <c r="AS188" t="str">
        <f t="shared" si="237"/>
        <v/>
      </c>
      <c r="AT188" t="str">
        <f t="shared" si="238"/>
        <v>(/)</v>
      </c>
      <c r="AU188" t="str">
        <f t="shared" si="277"/>
        <v/>
      </c>
      <c r="AV188" t="str">
        <f t="shared" si="278"/>
        <v/>
      </c>
      <c r="AW188" t="str">
        <f t="shared" si="239"/>
        <v/>
      </c>
      <c r="AY188" s="18" t="str">
        <f t="shared" si="240"/>
        <v/>
      </c>
      <c r="AZ188" s="18" t="str">
        <f t="shared" si="279"/>
        <v/>
      </c>
      <c r="BA188" s="18" t="str">
        <f t="shared" si="280"/>
        <v/>
      </c>
      <c r="BB188" s="18" t="str">
        <f t="shared" si="241"/>
        <v/>
      </c>
      <c r="BC188" s="18" t="str">
        <f t="shared" si="242"/>
        <v/>
      </c>
      <c r="BD188" s="18" t="str">
        <f t="shared" si="243"/>
        <v/>
      </c>
      <c r="BE188" s="18" t="str">
        <f t="shared" si="244"/>
        <v/>
      </c>
      <c r="BF188" s="18" t="str">
        <f t="shared" si="245"/>
        <v/>
      </c>
      <c r="BG188" s="18" t="str">
        <f t="shared" si="246"/>
        <v/>
      </c>
      <c r="BH188" s="18" t="str">
        <f t="shared" si="247"/>
        <v/>
      </c>
      <c r="BI188" s="18" t="str">
        <f t="shared" si="281"/>
        <v/>
      </c>
      <c r="BJ188" s="18" t="str">
        <f t="shared" si="282"/>
        <v/>
      </c>
      <c r="BK188" s="18" t="str">
        <f>IF(B188="","","("&amp;match8b!$P$20&amp;") ")</f>
        <v/>
      </c>
      <c r="BL188">
        <v>1.8699999999999999E-7</v>
      </c>
      <c r="BM188" s="14" t="str">
        <f t="shared" si="248"/>
        <v/>
      </c>
      <c r="BN188" t="str">
        <f t="shared" si="304"/>
        <v/>
      </c>
      <c r="BO188" t="str">
        <f t="shared" si="249"/>
        <v/>
      </c>
      <c r="BP188" t="str">
        <f t="shared" si="290"/>
        <v/>
      </c>
      <c r="BQ188" t="str">
        <f t="shared" si="291"/>
        <v/>
      </c>
      <c r="BR188" t="str">
        <f t="shared" si="292"/>
        <v/>
      </c>
      <c r="BS188" t="str">
        <f t="shared" si="283"/>
        <v/>
      </c>
      <c r="BT188" t="str">
        <f t="shared" si="284"/>
        <v/>
      </c>
      <c r="BU188" t="str">
        <f t="shared" si="285"/>
        <v/>
      </c>
      <c r="BV188" t="str">
        <f t="shared" si="286"/>
        <v/>
      </c>
      <c r="BW188" t="str">
        <f t="shared" si="287"/>
        <v/>
      </c>
      <c r="BX188" t="str">
        <f t="shared" si="288"/>
        <v/>
      </c>
      <c r="BY188" t="str">
        <f t="shared" si="289"/>
        <v/>
      </c>
      <c r="BZ188" t="str">
        <f t="shared" si="253"/>
        <v/>
      </c>
      <c r="CA188" t="str">
        <f t="shared" si="254"/>
        <v/>
      </c>
      <c r="CB188" t="str">
        <f t="shared" si="255"/>
        <v/>
      </c>
    </row>
    <row r="189" spans="1:84" x14ac:dyDescent="0.25">
      <c r="A189" s="14" t="str">
        <f t="shared" si="274"/>
        <v/>
      </c>
      <c r="B189" t="str">
        <f>match8b!A28</f>
        <v/>
      </c>
      <c r="C189" t="str">
        <f>match8b!B28</f>
        <v/>
      </c>
      <c r="D189" t="str">
        <f>match8b!C28</f>
        <v/>
      </c>
      <c r="E189" t="str">
        <f>match8b!D28</f>
        <v/>
      </c>
      <c r="F189" t="str">
        <f t="shared" si="215"/>
        <v/>
      </c>
      <c r="G189" t="str">
        <f>match8b!E28</f>
        <v/>
      </c>
      <c r="H189" t="str">
        <f>match8b!F28</f>
        <v/>
      </c>
      <c r="I189" t="str">
        <f>match8b!G28</f>
        <v/>
      </c>
      <c r="J189" t="str">
        <f>match8b!H28</f>
        <v/>
      </c>
      <c r="K189" t="str">
        <f>match8b!I28</f>
        <v/>
      </c>
      <c r="L189" t="str">
        <f>match8b!J28</f>
        <v/>
      </c>
      <c r="M189" t="str">
        <f>match8b!K28</f>
        <v/>
      </c>
      <c r="N189" t="str">
        <f>match8b!L28</f>
        <v/>
      </c>
      <c r="O189" t="str">
        <f>match8b!M28</f>
        <v/>
      </c>
      <c r="P189" t="str">
        <f>match8b!N28</f>
        <v/>
      </c>
      <c r="Q189" t="str">
        <f t="shared" si="299"/>
        <v/>
      </c>
      <c r="R189" t="str">
        <f t="shared" si="300"/>
        <v/>
      </c>
      <c r="S189" t="str">
        <f t="shared" si="301"/>
        <v/>
      </c>
      <c r="T189" t="str">
        <f t="shared" si="302"/>
        <v/>
      </c>
      <c r="U189" t="str">
        <f t="shared" si="303"/>
        <v/>
      </c>
      <c r="V189" t="str">
        <f t="shared" si="275"/>
        <v/>
      </c>
      <c r="W189" t="str">
        <f t="shared" si="216"/>
        <v/>
      </c>
      <c r="X189" t="str">
        <f t="shared" si="217"/>
        <v/>
      </c>
      <c r="Y189" t="str">
        <f t="shared" si="218"/>
        <v/>
      </c>
      <c r="Z189" t="str">
        <f t="shared" si="219"/>
        <v>(/)</v>
      </c>
      <c r="AA189" t="str">
        <f t="shared" si="220"/>
        <v/>
      </c>
      <c r="AB189" t="str">
        <f t="shared" si="221"/>
        <v/>
      </c>
      <c r="AC189" t="str">
        <f t="shared" si="222"/>
        <v/>
      </c>
      <c r="AD189" t="str">
        <f t="shared" si="223"/>
        <v/>
      </c>
      <c r="AE189" t="str">
        <f t="shared" si="224"/>
        <v/>
      </c>
      <c r="AF189" t="str">
        <f t="shared" si="225"/>
        <v/>
      </c>
      <c r="AG189" t="str">
        <f t="shared" si="226"/>
        <v/>
      </c>
      <c r="AH189" t="str">
        <f t="shared" si="227"/>
        <v/>
      </c>
      <c r="AI189" t="str">
        <f t="shared" si="228"/>
        <v/>
      </c>
      <c r="AJ189" t="str">
        <f t="shared" si="229"/>
        <v>(/)</v>
      </c>
      <c r="AK189" t="str">
        <f t="shared" si="230"/>
        <v/>
      </c>
      <c r="AL189" t="str">
        <f t="shared" si="231"/>
        <v/>
      </c>
      <c r="AM189" t="str">
        <f t="shared" si="232"/>
        <v/>
      </c>
      <c r="AN189" t="str">
        <f t="shared" si="233"/>
        <v/>
      </c>
      <c r="AO189" t="str">
        <f t="shared" si="234"/>
        <v/>
      </c>
      <c r="AP189" t="str">
        <f t="shared" si="235"/>
        <v/>
      </c>
      <c r="AQ189" t="str">
        <f t="shared" si="236"/>
        <v/>
      </c>
      <c r="AR189" t="str">
        <f t="shared" si="276"/>
        <v/>
      </c>
      <c r="AS189" t="str">
        <f t="shared" si="237"/>
        <v/>
      </c>
      <c r="AT189" t="str">
        <f t="shared" si="238"/>
        <v>(/)</v>
      </c>
      <c r="AU189" t="str">
        <f t="shared" si="277"/>
        <v/>
      </c>
      <c r="AV189" t="str">
        <f t="shared" si="278"/>
        <v/>
      </c>
      <c r="AW189" t="str">
        <f t="shared" si="239"/>
        <v/>
      </c>
      <c r="AY189" s="18" t="str">
        <f t="shared" si="240"/>
        <v/>
      </c>
      <c r="AZ189" s="18" t="str">
        <f t="shared" si="279"/>
        <v/>
      </c>
      <c r="BA189" s="18" t="str">
        <f t="shared" si="280"/>
        <v/>
      </c>
      <c r="BB189" s="18" t="str">
        <f t="shared" si="241"/>
        <v/>
      </c>
      <c r="BC189" s="18" t="str">
        <f t="shared" si="242"/>
        <v/>
      </c>
      <c r="BD189" s="18" t="str">
        <f t="shared" si="243"/>
        <v/>
      </c>
      <c r="BE189" s="18" t="str">
        <f t="shared" si="244"/>
        <v/>
      </c>
      <c r="BF189" s="18" t="str">
        <f t="shared" si="245"/>
        <v/>
      </c>
      <c r="BG189" s="18" t="str">
        <f t="shared" si="246"/>
        <v/>
      </c>
      <c r="BH189" s="18" t="str">
        <f t="shared" si="247"/>
        <v/>
      </c>
      <c r="BI189" s="18" t="str">
        <f t="shared" si="281"/>
        <v/>
      </c>
      <c r="BJ189" s="18" t="str">
        <f t="shared" si="282"/>
        <v/>
      </c>
      <c r="BK189" s="18" t="str">
        <f>IF(B189="","","("&amp;match8b!$P$20&amp;") ")</f>
        <v/>
      </c>
      <c r="BL189">
        <v>1.8799999999999999E-7</v>
      </c>
      <c r="BM189" s="14" t="str">
        <f t="shared" si="248"/>
        <v/>
      </c>
      <c r="BN189" t="str">
        <f t="shared" si="304"/>
        <v/>
      </c>
      <c r="BO189" t="str">
        <f t="shared" si="249"/>
        <v/>
      </c>
      <c r="BP189" t="str">
        <f t="shared" si="290"/>
        <v/>
      </c>
      <c r="BQ189" t="str">
        <f t="shared" si="291"/>
        <v/>
      </c>
      <c r="BR189" t="str">
        <f t="shared" si="292"/>
        <v/>
      </c>
      <c r="BS189" t="str">
        <f t="shared" si="283"/>
        <v/>
      </c>
      <c r="BT189" t="str">
        <f t="shared" si="284"/>
        <v/>
      </c>
      <c r="BU189" t="str">
        <f t="shared" si="285"/>
        <v/>
      </c>
      <c r="BV189" t="str">
        <f t="shared" si="286"/>
        <v/>
      </c>
      <c r="BW189" t="str">
        <f t="shared" si="287"/>
        <v/>
      </c>
      <c r="BX189" t="str">
        <f t="shared" si="288"/>
        <v/>
      </c>
      <c r="BY189" t="str">
        <f t="shared" si="289"/>
        <v/>
      </c>
      <c r="BZ189" t="str">
        <f t="shared" si="253"/>
        <v/>
      </c>
      <c r="CA189" t="str">
        <f t="shared" si="254"/>
        <v/>
      </c>
      <c r="CB189" t="str">
        <f t="shared" si="255"/>
        <v/>
      </c>
    </row>
    <row r="190" spans="1:84" x14ac:dyDescent="0.25">
      <c r="A190" s="14" t="str">
        <f t="shared" si="274"/>
        <v/>
      </c>
      <c r="B190" t="str">
        <f>match8b!A29</f>
        <v/>
      </c>
      <c r="C190" t="str">
        <f>match8b!B29</f>
        <v/>
      </c>
      <c r="D190" t="str">
        <f>match8b!C29</f>
        <v/>
      </c>
      <c r="E190" t="str">
        <f>match8b!D29</f>
        <v/>
      </c>
      <c r="F190" t="str">
        <f t="shared" si="215"/>
        <v/>
      </c>
      <c r="G190" t="str">
        <f>match8b!E29</f>
        <v/>
      </c>
      <c r="H190" t="str">
        <f>match8b!F29</f>
        <v/>
      </c>
      <c r="I190" t="str">
        <f>match8b!G29</f>
        <v/>
      </c>
      <c r="J190" t="str">
        <f>match8b!H29</f>
        <v/>
      </c>
      <c r="K190" t="str">
        <f>match8b!I29</f>
        <v/>
      </c>
      <c r="L190" t="str">
        <f>match8b!J29</f>
        <v/>
      </c>
      <c r="M190" t="str">
        <f>match8b!K29</f>
        <v/>
      </c>
      <c r="N190" t="str">
        <f>match8b!L29</f>
        <v/>
      </c>
      <c r="O190" t="str">
        <f>match8b!M29</f>
        <v/>
      </c>
      <c r="P190" t="str">
        <f>match8b!N29</f>
        <v/>
      </c>
      <c r="Q190" t="str">
        <f t="shared" si="299"/>
        <v/>
      </c>
      <c r="R190" t="str">
        <f t="shared" si="300"/>
        <v/>
      </c>
      <c r="S190" t="str">
        <f t="shared" si="301"/>
        <v/>
      </c>
      <c r="T190" t="str">
        <f t="shared" si="302"/>
        <v/>
      </c>
      <c r="U190" t="str">
        <f t="shared" si="303"/>
        <v/>
      </c>
      <c r="V190" t="str">
        <f t="shared" si="275"/>
        <v/>
      </c>
      <c r="W190" t="str">
        <f t="shared" si="216"/>
        <v/>
      </c>
      <c r="X190" t="str">
        <f t="shared" si="217"/>
        <v/>
      </c>
      <c r="Y190" t="str">
        <f t="shared" si="218"/>
        <v/>
      </c>
      <c r="Z190" t="str">
        <f t="shared" si="219"/>
        <v>(/)</v>
      </c>
      <c r="AA190" t="str">
        <f t="shared" si="220"/>
        <v/>
      </c>
      <c r="AB190" t="str">
        <f t="shared" si="221"/>
        <v/>
      </c>
      <c r="AC190" t="str">
        <f t="shared" si="222"/>
        <v/>
      </c>
      <c r="AD190" t="str">
        <f t="shared" si="223"/>
        <v/>
      </c>
      <c r="AE190" t="str">
        <f t="shared" si="224"/>
        <v/>
      </c>
      <c r="AF190" t="str">
        <f t="shared" si="225"/>
        <v/>
      </c>
      <c r="AG190" t="str">
        <f t="shared" si="226"/>
        <v/>
      </c>
      <c r="AH190" t="str">
        <f t="shared" si="227"/>
        <v/>
      </c>
      <c r="AI190" t="str">
        <f t="shared" si="228"/>
        <v/>
      </c>
      <c r="AJ190" t="str">
        <f t="shared" si="229"/>
        <v>(/)</v>
      </c>
      <c r="AK190" t="str">
        <f t="shared" si="230"/>
        <v/>
      </c>
      <c r="AL190" t="str">
        <f t="shared" si="231"/>
        <v/>
      </c>
      <c r="AM190" t="str">
        <f t="shared" si="232"/>
        <v/>
      </c>
      <c r="AN190" t="str">
        <f t="shared" si="233"/>
        <v/>
      </c>
      <c r="AO190" t="str">
        <f t="shared" si="234"/>
        <v/>
      </c>
      <c r="AP190" t="str">
        <f t="shared" si="235"/>
        <v/>
      </c>
      <c r="AQ190" t="str">
        <f t="shared" si="236"/>
        <v/>
      </c>
      <c r="AR190" t="str">
        <f t="shared" si="276"/>
        <v/>
      </c>
      <c r="AS190" t="str">
        <f t="shared" si="237"/>
        <v/>
      </c>
      <c r="AT190" t="str">
        <f t="shared" si="238"/>
        <v>(/)</v>
      </c>
      <c r="AU190" t="str">
        <f t="shared" si="277"/>
        <v/>
      </c>
      <c r="AV190" t="str">
        <f t="shared" si="278"/>
        <v/>
      </c>
      <c r="AW190" t="str">
        <f t="shared" si="239"/>
        <v/>
      </c>
      <c r="AY190" s="18" t="str">
        <f t="shared" si="240"/>
        <v/>
      </c>
      <c r="AZ190" s="18" t="str">
        <f t="shared" si="279"/>
        <v/>
      </c>
      <c r="BA190" s="18" t="str">
        <f t="shared" si="280"/>
        <v/>
      </c>
      <c r="BB190" s="18" t="str">
        <f t="shared" si="241"/>
        <v/>
      </c>
      <c r="BC190" s="18" t="str">
        <f t="shared" si="242"/>
        <v/>
      </c>
      <c r="BD190" s="18" t="str">
        <f t="shared" si="243"/>
        <v/>
      </c>
      <c r="BE190" s="18" t="str">
        <f t="shared" si="244"/>
        <v/>
      </c>
      <c r="BF190" s="18" t="str">
        <f t="shared" si="245"/>
        <v/>
      </c>
      <c r="BG190" s="18" t="str">
        <f t="shared" si="246"/>
        <v/>
      </c>
      <c r="BH190" s="18" t="str">
        <f t="shared" si="247"/>
        <v/>
      </c>
      <c r="BI190" s="18" t="str">
        <f t="shared" si="281"/>
        <v/>
      </c>
      <c r="BJ190" s="18" t="str">
        <f t="shared" si="282"/>
        <v/>
      </c>
      <c r="BK190" s="18" t="str">
        <f>IF(B190="","","("&amp;match8b!$P$20&amp;") ")</f>
        <v/>
      </c>
      <c r="BL190">
        <v>1.8900000000000001E-7</v>
      </c>
      <c r="BM190" s="14" t="str">
        <f t="shared" si="248"/>
        <v/>
      </c>
      <c r="BN190" t="str">
        <f t="shared" si="304"/>
        <v/>
      </c>
      <c r="BO190" t="str">
        <f t="shared" si="249"/>
        <v/>
      </c>
      <c r="BP190" t="str">
        <f t="shared" si="290"/>
        <v/>
      </c>
      <c r="BQ190" t="str">
        <f t="shared" si="291"/>
        <v/>
      </c>
      <c r="BR190" t="str">
        <f t="shared" si="292"/>
        <v/>
      </c>
      <c r="BS190" t="str">
        <f t="shared" si="283"/>
        <v/>
      </c>
      <c r="BT190" t="str">
        <f t="shared" si="284"/>
        <v/>
      </c>
      <c r="BU190" t="str">
        <f t="shared" si="285"/>
        <v/>
      </c>
      <c r="BV190" t="str">
        <f t="shared" si="286"/>
        <v/>
      </c>
      <c r="BW190" t="str">
        <f t="shared" si="287"/>
        <v/>
      </c>
      <c r="BX190" t="str">
        <f t="shared" si="288"/>
        <v/>
      </c>
      <c r="BY190" t="str">
        <f t="shared" si="289"/>
        <v/>
      </c>
      <c r="BZ190" t="str">
        <f t="shared" si="253"/>
        <v/>
      </c>
      <c r="CA190" t="str">
        <f t="shared" si="254"/>
        <v/>
      </c>
      <c r="CB190" t="str">
        <f t="shared" si="255"/>
        <v/>
      </c>
    </row>
    <row r="191" spans="1:84" x14ac:dyDescent="0.25">
      <c r="A191" s="14" t="str">
        <f t="shared" si="274"/>
        <v/>
      </c>
      <c r="B191" t="str">
        <f>match8b!A30</f>
        <v/>
      </c>
      <c r="C191" t="str">
        <f>match8b!B30</f>
        <v/>
      </c>
      <c r="D191" t="str">
        <f>match8b!C30</f>
        <v/>
      </c>
      <c r="E191" t="str">
        <f>match8b!D30</f>
        <v/>
      </c>
      <c r="F191" t="str">
        <f t="shared" si="215"/>
        <v/>
      </c>
      <c r="G191" t="str">
        <f>match8b!E30</f>
        <v/>
      </c>
      <c r="H191" t="str">
        <f>match8b!F30</f>
        <v/>
      </c>
      <c r="I191" t="str">
        <f>match8b!G30</f>
        <v/>
      </c>
      <c r="J191" t="str">
        <f>match8b!H30</f>
        <v/>
      </c>
      <c r="K191" t="str">
        <f>match8b!I30</f>
        <v/>
      </c>
      <c r="L191" t="str">
        <f>match8b!J30</f>
        <v/>
      </c>
      <c r="M191" t="str">
        <f>match8b!K30</f>
        <v/>
      </c>
      <c r="N191" t="str">
        <f>match8b!L30</f>
        <v/>
      </c>
      <c r="O191" t="str">
        <f>match8b!M30</f>
        <v/>
      </c>
      <c r="P191" t="str">
        <f>match8b!N30</f>
        <v/>
      </c>
      <c r="Q191" t="str">
        <f t="shared" si="299"/>
        <v/>
      </c>
      <c r="R191" t="str">
        <f t="shared" si="300"/>
        <v/>
      </c>
      <c r="S191" t="str">
        <f t="shared" si="301"/>
        <v/>
      </c>
      <c r="T191" t="str">
        <f t="shared" si="302"/>
        <v/>
      </c>
      <c r="U191" t="str">
        <f t="shared" si="303"/>
        <v/>
      </c>
      <c r="V191" t="str">
        <f t="shared" si="275"/>
        <v/>
      </c>
      <c r="W191" t="str">
        <f t="shared" si="216"/>
        <v/>
      </c>
      <c r="X191" t="str">
        <f t="shared" si="217"/>
        <v/>
      </c>
      <c r="Y191" t="str">
        <f t="shared" si="218"/>
        <v/>
      </c>
      <c r="Z191" t="str">
        <f t="shared" si="219"/>
        <v>(/)</v>
      </c>
      <c r="AA191" t="str">
        <f t="shared" si="220"/>
        <v/>
      </c>
      <c r="AB191" t="str">
        <f t="shared" si="221"/>
        <v/>
      </c>
      <c r="AC191" t="str">
        <f t="shared" si="222"/>
        <v/>
      </c>
      <c r="AD191" t="str">
        <f t="shared" si="223"/>
        <v/>
      </c>
      <c r="AE191" t="str">
        <f t="shared" si="224"/>
        <v/>
      </c>
      <c r="AF191" t="str">
        <f t="shared" si="225"/>
        <v/>
      </c>
      <c r="AG191" t="str">
        <f t="shared" si="226"/>
        <v/>
      </c>
      <c r="AH191" t="str">
        <f t="shared" si="227"/>
        <v/>
      </c>
      <c r="AI191" t="str">
        <f t="shared" si="228"/>
        <v/>
      </c>
      <c r="AJ191" t="str">
        <f t="shared" si="229"/>
        <v>(/)</v>
      </c>
      <c r="AK191" t="str">
        <f t="shared" si="230"/>
        <v/>
      </c>
      <c r="AL191" t="str">
        <f t="shared" si="231"/>
        <v/>
      </c>
      <c r="AM191" t="str">
        <f t="shared" si="232"/>
        <v/>
      </c>
      <c r="AN191" t="str">
        <f t="shared" si="233"/>
        <v/>
      </c>
      <c r="AO191" t="str">
        <f t="shared" si="234"/>
        <v/>
      </c>
      <c r="AP191" t="str">
        <f t="shared" si="235"/>
        <v/>
      </c>
      <c r="AQ191" t="str">
        <f t="shared" si="236"/>
        <v/>
      </c>
      <c r="AR191" t="str">
        <f t="shared" si="276"/>
        <v/>
      </c>
      <c r="AS191" t="str">
        <f t="shared" si="237"/>
        <v/>
      </c>
      <c r="AT191" t="str">
        <f t="shared" si="238"/>
        <v>(/)</v>
      </c>
      <c r="AU191" t="str">
        <f t="shared" si="277"/>
        <v/>
      </c>
      <c r="AV191" t="str">
        <f t="shared" si="278"/>
        <v/>
      </c>
      <c r="AW191" t="str">
        <f t="shared" si="239"/>
        <v/>
      </c>
      <c r="AY191" s="18" t="str">
        <f t="shared" si="240"/>
        <v/>
      </c>
      <c r="AZ191" s="18" t="str">
        <f t="shared" si="279"/>
        <v/>
      </c>
      <c r="BA191" s="18" t="str">
        <f t="shared" si="280"/>
        <v/>
      </c>
      <c r="BB191" s="18" t="str">
        <f t="shared" si="241"/>
        <v/>
      </c>
      <c r="BC191" s="18" t="str">
        <f t="shared" si="242"/>
        <v/>
      </c>
      <c r="BD191" s="18" t="str">
        <f t="shared" si="243"/>
        <v/>
      </c>
      <c r="BE191" s="18" t="str">
        <f t="shared" si="244"/>
        <v/>
      </c>
      <c r="BF191" s="18" t="str">
        <f t="shared" si="245"/>
        <v/>
      </c>
      <c r="BG191" s="18" t="str">
        <f t="shared" si="246"/>
        <v/>
      </c>
      <c r="BH191" s="18" t="str">
        <f t="shared" si="247"/>
        <v/>
      </c>
      <c r="BI191" s="18" t="str">
        <f t="shared" si="281"/>
        <v/>
      </c>
      <c r="BJ191" s="18" t="str">
        <f t="shared" si="282"/>
        <v/>
      </c>
      <c r="BK191" s="18" t="str">
        <f>IF(B191="","","("&amp;match8b!$P$20&amp;") ")</f>
        <v/>
      </c>
      <c r="BL191">
        <v>1.9000000000000001E-7</v>
      </c>
      <c r="BM191" s="14" t="str">
        <f t="shared" si="248"/>
        <v/>
      </c>
      <c r="BN191" t="str">
        <f t="shared" si="304"/>
        <v/>
      </c>
      <c r="BO191" t="str">
        <f t="shared" si="249"/>
        <v/>
      </c>
      <c r="BP191" t="str">
        <f t="shared" si="290"/>
        <v/>
      </c>
      <c r="BQ191" t="str">
        <f t="shared" si="291"/>
        <v/>
      </c>
      <c r="BR191" t="str">
        <f t="shared" si="292"/>
        <v/>
      </c>
      <c r="BS191" t="str">
        <f t="shared" si="283"/>
        <v/>
      </c>
      <c r="BT191" t="str">
        <f t="shared" si="284"/>
        <v/>
      </c>
      <c r="BU191" t="str">
        <f t="shared" si="285"/>
        <v/>
      </c>
      <c r="BV191" t="str">
        <f t="shared" si="286"/>
        <v/>
      </c>
      <c r="BW191" t="str">
        <f t="shared" si="287"/>
        <v/>
      </c>
      <c r="BX191" t="str">
        <f t="shared" si="288"/>
        <v/>
      </c>
      <c r="BY191" t="str">
        <f t="shared" si="289"/>
        <v/>
      </c>
      <c r="BZ191" t="str">
        <f t="shared" si="253"/>
        <v/>
      </c>
      <c r="CA191" t="str">
        <f t="shared" si="254"/>
        <v/>
      </c>
      <c r="CB191" t="str">
        <f t="shared" si="255"/>
        <v/>
      </c>
    </row>
    <row r="192" spans="1:84" x14ac:dyDescent="0.25">
      <c r="A192" s="14" t="str">
        <f t="shared" si="274"/>
        <v/>
      </c>
      <c r="B192" t="str">
        <f>match8b!A31</f>
        <v/>
      </c>
      <c r="C192" t="str">
        <f>match8b!B31</f>
        <v/>
      </c>
      <c r="D192" t="str">
        <f>match8b!C31</f>
        <v/>
      </c>
      <c r="E192" t="str">
        <f>match8b!D31</f>
        <v/>
      </c>
      <c r="F192" t="str">
        <f t="shared" si="215"/>
        <v/>
      </c>
      <c r="G192" t="str">
        <f>match8b!E31</f>
        <v/>
      </c>
      <c r="H192" t="str">
        <f>match8b!F31</f>
        <v/>
      </c>
      <c r="I192" t="str">
        <f>match8b!G31</f>
        <v/>
      </c>
      <c r="J192" t="str">
        <f>match8b!H31</f>
        <v/>
      </c>
      <c r="K192" t="str">
        <f>match8b!I31</f>
        <v/>
      </c>
      <c r="L192" t="str">
        <f>match8b!J31</f>
        <v/>
      </c>
      <c r="M192" t="str">
        <f>match8b!K31</f>
        <v/>
      </c>
      <c r="N192" t="str">
        <f>match8b!L31</f>
        <v/>
      </c>
      <c r="O192" t="str">
        <f>match8b!M31</f>
        <v/>
      </c>
      <c r="P192" t="str">
        <f>match8b!N31</f>
        <v/>
      </c>
      <c r="Q192" t="str">
        <f t="shared" si="299"/>
        <v/>
      </c>
      <c r="R192" t="str">
        <f t="shared" si="300"/>
        <v/>
      </c>
      <c r="S192" t="str">
        <f t="shared" si="301"/>
        <v/>
      </c>
      <c r="T192" t="str">
        <f t="shared" si="302"/>
        <v/>
      </c>
      <c r="U192" t="str">
        <f t="shared" si="303"/>
        <v/>
      </c>
      <c r="V192" t="str">
        <f t="shared" si="275"/>
        <v/>
      </c>
      <c r="W192" t="str">
        <f t="shared" si="216"/>
        <v/>
      </c>
      <c r="X192" t="str">
        <f t="shared" si="217"/>
        <v/>
      </c>
      <c r="Y192" t="str">
        <f t="shared" si="218"/>
        <v/>
      </c>
      <c r="Z192" t="str">
        <f t="shared" si="219"/>
        <v>(/)</v>
      </c>
      <c r="AA192" t="str">
        <f t="shared" si="220"/>
        <v/>
      </c>
      <c r="AB192" t="str">
        <f t="shared" si="221"/>
        <v/>
      </c>
      <c r="AC192" t="str">
        <f t="shared" si="222"/>
        <v/>
      </c>
      <c r="AD192" t="str">
        <f t="shared" si="223"/>
        <v/>
      </c>
      <c r="AE192" t="str">
        <f t="shared" si="224"/>
        <v/>
      </c>
      <c r="AF192" t="str">
        <f t="shared" si="225"/>
        <v/>
      </c>
      <c r="AG192" t="str">
        <f t="shared" si="226"/>
        <v/>
      </c>
      <c r="AH192" t="str">
        <f t="shared" si="227"/>
        <v/>
      </c>
      <c r="AI192" t="str">
        <f t="shared" si="228"/>
        <v/>
      </c>
      <c r="AJ192" t="str">
        <f t="shared" si="229"/>
        <v>(/)</v>
      </c>
      <c r="AK192" t="str">
        <f t="shared" si="230"/>
        <v/>
      </c>
      <c r="AL192" t="str">
        <f t="shared" si="231"/>
        <v/>
      </c>
      <c r="AM192" t="str">
        <f t="shared" si="232"/>
        <v/>
      </c>
      <c r="AN192" t="str">
        <f t="shared" si="233"/>
        <v/>
      </c>
      <c r="AO192" t="str">
        <f t="shared" si="234"/>
        <v/>
      </c>
      <c r="AP192" t="str">
        <f t="shared" si="235"/>
        <v/>
      </c>
      <c r="AQ192" t="str">
        <f t="shared" si="236"/>
        <v/>
      </c>
      <c r="AR192" t="str">
        <f t="shared" si="276"/>
        <v/>
      </c>
      <c r="AS192" t="str">
        <f t="shared" si="237"/>
        <v/>
      </c>
      <c r="AT192" t="str">
        <f t="shared" si="238"/>
        <v>(/)</v>
      </c>
      <c r="AU192" t="str">
        <f t="shared" si="277"/>
        <v/>
      </c>
      <c r="AV192" t="str">
        <f t="shared" si="278"/>
        <v/>
      </c>
      <c r="AW192" t="str">
        <f t="shared" si="239"/>
        <v/>
      </c>
      <c r="AY192" s="18" t="str">
        <f t="shared" si="240"/>
        <v/>
      </c>
      <c r="AZ192" s="18" t="str">
        <f t="shared" si="279"/>
        <v/>
      </c>
      <c r="BA192" s="18" t="str">
        <f t="shared" si="280"/>
        <v/>
      </c>
      <c r="BB192" s="18" t="str">
        <f t="shared" si="241"/>
        <v/>
      </c>
      <c r="BC192" s="18" t="str">
        <f t="shared" si="242"/>
        <v/>
      </c>
      <c r="BD192" s="18" t="str">
        <f t="shared" si="243"/>
        <v/>
      </c>
      <c r="BE192" s="18" t="str">
        <f t="shared" si="244"/>
        <v/>
      </c>
      <c r="BF192" s="18" t="str">
        <f t="shared" si="245"/>
        <v/>
      </c>
      <c r="BG192" s="18" t="str">
        <f t="shared" si="246"/>
        <v/>
      </c>
      <c r="BH192" s="18" t="str">
        <f t="shared" si="247"/>
        <v/>
      </c>
      <c r="BI192" s="18" t="str">
        <f t="shared" si="281"/>
        <v/>
      </c>
      <c r="BJ192" s="18" t="str">
        <f t="shared" si="282"/>
        <v/>
      </c>
      <c r="BK192" s="18" t="str">
        <f>IF(B192="","","("&amp;match8b!$P$20&amp;") ")</f>
        <v/>
      </c>
      <c r="BL192">
        <v>1.91E-7</v>
      </c>
      <c r="BM192" s="14" t="str">
        <f t="shared" si="248"/>
        <v/>
      </c>
      <c r="BN192" t="str">
        <f t="shared" si="304"/>
        <v/>
      </c>
      <c r="BO192" t="str">
        <f t="shared" si="249"/>
        <v/>
      </c>
      <c r="BP192" t="str">
        <f t="shared" si="290"/>
        <v/>
      </c>
      <c r="BQ192" t="str">
        <f t="shared" si="291"/>
        <v/>
      </c>
      <c r="BR192" t="str">
        <f t="shared" si="292"/>
        <v/>
      </c>
      <c r="BS192" t="str">
        <f t="shared" si="283"/>
        <v/>
      </c>
      <c r="BT192" t="str">
        <f t="shared" si="284"/>
        <v/>
      </c>
      <c r="BU192" t="str">
        <f t="shared" si="285"/>
        <v/>
      </c>
      <c r="BV192" t="str">
        <f t="shared" si="286"/>
        <v/>
      </c>
      <c r="BW192" t="str">
        <f t="shared" si="287"/>
        <v/>
      </c>
      <c r="BX192" t="str">
        <f t="shared" si="288"/>
        <v/>
      </c>
      <c r="BY192" t="str">
        <f t="shared" si="289"/>
        <v/>
      </c>
      <c r="BZ192" t="str">
        <f t="shared" si="253"/>
        <v/>
      </c>
      <c r="CA192" t="str">
        <f t="shared" si="254"/>
        <v/>
      </c>
      <c r="CB192" t="str">
        <f t="shared" si="255"/>
        <v/>
      </c>
    </row>
    <row r="193" spans="1:84" ht="13.8" thickBot="1" x14ac:dyDescent="0.3">
      <c r="A193" s="15" t="str">
        <f t="shared" si="274"/>
        <v/>
      </c>
      <c r="B193" s="13" t="str">
        <f>match8b!A32</f>
        <v/>
      </c>
      <c r="C193" s="13" t="str">
        <f>match8b!B32</f>
        <v/>
      </c>
      <c r="D193" s="13" t="str">
        <f>match8b!C32</f>
        <v/>
      </c>
      <c r="E193" s="13" t="str">
        <f>match8b!D32</f>
        <v/>
      </c>
      <c r="F193" s="13" t="str">
        <f t="shared" si="215"/>
        <v/>
      </c>
      <c r="G193" s="13" t="str">
        <f>match8b!E32</f>
        <v/>
      </c>
      <c r="H193" s="13" t="str">
        <f>match8b!F32</f>
        <v/>
      </c>
      <c r="I193" s="13" t="str">
        <f>match8b!G32</f>
        <v/>
      </c>
      <c r="J193" s="13" t="str">
        <f>match8b!H32</f>
        <v/>
      </c>
      <c r="K193" s="13" t="str">
        <f>match8b!I32</f>
        <v/>
      </c>
      <c r="L193" s="13" t="str">
        <f>match8b!J32</f>
        <v/>
      </c>
      <c r="M193" s="13" t="str">
        <f>match8b!K32</f>
        <v/>
      </c>
      <c r="N193" s="13" t="str">
        <f>match8b!L32</f>
        <v/>
      </c>
      <c r="O193" s="13" t="str">
        <f>match8b!M32</f>
        <v/>
      </c>
      <c r="P193" s="13" t="str">
        <f>match8b!N32</f>
        <v/>
      </c>
      <c r="Q193" s="13" t="str">
        <f t="shared" si="299"/>
        <v/>
      </c>
      <c r="R193" s="13" t="str">
        <f t="shared" si="300"/>
        <v/>
      </c>
      <c r="S193" s="13" t="str">
        <f t="shared" si="301"/>
        <v/>
      </c>
      <c r="T193" s="13" t="str">
        <f t="shared" si="302"/>
        <v/>
      </c>
      <c r="U193" s="13" t="str">
        <f t="shared" si="303"/>
        <v/>
      </c>
      <c r="V193" t="str">
        <f t="shared" si="275"/>
        <v/>
      </c>
      <c r="W193" s="13" t="str">
        <f t="shared" si="216"/>
        <v/>
      </c>
      <c r="X193" s="13" t="str">
        <f t="shared" si="217"/>
        <v/>
      </c>
      <c r="Y193" s="13" t="str">
        <f t="shared" si="218"/>
        <v/>
      </c>
      <c r="Z193" t="str">
        <f t="shared" si="219"/>
        <v>(/)</v>
      </c>
      <c r="AA193" s="13" t="str">
        <f t="shared" si="220"/>
        <v/>
      </c>
      <c r="AB193" s="13" t="str">
        <f t="shared" si="221"/>
        <v/>
      </c>
      <c r="AC193" s="13" t="str">
        <f t="shared" si="222"/>
        <v/>
      </c>
      <c r="AD193" s="13" t="str">
        <f t="shared" si="223"/>
        <v/>
      </c>
      <c r="AE193" s="13" t="str">
        <f t="shared" si="224"/>
        <v/>
      </c>
      <c r="AF193" t="str">
        <f t="shared" si="225"/>
        <v/>
      </c>
      <c r="AG193" s="13" t="str">
        <f t="shared" si="226"/>
        <v/>
      </c>
      <c r="AH193" s="13" t="str">
        <f t="shared" si="227"/>
        <v/>
      </c>
      <c r="AI193" s="13" t="str">
        <f t="shared" si="228"/>
        <v/>
      </c>
      <c r="AJ193" t="str">
        <f t="shared" si="229"/>
        <v>(/)</v>
      </c>
      <c r="AK193" s="13" t="str">
        <f t="shared" si="230"/>
        <v/>
      </c>
      <c r="AL193" s="13" t="str">
        <f t="shared" si="231"/>
        <v/>
      </c>
      <c r="AM193" s="13" t="str">
        <f t="shared" si="232"/>
        <v/>
      </c>
      <c r="AN193" s="13" t="str">
        <f t="shared" si="233"/>
        <v/>
      </c>
      <c r="AO193" s="13" t="str">
        <f t="shared" si="234"/>
        <v/>
      </c>
      <c r="AP193" t="str">
        <f t="shared" si="235"/>
        <v/>
      </c>
      <c r="AQ193" s="13" t="str">
        <f t="shared" si="236"/>
        <v/>
      </c>
      <c r="AR193" s="13" t="str">
        <f t="shared" si="276"/>
        <v/>
      </c>
      <c r="AS193" s="13" t="str">
        <f t="shared" si="237"/>
        <v/>
      </c>
      <c r="AT193" t="str">
        <f t="shared" si="238"/>
        <v>(/)</v>
      </c>
      <c r="AU193" s="13" t="str">
        <f t="shared" si="277"/>
        <v/>
      </c>
      <c r="AV193" s="13" t="str">
        <f t="shared" si="278"/>
        <v/>
      </c>
      <c r="AW193" s="13" t="str">
        <f t="shared" si="239"/>
        <v/>
      </c>
      <c r="AX193" s="13"/>
      <c r="AY193" s="26" t="str">
        <f t="shared" si="240"/>
        <v/>
      </c>
      <c r="AZ193" s="26" t="str">
        <f t="shared" si="279"/>
        <v/>
      </c>
      <c r="BA193" s="26" t="str">
        <f t="shared" si="280"/>
        <v/>
      </c>
      <c r="BB193" s="26" t="str">
        <f t="shared" si="241"/>
        <v/>
      </c>
      <c r="BC193" s="26" t="str">
        <f>IF(B193="","",IF(F193&gt;=1,F193&amp;"reb ",""))</f>
        <v/>
      </c>
      <c r="BD193" s="26" t="str">
        <f t="shared" si="243"/>
        <v/>
      </c>
      <c r="BE193" s="26" t="str">
        <f t="shared" si="244"/>
        <v/>
      </c>
      <c r="BF193" s="26" t="str">
        <f t="shared" si="245"/>
        <v/>
      </c>
      <c r="BG193" s="26" t="str">
        <f t="shared" si="246"/>
        <v/>
      </c>
      <c r="BH193" s="26" t="str">
        <f t="shared" si="247"/>
        <v/>
      </c>
      <c r="BI193" s="26" t="str">
        <f t="shared" si="281"/>
        <v/>
      </c>
      <c r="BJ193" s="26" t="str">
        <f t="shared" si="282"/>
        <v/>
      </c>
      <c r="BK193" s="26" t="str">
        <f>IF(B193="","","("&amp;match8b!$P$20&amp;") ")</f>
        <v/>
      </c>
      <c r="BL193" s="13">
        <v>1.92E-7</v>
      </c>
      <c r="BM193" s="15" t="str">
        <f t="shared" si="248"/>
        <v/>
      </c>
      <c r="BN193" s="13" t="str">
        <f t="shared" si="304"/>
        <v/>
      </c>
      <c r="BO193" s="13" t="str">
        <f t="shared" si="249"/>
        <v/>
      </c>
      <c r="BP193" s="13" t="str">
        <f t="shared" si="290"/>
        <v/>
      </c>
      <c r="BQ193" s="13" t="str">
        <f t="shared" si="291"/>
        <v/>
      </c>
      <c r="BR193" s="13" t="str">
        <f t="shared" si="292"/>
        <v/>
      </c>
      <c r="BS193" s="13" t="str">
        <f t="shared" si="283"/>
        <v/>
      </c>
      <c r="BT193" s="13" t="str">
        <f t="shared" si="284"/>
        <v/>
      </c>
      <c r="BU193" s="13" t="str">
        <f t="shared" si="285"/>
        <v/>
      </c>
      <c r="BV193" s="13" t="str">
        <f t="shared" si="286"/>
        <v/>
      </c>
      <c r="BW193" s="13" t="str">
        <f t="shared" si="287"/>
        <v/>
      </c>
      <c r="BX193" t="str">
        <f t="shared" si="288"/>
        <v/>
      </c>
      <c r="BY193" t="str">
        <f t="shared" si="289"/>
        <v/>
      </c>
      <c r="BZ193" t="str">
        <f t="shared" si="253"/>
        <v/>
      </c>
      <c r="CA193" t="str">
        <f t="shared" si="254"/>
        <v/>
      </c>
      <c r="CB193" t="str">
        <f t="shared" si="255"/>
        <v/>
      </c>
      <c r="CC193" s="13"/>
      <c r="CD193" s="13"/>
      <c r="CE193" s="13"/>
      <c r="CF193" s="13"/>
    </row>
    <row r="195" spans="1:84" x14ac:dyDescent="0.25">
      <c r="C195">
        <f>192-COUNTIF(C2:C193,"")</f>
        <v>0</v>
      </c>
      <c r="D195" t="s">
        <v>25</v>
      </c>
    </row>
    <row r="197" spans="1:84" x14ac:dyDescent="0.25">
      <c r="A197" t="s">
        <v>21</v>
      </c>
      <c r="C197">
        <f>MAX(C2:C193)</f>
        <v>0</v>
      </c>
      <c r="D197">
        <f t="shared" ref="D197:J197" si="305">MAX(D2:D193)</f>
        <v>0</v>
      </c>
      <c r="E197">
        <f t="shared" si="305"/>
        <v>0</v>
      </c>
      <c r="F197">
        <f t="shared" si="305"/>
        <v>0</v>
      </c>
      <c r="G197">
        <f t="shared" si="305"/>
        <v>0</v>
      </c>
      <c r="H197">
        <f t="shared" si="305"/>
        <v>0</v>
      </c>
      <c r="I197">
        <f t="shared" si="305"/>
        <v>0</v>
      </c>
      <c r="J197">
        <f t="shared" si="305"/>
        <v>0</v>
      </c>
      <c r="L197">
        <f>IF(ISERROR(VLOOKUP(V197,V2:Z193,5,FALSE)),0,VLOOKUP(V197,V2:Z193,5,FALSE))</f>
        <v>0</v>
      </c>
      <c r="M197">
        <f>IF(ISERROR(VLOOKUP(AF197,AF2:AJ193,5,FALSE)),0,VLOOKUP(AF197,AF2:AJ193,5,FALSE))</f>
        <v>0</v>
      </c>
      <c r="N197">
        <f>IF(ISERROR(VLOOKUP(AP197,AP2:AT193,5,FALSE)),0,VLOOKUP(AP197,AP2:AT193,5,FALSE))</f>
        <v>0</v>
      </c>
      <c r="P197">
        <f>MAX(P2:P193)</f>
        <v>0</v>
      </c>
      <c r="V197">
        <f>MAX(V2:V193)</f>
        <v>0</v>
      </c>
      <c r="AF197">
        <f>MAX(AF2:AF193)</f>
        <v>0</v>
      </c>
      <c r="AP197">
        <f>MAX(AP2:AP193)</f>
        <v>0</v>
      </c>
    </row>
    <row r="198" spans="1:84" x14ac:dyDescent="0.25">
      <c r="A198" t="s">
        <v>36</v>
      </c>
      <c r="C198">
        <f t="shared" ref="C198:J198" si="306">COUNTIF(C2:C193,C197)</f>
        <v>0</v>
      </c>
      <c r="D198">
        <f t="shared" si="306"/>
        <v>0</v>
      </c>
      <c r="E198">
        <f t="shared" si="306"/>
        <v>0</v>
      </c>
      <c r="F198">
        <f t="shared" si="306"/>
        <v>0</v>
      </c>
      <c r="G198">
        <f t="shared" si="306"/>
        <v>0</v>
      </c>
      <c r="H198">
        <f t="shared" si="306"/>
        <v>0</v>
      </c>
      <c r="I198">
        <f t="shared" si="306"/>
        <v>0</v>
      </c>
      <c r="J198">
        <f t="shared" si="306"/>
        <v>0</v>
      </c>
      <c r="K198">
        <f>COUNTIF(K2:K193,5)</f>
        <v>0</v>
      </c>
      <c r="L198">
        <f>COUNTIF(V2:V193,V197)</f>
        <v>0</v>
      </c>
      <c r="M198">
        <f>COUNTIF(AF2:AF193,AF197)</f>
        <v>0</v>
      </c>
      <c r="N198">
        <f>COUNTIF(AP2:AP193,AP197)</f>
        <v>0</v>
      </c>
      <c r="P198">
        <f>COUNTIF(P2:P193,P197)</f>
        <v>0</v>
      </c>
    </row>
    <row r="199" spans="1:84" x14ac:dyDescent="0.25">
      <c r="C199" t="str">
        <f t="shared" ref="C199:J199" si="307">IF(C198&gt;3,C198&amp;" joueurs",BP199)</f>
        <v/>
      </c>
      <c r="D199" t="str">
        <f t="shared" si="307"/>
        <v/>
      </c>
      <c r="E199" t="str">
        <f t="shared" si="307"/>
        <v/>
      </c>
      <c r="F199" t="str">
        <f t="shared" si="307"/>
        <v/>
      </c>
      <c r="G199" t="str">
        <f t="shared" si="307"/>
        <v/>
      </c>
      <c r="H199" t="str">
        <f t="shared" si="307"/>
        <v/>
      </c>
      <c r="I199" t="str">
        <f t="shared" si="307"/>
        <v/>
      </c>
      <c r="J199" t="str">
        <f t="shared" si="307"/>
        <v/>
      </c>
      <c r="K199" t="str">
        <f>IF(K198&gt;10,K198&amp;" joueurs",BX199)</f>
        <v/>
      </c>
      <c r="L199" t="str">
        <f>IF(L198&gt;3,L198&amp;" joueurs",BY199)</f>
        <v/>
      </c>
      <c r="M199" t="str">
        <f>IF(M198&gt;3,M198&amp;" joueurs",BZ199)</f>
        <v/>
      </c>
      <c r="N199" t="str">
        <f>IF(N198&gt;3,N198&amp;" joueurs",CA199)</f>
        <v/>
      </c>
      <c r="P199" t="str">
        <f>IF(P198&gt;3,P198&amp;" joueurs",CB199)</f>
        <v/>
      </c>
      <c r="BP199" t="str">
        <f>BP2&amp;BP3&amp;BP4&amp;BP5&amp;BP6&amp;BP7&amp;BP8&amp;BP9&amp;BP10&amp;BP11&amp;BP12&amp;BP13&amp;BP14&amp;BP15&amp;BP16&amp;BP17&amp;BP18&amp;BP19&amp;BP20&amp;BP21&amp;BP22&amp;BP23&amp;BP24&amp;BP25&amp;BP26&amp;BP27&amp;BP28&amp;BP29&amp;BP30&amp;BP31&amp;BP32&amp;BP33&amp;BP34&amp;BP35&amp;BP36&amp;BP37&amp;BP38&amp;BP39&amp;BP40&amp;BP41&amp;BP42&amp;BP43&amp;BP44&amp;BP45&amp;BP46&amp;BP47&amp;BP48&amp;BP49&amp;BP50&amp;BP51&amp;BP52&amp;BP53&amp;BP54&amp;BP55&amp;BP56&amp;BP57&amp;BP58&amp;BP59&amp;BP60&amp;BP61&amp;BP62&amp;BP63&amp;BP64&amp;BP65&amp;BP66&amp;BP67&amp;BP68&amp;BP69&amp;BP70&amp;BP71&amp;BP72&amp;BP73&amp;BP74&amp;BP75&amp;BP76&amp;BP77&amp;BP78&amp;BP79&amp;BP80&amp;BP81&amp;BP82&amp;BP83&amp;BP84&amp;BP85&amp;BP86&amp;BP87&amp;BP88&amp;BP89&amp;BP90&amp;BP91&amp;BP92&amp;BP93&amp;BP94&amp;BP95&amp;BP96&amp;BP97&amp;BP98&amp;BP99&amp;BP100&amp;BP101&amp;BP102&amp;BP103&amp;BP104&amp;BP105&amp;BP106&amp;BP107&amp;BP108&amp;BP109&amp;BP110&amp;BP111&amp;BP112&amp;BP113&amp;BP114&amp;BP115&amp;BP116&amp;BP117&amp;BP118&amp;BP119&amp;BP120&amp;BP121&amp;BP122&amp;BP123&amp;BP124&amp;BP125&amp;BP126&amp;BP127&amp;BP128&amp;BP129&amp;BP130&amp;BP131&amp;BP132&amp;BP133&amp;BP134&amp;BP135&amp;BP136&amp;BP137&amp;BP138&amp;BP139&amp;BP140&amp;BP141&amp;BP142&amp;BP143&amp;BP144&amp;BP145&amp;BP146&amp;BP147&amp;BP148&amp;BP149&amp;BP150&amp;BP151&amp;BP152&amp;BP153&amp;BP154&amp;BP155&amp;BP156&amp;BP157&amp;BP158&amp;BP159&amp;BP160&amp;BP161&amp;BP162&amp;BP163&amp;BP164&amp;BP165&amp;BP166&amp;BP167&amp;BP168&amp;BP169&amp;BP170&amp;BP171&amp;BP172&amp;BP173&amp;BP174&amp;BP175&amp;BP176&amp;BP177&amp;BP178&amp;BP179&amp;BP180&amp;BP181&amp;BP182&amp;BP183&amp;BP184&amp;BP185&amp;BP186&amp;BP187&amp;BP188&amp;BP189&amp;BP191&amp;BP190&amp;BP192&amp;BP193</f>
        <v/>
      </c>
      <c r="BQ199" t="str">
        <f t="shared" ref="BQ199:CB199" si="308">BQ2&amp;BQ3&amp;BQ4&amp;BQ5&amp;BQ6&amp;BQ7&amp;BQ8&amp;BQ9&amp;BQ10&amp;BQ11&amp;BQ12&amp;BQ13&amp;BQ14&amp;BQ15&amp;BQ16&amp;BQ17&amp;BQ18&amp;BQ19&amp;BQ20&amp;BQ21&amp;BQ22&amp;BQ23&amp;BQ24&amp;BQ25&amp;BQ26&amp;BQ27&amp;BQ28&amp;BQ29&amp;BQ30&amp;BQ31&amp;BQ32&amp;BQ33&amp;BQ34&amp;BQ35&amp;BQ36&amp;BQ37&amp;BQ38&amp;BQ39&amp;BQ40&amp;BQ41&amp;BQ42&amp;BQ43&amp;BQ44&amp;BQ45&amp;BQ46&amp;BQ47&amp;BQ48&amp;BQ49&amp;BQ50&amp;BQ51&amp;BQ52&amp;BQ53&amp;BQ54&amp;BQ55&amp;BQ56&amp;BQ57&amp;BQ58&amp;BQ59&amp;BQ60&amp;BQ61&amp;BQ62&amp;BQ63&amp;BQ64&amp;BQ65&amp;BQ66&amp;BQ67&amp;BQ68&amp;BQ69&amp;BQ70&amp;BQ71&amp;BQ72&amp;BQ73&amp;BQ74&amp;BQ75&amp;BQ76&amp;BQ77&amp;BQ78&amp;BQ79&amp;BQ80&amp;BQ81&amp;BQ82&amp;BQ83&amp;BQ84&amp;BQ85&amp;BQ86&amp;BQ87&amp;BQ88&amp;BQ89&amp;BQ90&amp;BQ91&amp;BQ92&amp;BQ93&amp;BQ94&amp;BQ95&amp;BQ96&amp;BQ97&amp;BQ98&amp;BQ99&amp;BQ100&amp;BQ101&amp;BQ102&amp;BQ103&amp;BQ104&amp;BQ105&amp;BQ106&amp;BQ107&amp;BQ108&amp;BQ109&amp;BQ110&amp;BQ111&amp;BQ112&amp;BQ113&amp;BQ114&amp;BQ115&amp;BQ116&amp;BQ117&amp;BQ118&amp;BQ119&amp;BQ120&amp;BQ121&amp;BQ122&amp;BQ123&amp;BQ124&amp;BQ125&amp;BQ126&amp;BQ127&amp;BQ128&amp;BQ129&amp;BQ130&amp;BQ131&amp;BQ132&amp;BQ133&amp;BQ134&amp;BQ135&amp;BQ136&amp;BQ137&amp;BQ138&amp;BQ139&amp;BQ140&amp;BQ141&amp;BQ142&amp;BQ143&amp;BQ144&amp;BQ145&amp;BQ146&amp;BQ147&amp;BQ148&amp;BQ149&amp;BQ150&amp;BQ151&amp;BQ152&amp;BQ153&amp;BQ154&amp;BQ155&amp;BQ156&amp;BQ157&amp;BQ158&amp;BQ159&amp;BQ160&amp;BQ161&amp;BQ162&amp;BQ163&amp;BQ164&amp;BQ165&amp;BQ166&amp;BQ167&amp;BQ168&amp;BQ169&amp;BQ170&amp;BQ171&amp;BQ172&amp;BQ173&amp;BQ174&amp;BQ175&amp;BQ176&amp;BQ177&amp;BQ178&amp;BQ179&amp;BQ180&amp;BQ181&amp;BQ182&amp;BQ183&amp;BQ184&amp;BQ185&amp;BQ186&amp;BQ187&amp;BQ188&amp;BQ189&amp;BQ191&amp;BQ190&amp;BQ192&amp;BQ193</f>
        <v/>
      </c>
      <c r="BR199" t="str">
        <f t="shared" si="308"/>
        <v/>
      </c>
      <c r="BS199" t="str">
        <f t="shared" si="308"/>
        <v/>
      </c>
      <c r="BT199" t="str">
        <f t="shared" si="308"/>
        <v/>
      </c>
      <c r="BU199" t="str">
        <f t="shared" si="308"/>
        <v/>
      </c>
      <c r="BV199" t="str">
        <f t="shared" si="308"/>
        <v/>
      </c>
      <c r="BW199" t="str">
        <f t="shared" si="308"/>
        <v/>
      </c>
      <c r="BX199" t="str">
        <f t="shared" si="308"/>
        <v/>
      </c>
      <c r="BY199" t="str">
        <f t="shared" si="308"/>
        <v/>
      </c>
      <c r="BZ199" t="str">
        <f t="shared" si="308"/>
        <v/>
      </c>
      <c r="CA199" t="str">
        <f t="shared" si="308"/>
        <v/>
      </c>
      <c r="CB199" t="str">
        <f t="shared" si="308"/>
        <v/>
      </c>
    </row>
  </sheetData>
  <sheetProtection sheet="1" objects="1" scenarios="1"/>
  <mergeCells count="3">
    <mergeCell ref="Q1:U1"/>
    <mergeCell ref="AA1:AE1"/>
    <mergeCell ref="AK1:A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workbookViewId="0"/>
  </sheetViews>
  <sheetFormatPr baseColWidth="10" defaultColWidth="11.44140625" defaultRowHeight="13.2" x14ac:dyDescent="0.25"/>
  <cols>
    <col min="1" max="1" width="20.6640625" style="5" customWidth="1"/>
    <col min="2" max="2" width="6.5546875" style="20" bestFit="1" customWidth="1"/>
    <col min="3" max="3" width="9.44140625" style="20" bestFit="1" customWidth="1"/>
    <col min="4" max="4" width="9.88671875" style="20" bestFit="1" customWidth="1"/>
    <col min="5" max="5" width="5.88671875" style="20" bestFit="1" customWidth="1"/>
    <col min="6" max="7" width="5.5546875" style="20" bestFit="1" customWidth="1"/>
    <col min="8" max="8" width="5.33203125" style="20" bestFit="1" customWidth="1"/>
    <col min="9" max="9" width="7" style="20" bestFit="1" customWidth="1"/>
    <col min="10" max="10" width="6.44140625" style="9" bestFit="1" customWidth="1"/>
    <col min="11" max="12" width="6.6640625" style="9" bestFit="1" customWidth="1"/>
    <col min="13" max="13" width="5.6640625" style="20" bestFit="1" customWidth="1"/>
    <col min="14" max="14" width="6.109375" style="20" bestFit="1" customWidth="1"/>
    <col min="15" max="15" width="15.88671875" style="4" customWidth="1"/>
    <col min="16" max="16" width="3" style="4" customWidth="1"/>
    <col min="17" max="17" width="11.44140625" style="4"/>
    <col min="18" max="16384" width="11.44140625" style="5"/>
  </cols>
  <sheetData>
    <row r="1" spans="1:14" s="5" customFormat="1" x14ac:dyDescent="0.25">
      <c r="A1" s="9"/>
      <c r="B1" s="20"/>
      <c r="C1" s="20"/>
      <c r="D1" s="20"/>
      <c r="E1" s="20"/>
      <c r="F1" s="20"/>
      <c r="G1" s="20"/>
      <c r="H1" s="20"/>
      <c r="I1" s="20"/>
      <c r="J1" s="9"/>
      <c r="K1" s="9"/>
      <c r="L1" s="9"/>
      <c r="M1" s="20"/>
      <c r="N1" s="20"/>
    </row>
    <row r="2" spans="1:14" s="5" customFormat="1" x14ac:dyDescent="0.25">
      <c r="A2" s="9"/>
      <c r="B2" s="20"/>
      <c r="C2" s="20"/>
      <c r="D2" s="20"/>
      <c r="E2" s="20"/>
      <c r="F2" s="20"/>
      <c r="G2" s="20"/>
      <c r="H2" s="20"/>
      <c r="I2" s="20"/>
      <c r="J2" s="9"/>
      <c r="K2" s="9"/>
      <c r="L2" s="9"/>
      <c r="M2" s="20"/>
      <c r="N2" s="20"/>
    </row>
    <row r="3" spans="1:14" s="5" customFormat="1" x14ac:dyDescent="0.25">
      <c r="A3" s="9"/>
      <c r="B3" s="20"/>
      <c r="C3" s="20"/>
      <c r="D3" s="20"/>
      <c r="E3" s="20"/>
      <c r="F3" s="20"/>
      <c r="G3" s="20"/>
      <c r="H3" s="20"/>
      <c r="I3" s="20"/>
      <c r="J3" s="9"/>
      <c r="K3" s="9"/>
      <c r="L3" s="9"/>
      <c r="M3" s="20"/>
      <c r="N3" s="20"/>
    </row>
    <row r="4" spans="1:14" s="5" customFormat="1" x14ac:dyDescent="0.25">
      <c r="A4" s="9"/>
      <c r="B4" s="20"/>
      <c r="C4" s="20"/>
      <c r="D4" s="20"/>
      <c r="E4" s="20"/>
      <c r="F4" s="20"/>
      <c r="G4" s="20"/>
      <c r="H4" s="20"/>
      <c r="I4" s="20"/>
      <c r="J4" s="9"/>
      <c r="K4" s="9"/>
      <c r="L4" s="9"/>
      <c r="M4" s="20"/>
      <c r="N4" s="20"/>
    </row>
    <row r="5" spans="1:14" s="5" customFormat="1" x14ac:dyDescent="0.25">
      <c r="A5" s="9"/>
      <c r="B5" s="20"/>
      <c r="C5" s="20"/>
      <c r="D5" s="20"/>
      <c r="E5" s="20"/>
      <c r="F5" s="20"/>
      <c r="G5" s="20"/>
      <c r="H5" s="20"/>
      <c r="I5" s="20"/>
      <c r="J5" s="9"/>
      <c r="K5" s="9"/>
      <c r="L5" s="9"/>
      <c r="M5" s="20"/>
      <c r="N5" s="20"/>
    </row>
    <row r="6" spans="1:14" s="5" customFormat="1" x14ac:dyDescent="0.25">
      <c r="A6" s="9"/>
      <c r="B6" s="20"/>
      <c r="C6" s="20"/>
      <c r="D6" s="20"/>
      <c r="E6" s="20"/>
      <c r="F6" s="20"/>
      <c r="G6" s="20"/>
      <c r="H6" s="20"/>
      <c r="I6" s="20"/>
      <c r="J6" s="9"/>
      <c r="K6" s="9"/>
      <c r="L6" s="9"/>
      <c r="M6" s="20"/>
      <c r="N6" s="20"/>
    </row>
    <row r="7" spans="1:14" s="5" customFormat="1" x14ac:dyDescent="0.25">
      <c r="A7" s="9"/>
      <c r="B7" s="20"/>
      <c r="C7" s="20"/>
      <c r="D7" s="20"/>
      <c r="E7" s="20"/>
      <c r="F7" s="20"/>
      <c r="G7" s="20"/>
      <c r="H7" s="20"/>
      <c r="I7" s="20"/>
      <c r="J7" s="9"/>
      <c r="K7" s="9"/>
      <c r="L7" s="9"/>
      <c r="M7" s="20"/>
      <c r="N7" s="20"/>
    </row>
    <row r="8" spans="1:14" s="5" customFormat="1" x14ac:dyDescent="0.25">
      <c r="A8" s="9"/>
      <c r="B8" s="20"/>
      <c r="C8" s="20"/>
      <c r="D8" s="20"/>
      <c r="E8" s="20"/>
      <c r="F8" s="20"/>
      <c r="G8" s="20"/>
      <c r="H8" s="20"/>
      <c r="I8" s="20"/>
      <c r="J8" s="9"/>
      <c r="K8" s="9"/>
      <c r="L8" s="9"/>
      <c r="M8" s="20"/>
      <c r="N8" s="20"/>
    </row>
    <row r="9" spans="1:14" s="5" customFormat="1" x14ac:dyDescent="0.25">
      <c r="A9" s="9"/>
      <c r="B9" s="20"/>
      <c r="C9" s="20"/>
      <c r="D9" s="20"/>
      <c r="E9" s="20"/>
      <c r="F9" s="20"/>
      <c r="G9" s="20"/>
      <c r="H9" s="20"/>
      <c r="I9" s="20"/>
      <c r="J9" s="9"/>
      <c r="K9" s="9"/>
      <c r="L9" s="9"/>
      <c r="M9" s="20"/>
      <c r="N9" s="20"/>
    </row>
    <row r="10" spans="1:14" s="5" customFormat="1" x14ac:dyDescent="0.25">
      <c r="A10" s="9"/>
      <c r="B10" s="20"/>
      <c r="C10" s="20"/>
      <c r="D10" s="20"/>
      <c r="E10" s="20"/>
      <c r="F10" s="20"/>
      <c r="G10" s="20"/>
      <c r="H10" s="20"/>
      <c r="I10" s="20"/>
      <c r="J10" s="9"/>
      <c r="K10" s="9"/>
      <c r="L10" s="9"/>
      <c r="M10" s="20"/>
      <c r="N10" s="20"/>
    </row>
    <row r="11" spans="1:14" s="5" customFormat="1" x14ac:dyDescent="0.25">
      <c r="A11" s="9"/>
      <c r="B11" s="20"/>
      <c r="C11" s="20"/>
      <c r="D11" s="20"/>
      <c r="E11" s="20"/>
      <c r="F11" s="20"/>
      <c r="G11" s="20"/>
      <c r="H11" s="20"/>
      <c r="I11" s="20"/>
      <c r="J11" s="9"/>
      <c r="K11" s="9"/>
      <c r="L11" s="9"/>
      <c r="M11" s="20"/>
      <c r="N11" s="20"/>
    </row>
    <row r="12" spans="1:14" s="5" customFormat="1" x14ac:dyDescent="0.25">
      <c r="A12" s="9"/>
      <c r="B12" s="20"/>
      <c r="C12" s="20"/>
      <c r="D12" s="20"/>
      <c r="E12" s="20"/>
      <c r="F12" s="20"/>
      <c r="G12" s="20"/>
      <c r="H12" s="20"/>
      <c r="I12" s="20"/>
      <c r="J12" s="9"/>
      <c r="K12" s="9"/>
      <c r="L12" s="9"/>
      <c r="M12" s="20"/>
      <c r="N12" s="20"/>
    </row>
    <row r="13" spans="1:14" s="5" customFormat="1" x14ac:dyDescent="0.25">
      <c r="A13" s="9"/>
      <c r="B13" s="20"/>
      <c r="C13" s="20"/>
      <c r="D13" s="20"/>
      <c r="E13" s="20"/>
      <c r="F13" s="20"/>
      <c r="G13" s="20"/>
      <c r="H13" s="20"/>
      <c r="I13" s="20"/>
      <c r="J13" s="9"/>
      <c r="K13" s="9"/>
      <c r="L13" s="9"/>
      <c r="M13" s="20"/>
      <c r="N13" s="20"/>
    </row>
    <row r="14" spans="1:14" s="5" customFormat="1" x14ac:dyDescent="0.25">
      <c r="A14" s="9"/>
      <c r="B14" s="20"/>
      <c r="C14" s="20"/>
      <c r="D14" s="20"/>
      <c r="E14" s="20"/>
      <c r="F14" s="20"/>
      <c r="G14" s="20"/>
      <c r="H14" s="20"/>
      <c r="I14" s="20"/>
      <c r="J14" s="9"/>
      <c r="K14" s="9"/>
      <c r="L14" s="9"/>
      <c r="M14" s="20"/>
      <c r="N14" s="20"/>
    </row>
    <row r="15" spans="1:14" s="5" customFormat="1" x14ac:dyDescent="0.25">
      <c r="A15" s="9"/>
      <c r="B15" s="20"/>
      <c r="C15" s="20"/>
      <c r="D15" s="20"/>
      <c r="E15" s="20"/>
      <c r="F15" s="20"/>
      <c r="G15" s="20"/>
      <c r="H15" s="20"/>
      <c r="I15" s="20"/>
      <c r="J15" s="9"/>
      <c r="K15" s="9"/>
      <c r="L15" s="9"/>
      <c r="M15" s="20"/>
      <c r="N15" s="20"/>
    </row>
    <row r="16" spans="1:14" s="5" customFormat="1" x14ac:dyDescent="0.25">
      <c r="A16" s="9"/>
      <c r="B16" s="20"/>
      <c r="C16" s="20"/>
      <c r="D16" s="20"/>
      <c r="E16" s="20"/>
      <c r="F16" s="20"/>
      <c r="G16" s="20"/>
      <c r="H16" s="20"/>
      <c r="I16" s="20"/>
      <c r="J16" s="9"/>
      <c r="K16" s="9"/>
      <c r="L16" s="9"/>
      <c r="M16" s="20"/>
      <c r="N16" s="20"/>
    </row>
    <row r="17" spans="1:17" x14ac:dyDescent="0.25">
      <c r="A17" s="9"/>
      <c r="O17" s="5"/>
      <c r="P17" s="5"/>
      <c r="Q17" s="5"/>
    </row>
    <row r="18" spans="1:17" x14ac:dyDescent="0.25">
      <c r="A18" s="9"/>
      <c r="O18" s="5"/>
      <c r="P18" s="5"/>
      <c r="Q18" s="5"/>
    </row>
    <row r="19" spans="1:17" x14ac:dyDescent="0.25">
      <c r="A19" s="9"/>
      <c r="O19" s="5"/>
      <c r="P19" s="5"/>
      <c r="Q19" s="5"/>
    </row>
    <row r="20" spans="1:17" x14ac:dyDescent="0.25">
      <c r="A20" s="9"/>
      <c r="O20" s="5"/>
      <c r="P20" s="5"/>
      <c r="Q20" s="5"/>
    </row>
    <row r="21" spans="1:17" x14ac:dyDescent="0.25">
      <c r="A21" s="9"/>
      <c r="O21" s="5"/>
      <c r="P21" s="5"/>
      <c r="Q21" s="5"/>
    </row>
    <row r="22" spans="1:17" x14ac:dyDescent="0.25">
      <c r="A22" s="9"/>
      <c r="O22" s="5"/>
      <c r="P22" s="5"/>
      <c r="Q22" s="5"/>
    </row>
    <row r="23" spans="1:17" x14ac:dyDescent="0.25">
      <c r="A23" s="9"/>
      <c r="O23" s="5"/>
      <c r="P23" s="5"/>
      <c r="Q23" s="5"/>
    </row>
    <row r="24" spans="1:17" x14ac:dyDescent="0.25">
      <c r="A24" s="9"/>
      <c r="O24" s="5"/>
      <c r="P24" s="5"/>
      <c r="Q24" s="5"/>
    </row>
    <row r="25" spans="1:17" x14ac:dyDescent="0.25">
      <c r="A25" s="9"/>
      <c r="O25" s="5"/>
      <c r="P25" s="5"/>
      <c r="Q25" s="5"/>
    </row>
    <row r="26" spans="1:17" x14ac:dyDescent="0.25">
      <c r="A26" s="9"/>
      <c r="O26" s="5"/>
      <c r="P26" s="5"/>
      <c r="Q26" s="5"/>
    </row>
    <row r="27" spans="1:17" x14ac:dyDescent="0.25">
      <c r="A27" s="9"/>
      <c r="O27" s="5"/>
      <c r="P27" s="5"/>
      <c r="Q27" s="5"/>
    </row>
    <row r="28" spans="1:17" x14ac:dyDescent="0.25">
      <c r="A28" s="9"/>
      <c r="O28" s="5"/>
      <c r="P28" s="5"/>
      <c r="Q28" s="5"/>
    </row>
    <row r="29" spans="1:17" x14ac:dyDescent="0.25">
      <c r="A29" s="9"/>
      <c r="O29" s="5"/>
      <c r="P29" s="5"/>
      <c r="Q29" s="5"/>
    </row>
    <row r="30" spans="1:17" x14ac:dyDescent="0.25">
      <c r="A30" s="9"/>
      <c r="O30" s="5"/>
      <c r="P30" s="5"/>
      <c r="Q30" s="5"/>
    </row>
    <row r="31" spans="1:17" x14ac:dyDescent="0.25">
      <c r="A31" s="9"/>
      <c r="O31" s="5"/>
      <c r="P31" s="5"/>
      <c r="Q31" s="5"/>
    </row>
    <row r="39" spans="1:17" x14ac:dyDescent="0.25">
      <c r="A39" s="10"/>
      <c r="B39" s="21"/>
      <c r="C39" s="21"/>
      <c r="D39" s="21"/>
      <c r="E39" s="21"/>
      <c r="F39" s="21"/>
      <c r="G39" s="21"/>
      <c r="H39" s="21"/>
      <c r="I39" s="21"/>
      <c r="J39" s="11"/>
      <c r="K39" s="11"/>
      <c r="L39" s="11"/>
      <c r="M39" s="21"/>
      <c r="N39" s="21"/>
      <c r="O39" s="5"/>
      <c r="P39" s="5"/>
      <c r="Q39" s="5"/>
    </row>
    <row r="40" spans="1:17" x14ac:dyDescent="0.25">
      <c r="A40" s="10"/>
      <c r="B40" s="21"/>
      <c r="C40" s="21"/>
      <c r="D40" s="21"/>
      <c r="E40" s="21"/>
      <c r="F40" s="21"/>
      <c r="G40" s="21"/>
      <c r="H40" s="21"/>
      <c r="I40" s="21"/>
      <c r="J40" s="11"/>
      <c r="K40" s="11"/>
      <c r="L40" s="11"/>
      <c r="M40" s="21"/>
      <c r="N40" s="21"/>
      <c r="O40" s="5"/>
      <c r="P40" s="5"/>
      <c r="Q40" s="5"/>
    </row>
    <row r="41" spans="1:17" x14ac:dyDescent="0.25">
      <c r="A41" s="10"/>
      <c r="B41" s="21"/>
      <c r="C41" s="21"/>
      <c r="D41" s="21"/>
      <c r="E41" s="21"/>
      <c r="F41" s="21"/>
      <c r="G41" s="21"/>
      <c r="H41" s="21"/>
      <c r="I41" s="21"/>
      <c r="J41" s="11"/>
      <c r="K41" s="11"/>
      <c r="L41" s="11"/>
      <c r="M41" s="21"/>
      <c r="N41" s="21"/>
      <c r="O41" s="5"/>
      <c r="P41" s="5"/>
      <c r="Q41" s="5"/>
    </row>
    <row r="42" spans="1:17" x14ac:dyDescent="0.25">
      <c r="A42" s="10"/>
      <c r="B42" s="21"/>
      <c r="C42" s="21"/>
      <c r="D42" s="21"/>
      <c r="E42" s="21"/>
      <c r="F42" s="21"/>
      <c r="G42" s="21"/>
      <c r="H42" s="21"/>
      <c r="I42" s="21"/>
      <c r="J42" s="11"/>
      <c r="K42" s="11"/>
      <c r="L42" s="11"/>
      <c r="M42" s="21"/>
      <c r="N42" s="21"/>
      <c r="O42" s="5"/>
      <c r="P42" s="5"/>
      <c r="Q42" s="5"/>
    </row>
    <row r="43" spans="1:17" x14ac:dyDescent="0.25">
      <c r="A43" s="10"/>
      <c r="B43" s="21"/>
      <c r="C43" s="21"/>
      <c r="D43" s="21"/>
      <c r="E43" s="21"/>
      <c r="F43" s="21"/>
      <c r="G43" s="21"/>
      <c r="H43" s="21"/>
      <c r="I43" s="21"/>
      <c r="J43" s="11"/>
      <c r="K43" s="11"/>
      <c r="L43" s="11"/>
      <c r="M43" s="21"/>
      <c r="N43" s="21"/>
      <c r="O43" s="5"/>
      <c r="P43" s="5"/>
      <c r="Q43" s="5"/>
    </row>
    <row r="44" spans="1:17" x14ac:dyDescent="0.25">
      <c r="A44" s="10"/>
      <c r="B44" s="21"/>
      <c r="C44" s="21"/>
      <c r="D44" s="21"/>
      <c r="E44" s="21"/>
      <c r="F44" s="21"/>
      <c r="G44" s="21"/>
      <c r="H44" s="21"/>
      <c r="I44" s="21"/>
      <c r="J44" s="11"/>
      <c r="K44" s="11"/>
      <c r="L44" s="11"/>
      <c r="M44" s="21"/>
      <c r="N44" s="21"/>
      <c r="O44" s="5"/>
      <c r="P44" s="5"/>
      <c r="Q44" s="5"/>
    </row>
    <row r="45" spans="1:17" x14ac:dyDescent="0.25">
      <c r="A45" s="10"/>
      <c r="B45" s="21"/>
      <c r="C45" s="21"/>
      <c r="D45" s="21"/>
      <c r="E45" s="21"/>
      <c r="F45" s="21"/>
      <c r="G45" s="21"/>
      <c r="H45" s="21"/>
      <c r="I45" s="21"/>
      <c r="J45" s="11"/>
      <c r="K45" s="11"/>
      <c r="L45" s="11"/>
      <c r="M45" s="21"/>
      <c r="N45" s="21"/>
      <c r="O45" s="5"/>
      <c r="P45" s="5"/>
      <c r="Q45" s="5"/>
    </row>
    <row r="46" spans="1:17" x14ac:dyDescent="0.25">
      <c r="A46" s="10"/>
      <c r="B46" s="21"/>
      <c r="C46" s="21"/>
      <c r="D46" s="21"/>
      <c r="E46" s="21"/>
      <c r="F46" s="21"/>
      <c r="G46" s="21"/>
      <c r="H46" s="21"/>
      <c r="I46" s="21"/>
      <c r="J46" s="11"/>
      <c r="K46" s="11"/>
      <c r="L46" s="11"/>
      <c r="M46" s="21"/>
      <c r="N46" s="21"/>
      <c r="O46" s="5"/>
      <c r="P46" s="5"/>
      <c r="Q46" s="5"/>
    </row>
    <row r="47" spans="1:17" x14ac:dyDescent="0.25">
      <c r="A47" s="10"/>
      <c r="B47" s="21"/>
      <c r="C47" s="21"/>
      <c r="D47" s="21"/>
      <c r="E47" s="21"/>
      <c r="F47" s="21"/>
      <c r="G47" s="21"/>
      <c r="H47" s="21"/>
      <c r="I47" s="21"/>
      <c r="J47" s="11"/>
      <c r="K47" s="11"/>
      <c r="L47" s="11"/>
      <c r="M47" s="21"/>
      <c r="N47" s="21"/>
      <c r="O47" s="5"/>
      <c r="P47" s="5"/>
      <c r="Q47" s="5"/>
    </row>
    <row r="48" spans="1:17" x14ac:dyDescent="0.25">
      <c r="A48" s="10"/>
      <c r="B48" s="21"/>
      <c r="C48" s="21"/>
      <c r="D48" s="21"/>
      <c r="E48" s="21"/>
      <c r="F48" s="21"/>
      <c r="G48" s="21"/>
      <c r="H48" s="21"/>
      <c r="I48" s="21"/>
      <c r="J48" s="11"/>
      <c r="K48" s="11"/>
      <c r="L48" s="11"/>
      <c r="M48" s="21"/>
      <c r="N48" s="21"/>
      <c r="O48" s="5"/>
      <c r="P48" s="5"/>
      <c r="Q48" s="5"/>
    </row>
    <row r="49" spans="1:14" s="5" customFormat="1" x14ac:dyDescent="0.25">
      <c r="A49" s="10"/>
      <c r="B49" s="21"/>
      <c r="C49" s="21"/>
      <c r="D49" s="21"/>
      <c r="E49" s="21"/>
      <c r="F49" s="21"/>
      <c r="G49" s="21"/>
      <c r="H49" s="21"/>
      <c r="I49" s="21"/>
      <c r="J49" s="11"/>
      <c r="K49" s="11"/>
      <c r="L49" s="11"/>
      <c r="M49" s="21"/>
      <c r="N49" s="21"/>
    </row>
    <row r="50" spans="1:14" s="5" customFormat="1" x14ac:dyDescent="0.25">
      <c r="A50" s="10"/>
      <c r="B50" s="21"/>
      <c r="C50" s="21"/>
      <c r="D50" s="21"/>
      <c r="E50" s="21"/>
      <c r="F50" s="21"/>
      <c r="G50" s="21"/>
      <c r="H50" s="21"/>
      <c r="I50" s="21"/>
      <c r="J50" s="11"/>
      <c r="K50" s="11"/>
      <c r="L50" s="11"/>
      <c r="M50" s="21"/>
      <c r="N50" s="21"/>
    </row>
    <row r="51" spans="1:14" s="5" customFormat="1" x14ac:dyDescent="0.25">
      <c r="A51" s="10"/>
      <c r="B51" s="21"/>
      <c r="C51" s="21"/>
      <c r="D51" s="21"/>
      <c r="E51" s="21"/>
      <c r="F51" s="21"/>
      <c r="G51" s="21"/>
      <c r="H51" s="21"/>
      <c r="I51" s="21"/>
      <c r="J51" s="11"/>
      <c r="K51" s="11"/>
      <c r="L51" s="11"/>
      <c r="M51" s="21"/>
      <c r="N51" s="21"/>
    </row>
    <row r="52" spans="1:14" s="5" customFormat="1" x14ac:dyDescent="0.25">
      <c r="A52" s="10"/>
      <c r="B52" s="21"/>
      <c r="C52" s="21"/>
      <c r="D52" s="21"/>
      <c r="E52" s="21"/>
      <c r="F52" s="21"/>
      <c r="G52" s="21"/>
      <c r="H52" s="21"/>
      <c r="I52" s="21"/>
      <c r="J52" s="11"/>
      <c r="K52" s="11"/>
      <c r="L52" s="11"/>
      <c r="M52" s="21"/>
      <c r="N52" s="21"/>
    </row>
    <row r="53" spans="1:14" s="5" customFormat="1" x14ac:dyDescent="0.25">
      <c r="A53" s="10"/>
      <c r="B53" s="21"/>
      <c r="C53" s="21"/>
      <c r="D53" s="21"/>
      <c r="E53" s="21"/>
      <c r="F53" s="21"/>
      <c r="G53" s="21"/>
      <c r="H53" s="21"/>
      <c r="I53" s="21"/>
      <c r="J53" s="11"/>
      <c r="K53" s="11"/>
      <c r="L53" s="11"/>
      <c r="M53" s="21"/>
      <c r="N53" s="21"/>
    </row>
    <row r="54" spans="1:14" s="5" customFormat="1" x14ac:dyDescent="0.25">
      <c r="A54" s="10"/>
      <c r="B54" s="21"/>
      <c r="C54" s="21"/>
      <c r="D54" s="21"/>
      <c r="E54" s="21"/>
      <c r="F54" s="21"/>
      <c r="G54" s="21"/>
      <c r="H54" s="21"/>
      <c r="I54" s="21"/>
      <c r="J54" s="11"/>
      <c r="K54" s="11"/>
      <c r="L54" s="11"/>
      <c r="M54" s="21"/>
      <c r="N54" s="21"/>
    </row>
    <row r="55" spans="1:14" s="5" customFormat="1" x14ac:dyDescent="0.25">
      <c r="A55" s="10"/>
      <c r="B55" s="21"/>
      <c r="C55" s="21"/>
      <c r="D55" s="21"/>
      <c r="E55" s="21"/>
      <c r="F55" s="21"/>
      <c r="G55" s="21"/>
      <c r="H55" s="21"/>
      <c r="I55" s="21"/>
      <c r="J55" s="11"/>
      <c r="K55" s="11"/>
      <c r="L55" s="11"/>
      <c r="M55" s="21"/>
      <c r="N55" s="21"/>
    </row>
    <row r="56" spans="1:14" s="5" customFormat="1" x14ac:dyDescent="0.25">
      <c r="A56" s="10"/>
      <c r="B56" s="21"/>
      <c r="C56" s="21"/>
      <c r="D56" s="21"/>
      <c r="E56" s="21"/>
      <c r="F56" s="21"/>
      <c r="G56" s="21"/>
      <c r="H56" s="21"/>
      <c r="I56" s="21"/>
      <c r="J56" s="11"/>
      <c r="K56" s="11"/>
      <c r="L56" s="11"/>
      <c r="M56" s="21"/>
      <c r="N56" s="21"/>
    </row>
    <row r="57" spans="1:14" s="5" customFormat="1" x14ac:dyDescent="0.25">
      <c r="A57" s="10"/>
      <c r="B57" s="21"/>
      <c r="C57" s="21"/>
      <c r="D57" s="21"/>
      <c r="E57" s="21"/>
      <c r="F57" s="21"/>
      <c r="G57" s="21"/>
      <c r="H57" s="21"/>
      <c r="I57" s="21"/>
      <c r="J57" s="11"/>
      <c r="K57" s="11"/>
      <c r="L57" s="11"/>
      <c r="M57" s="21"/>
      <c r="N57" s="21"/>
    </row>
    <row r="58" spans="1:14" s="5" customFormat="1" x14ac:dyDescent="0.25">
      <c r="A58" s="10"/>
      <c r="B58" s="21"/>
      <c r="C58" s="21"/>
      <c r="D58" s="21"/>
      <c r="E58" s="21"/>
      <c r="F58" s="21"/>
      <c r="G58" s="21"/>
      <c r="H58" s="21"/>
      <c r="I58" s="21"/>
      <c r="J58" s="11"/>
      <c r="K58" s="11"/>
      <c r="L58" s="11"/>
      <c r="M58" s="21"/>
      <c r="N58" s="21"/>
    </row>
    <row r="59" spans="1:14" s="5" customFormat="1" x14ac:dyDescent="0.25">
      <c r="A59" s="10"/>
      <c r="B59" s="21"/>
      <c r="C59" s="21"/>
      <c r="D59" s="21"/>
      <c r="E59" s="21"/>
      <c r="F59" s="21"/>
      <c r="G59" s="21"/>
      <c r="H59" s="21"/>
      <c r="I59" s="21"/>
      <c r="J59" s="11"/>
      <c r="K59" s="11"/>
      <c r="L59" s="11"/>
      <c r="M59" s="21"/>
      <c r="N59" s="21"/>
    </row>
    <row r="60" spans="1:14" s="5" customFormat="1" x14ac:dyDescent="0.25">
      <c r="A60" s="10"/>
      <c r="B60" s="21"/>
      <c r="C60" s="21"/>
      <c r="D60" s="21"/>
      <c r="E60" s="21"/>
      <c r="F60" s="21"/>
      <c r="G60" s="21"/>
      <c r="H60" s="21"/>
      <c r="I60" s="21"/>
      <c r="J60" s="11"/>
      <c r="K60" s="11"/>
      <c r="L60" s="11"/>
      <c r="M60" s="21"/>
      <c r="N60" s="21"/>
    </row>
    <row r="61" spans="1:14" s="5" customFormat="1" x14ac:dyDescent="0.25">
      <c r="A61" s="10"/>
      <c r="B61" s="21"/>
      <c r="C61" s="21"/>
      <c r="D61" s="21"/>
      <c r="E61" s="21"/>
      <c r="F61" s="21"/>
      <c r="G61" s="21"/>
      <c r="H61" s="21"/>
      <c r="I61" s="21"/>
      <c r="J61" s="11"/>
      <c r="K61" s="11"/>
      <c r="L61" s="11"/>
      <c r="M61" s="21"/>
      <c r="N61" s="21"/>
    </row>
    <row r="62" spans="1:14" s="5" customFormat="1" x14ac:dyDescent="0.25">
      <c r="A62" s="10"/>
      <c r="B62" s="21"/>
      <c r="C62" s="21"/>
      <c r="D62" s="21"/>
      <c r="E62" s="21"/>
      <c r="F62" s="21"/>
      <c r="G62" s="21"/>
      <c r="H62" s="21"/>
      <c r="I62" s="21"/>
      <c r="J62" s="11"/>
      <c r="K62" s="11"/>
      <c r="L62" s="11"/>
      <c r="M62" s="21"/>
      <c r="N62" s="21"/>
    </row>
    <row r="63" spans="1:14" s="5" customFormat="1" x14ac:dyDescent="0.25">
      <c r="A63" s="10"/>
      <c r="B63" s="21"/>
      <c r="C63" s="21"/>
      <c r="D63" s="21"/>
      <c r="E63" s="21"/>
      <c r="F63" s="21"/>
      <c r="G63" s="21"/>
      <c r="H63" s="21"/>
      <c r="I63" s="21"/>
      <c r="J63" s="11"/>
      <c r="K63" s="11"/>
      <c r="L63" s="11"/>
      <c r="M63" s="21"/>
      <c r="N63" s="21"/>
    </row>
    <row r="64" spans="1:14" s="5" customFormat="1" x14ac:dyDescent="0.25">
      <c r="A64" s="10"/>
      <c r="B64" s="21"/>
      <c r="C64" s="21"/>
      <c r="D64" s="21"/>
      <c r="E64" s="21"/>
      <c r="F64" s="21"/>
      <c r="G64" s="21"/>
      <c r="H64" s="21"/>
      <c r="I64" s="21"/>
      <c r="J64" s="11"/>
      <c r="K64" s="11"/>
      <c r="L64" s="11"/>
      <c r="M64" s="21"/>
      <c r="N64" s="21"/>
    </row>
    <row r="65" spans="1:14" s="5" customFormat="1" x14ac:dyDescent="0.25">
      <c r="A65" s="10"/>
      <c r="B65" s="21"/>
      <c r="C65" s="21"/>
      <c r="D65" s="21"/>
      <c r="E65" s="21"/>
      <c r="F65" s="21"/>
      <c r="G65" s="21"/>
      <c r="H65" s="21"/>
      <c r="I65" s="21"/>
      <c r="J65" s="11"/>
      <c r="K65" s="11"/>
      <c r="L65" s="11"/>
      <c r="M65" s="21"/>
      <c r="N65" s="21"/>
    </row>
    <row r="66" spans="1:14" s="5" customFormat="1" x14ac:dyDescent="0.25">
      <c r="A66" s="10"/>
      <c r="B66" s="21"/>
      <c r="C66" s="21"/>
      <c r="D66" s="21"/>
      <c r="E66" s="21"/>
      <c r="F66" s="21"/>
      <c r="G66" s="21"/>
      <c r="H66" s="21"/>
      <c r="I66" s="21"/>
      <c r="J66" s="11"/>
      <c r="K66" s="11"/>
      <c r="L66" s="11"/>
      <c r="M66" s="21"/>
      <c r="N66" s="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opLeftCell="B1" workbookViewId="0">
      <selection activeCell="B2" sqref="B2"/>
    </sheetView>
  </sheetViews>
  <sheetFormatPr baseColWidth="10" defaultColWidth="11.44140625" defaultRowHeight="13.2" x14ac:dyDescent="0.25"/>
  <cols>
    <col min="1" max="1" width="11.44140625" style="19" hidden="1" customWidth="1"/>
    <col min="2" max="2" width="5.5546875" style="19" bestFit="1" customWidth="1"/>
    <col min="3" max="3" width="21.88671875" style="19" bestFit="1" customWidth="1"/>
    <col min="4" max="4" width="10.5546875" style="19" bestFit="1" customWidth="1"/>
    <col min="5" max="5" width="10.6640625" style="19" hidden="1" customWidth="1"/>
    <col min="6" max="6" width="19.44140625" style="19" customWidth="1"/>
    <col min="7" max="7" width="6.109375" style="19" bestFit="1" customWidth="1"/>
    <col min="8" max="14" width="4" style="19" bestFit="1" customWidth="1"/>
    <col min="15" max="21" width="5" style="19" bestFit="1" customWidth="1"/>
    <col min="22" max="16384" width="11.44140625" style="19"/>
  </cols>
  <sheetData>
    <row r="1" spans="1:6" x14ac:dyDescent="0.25">
      <c r="B1" s="19" t="s">
        <v>39</v>
      </c>
      <c r="C1" s="19" t="s">
        <v>40</v>
      </c>
      <c r="D1" s="19" t="s">
        <v>41</v>
      </c>
      <c r="E1" s="19" t="s">
        <v>38</v>
      </c>
      <c r="F1" s="19" t="s">
        <v>40</v>
      </c>
    </row>
    <row r="2" spans="1:6" x14ac:dyDescent="0.25">
      <c r="A2" s="19">
        <v>1</v>
      </c>
      <c r="C2" s="1" t="str">
        <f>IF(ISERROR(VLOOKUP(LARGE('stat sur 1 feuille joueurs'!$A$2:$A$193,A2),'stat sur 1 feuille joueurs'!$A$2:$B$193,2,FALSE)),"",VLOOKUP(LARGE('stat sur 1 feuille joueurs'!$A$2:$A$193,A2),'stat sur 1 feuille joueurs'!$A$2:$B$193,2,FALSE))</f>
        <v/>
      </c>
      <c r="D2" s="1" t="str">
        <f>IF(ISERROR(ROUND(E2,0)),"",ROUND(E2,0))</f>
        <v/>
      </c>
      <c r="E2" s="1" t="str">
        <f>IF(ISERROR(LARGE('stat sur 1 feuille joueurs'!$A$2:$A$193,A2)),"",LARGE('stat sur 1 feuille joueurs'!$A$2:$A$193,A2))</f>
        <v/>
      </c>
      <c r="F2" s="1" t="str">
        <f>VLOOKUP(E2,'stat sur 1 feuille joueurs'!$A$2:$BJ$193,61,FALSE)</f>
        <v/>
      </c>
    </row>
    <row r="3" spans="1:6" x14ac:dyDescent="0.25">
      <c r="A3" s="19">
        <v>2</v>
      </c>
      <c r="C3" s="1" t="str">
        <f>IF(ISERROR(VLOOKUP(LARGE('stat sur 1 feuille joueurs'!$A$2:$A$193,A3),'stat sur 1 feuille joueurs'!$A$2:$B$193,2,FALSE)),"",VLOOKUP(LARGE('stat sur 1 feuille joueurs'!$A$2:$A$193,A3),'stat sur 1 feuille joueurs'!$A$2:$B$193,2,FALSE))</f>
        <v/>
      </c>
      <c r="D3" s="1" t="str">
        <f t="shared" ref="D3:D66" si="0">IF(ISERROR(ROUND(E3,0)),"",ROUND(E3,0))</f>
        <v/>
      </c>
      <c r="E3" s="1" t="str">
        <f>IF(ISERROR(LARGE('stat sur 1 feuille joueurs'!$A$2:$A$193,A3)),"",LARGE('stat sur 1 feuille joueurs'!$A$2:$A$193,A3))</f>
        <v/>
      </c>
      <c r="F3" s="1" t="str">
        <f>VLOOKUP(E3,'stat sur 1 feuille joueurs'!$A$2:$BJ$193,61,FALSE)</f>
        <v/>
      </c>
    </row>
    <row r="4" spans="1:6" x14ac:dyDescent="0.25">
      <c r="A4" s="19">
        <v>3</v>
      </c>
      <c r="C4" s="1" t="str">
        <f>IF(ISERROR(VLOOKUP(LARGE('stat sur 1 feuille joueurs'!$A$2:$A$193,A4),'stat sur 1 feuille joueurs'!$A$2:$B$193,2,FALSE)),"",VLOOKUP(LARGE('stat sur 1 feuille joueurs'!$A$2:$A$193,A4),'stat sur 1 feuille joueurs'!$A$2:$B$193,2,FALSE))</f>
        <v/>
      </c>
      <c r="D4" s="1" t="str">
        <f t="shared" si="0"/>
        <v/>
      </c>
      <c r="E4" s="1" t="str">
        <f>IF(ISERROR(LARGE('stat sur 1 feuille joueurs'!$A$2:$A$193,A4)),"",LARGE('stat sur 1 feuille joueurs'!$A$2:$A$193,A4))</f>
        <v/>
      </c>
      <c r="F4" s="1" t="str">
        <f>VLOOKUP(E4,'stat sur 1 feuille joueurs'!$A$2:$BJ$193,61,FALSE)</f>
        <v/>
      </c>
    </row>
    <row r="5" spans="1:6" x14ac:dyDescent="0.25">
      <c r="A5" s="19">
        <v>4</v>
      </c>
      <c r="C5" s="1" t="str">
        <f>IF(ISERROR(VLOOKUP(LARGE('stat sur 1 feuille joueurs'!$A$2:$A$193,A5),'stat sur 1 feuille joueurs'!$A$2:$B$193,2,FALSE)),"",VLOOKUP(LARGE('stat sur 1 feuille joueurs'!$A$2:$A$193,A5),'stat sur 1 feuille joueurs'!$A$2:$B$193,2,FALSE))</f>
        <v/>
      </c>
      <c r="D5" s="1" t="str">
        <f t="shared" si="0"/>
        <v/>
      </c>
      <c r="E5" s="1" t="str">
        <f>IF(ISERROR(LARGE('stat sur 1 feuille joueurs'!$A$2:$A$193,A5)),"",LARGE('stat sur 1 feuille joueurs'!$A$2:$A$193,A5))</f>
        <v/>
      </c>
      <c r="F5" s="1" t="str">
        <f>VLOOKUP(E5,'stat sur 1 feuille joueurs'!$A$2:$BJ$193,61,FALSE)</f>
        <v/>
      </c>
    </row>
    <row r="6" spans="1:6" x14ac:dyDescent="0.25">
      <c r="A6" s="19">
        <v>5</v>
      </c>
      <c r="C6" s="1" t="str">
        <f>IF(ISERROR(VLOOKUP(LARGE('stat sur 1 feuille joueurs'!$A$2:$A$193,A6),'stat sur 1 feuille joueurs'!$A$2:$B$193,2,FALSE)),"",VLOOKUP(LARGE('stat sur 1 feuille joueurs'!$A$2:$A$193,A6),'stat sur 1 feuille joueurs'!$A$2:$B$193,2,FALSE))</f>
        <v/>
      </c>
      <c r="D6" s="1" t="str">
        <f t="shared" si="0"/>
        <v/>
      </c>
      <c r="E6" s="1" t="str">
        <f>IF(ISERROR(LARGE('stat sur 1 feuille joueurs'!$A$2:$A$193,A6)),"",LARGE('stat sur 1 feuille joueurs'!$A$2:$A$193,A6))</f>
        <v/>
      </c>
      <c r="F6" s="1" t="str">
        <f>VLOOKUP(E6,'stat sur 1 feuille joueurs'!$A$2:$BJ$193,61,FALSE)</f>
        <v/>
      </c>
    </row>
    <row r="7" spans="1:6" x14ac:dyDescent="0.25">
      <c r="A7" s="19">
        <v>6</v>
      </c>
      <c r="C7" s="1" t="str">
        <f>IF(ISERROR(VLOOKUP(LARGE('stat sur 1 feuille joueurs'!$A$2:$A$193,A7),'stat sur 1 feuille joueurs'!$A$2:$B$193,2,FALSE)),"",VLOOKUP(LARGE('stat sur 1 feuille joueurs'!$A$2:$A$193,A7),'stat sur 1 feuille joueurs'!$A$2:$B$193,2,FALSE))</f>
        <v/>
      </c>
      <c r="D7" s="1" t="str">
        <f t="shared" si="0"/>
        <v/>
      </c>
      <c r="E7" s="1" t="str">
        <f>IF(ISERROR(LARGE('stat sur 1 feuille joueurs'!$A$2:$A$193,A7)),"",LARGE('stat sur 1 feuille joueurs'!$A$2:$A$193,A7))</f>
        <v/>
      </c>
      <c r="F7" s="1" t="str">
        <f>VLOOKUP(E7,'stat sur 1 feuille joueurs'!$A$2:$BJ$193,61,FALSE)</f>
        <v/>
      </c>
    </row>
    <row r="8" spans="1:6" x14ac:dyDescent="0.25">
      <c r="A8" s="19">
        <v>7</v>
      </c>
      <c r="C8" s="1" t="str">
        <f>IF(ISERROR(VLOOKUP(LARGE('stat sur 1 feuille joueurs'!$A$2:$A$193,A8),'stat sur 1 feuille joueurs'!$A$2:$B$193,2,FALSE)),"",VLOOKUP(LARGE('stat sur 1 feuille joueurs'!$A$2:$A$193,A8),'stat sur 1 feuille joueurs'!$A$2:$B$193,2,FALSE))</f>
        <v/>
      </c>
      <c r="D8" s="1" t="str">
        <f t="shared" si="0"/>
        <v/>
      </c>
      <c r="E8" s="1" t="str">
        <f>IF(ISERROR(LARGE('stat sur 1 feuille joueurs'!$A$2:$A$193,A8)),"",LARGE('stat sur 1 feuille joueurs'!$A$2:$A$193,A8))</f>
        <v/>
      </c>
      <c r="F8" s="1" t="str">
        <f>VLOOKUP(E8,'stat sur 1 feuille joueurs'!$A$2:$BJ$193,61,FALSE)</f>
        <v/>
      </c>
    </row>
    <row r="9" spans="1:6" x14ac:dyDescent="0.25">
      <c r="A9" s="19">
        <v>8</v>
      </c>
      <c r="C9" s="1" t="str">
        <f>IF(ISERROR(VLOOKUP(LARGE('stat sur 1 feuille joueurs'!$A$2:$A$193,A9),'stat sur 1 feuille joueurs'!$A$2:$B$193,2,FALSE)),"",VLOOKUP(LARGE('stat sur 1 feuille joueurs'!$A$2:$A$193,A9),'stat sur 1 feuille joueurs'!$A$2:$B$193,2,FALSE))</f>
        <v/>
      </c>
      <c r="D9" s="1" t="str">
        <f t="shared" si="0"/>
        <v/>
      </c>
      <c r="E9" s="1" t="str">
        <f>IF(ISERROR(LARGE('stat sur 1 feuille joueurs'!$A$2:$A$193,A9)),"",LARGE('stat sur 1 feuille joueurs'!$A$2:$A$193,A9))</f>
        <v/>
      </c>
      <c r="F9" s="1" t="str">
        <f>VLOOKUP(E9,'stat sur 1 feuille joueurs'!$A$2:$BJ$193,61,FALSE)</f>
        <v/>
      </c>
    </row>
    <row r="10" spans="1:6" x14ac:dyDescent="0.25">
      <c r="A10" s="19">
        <v>9</v>
      </c>
      <c r="C10" s="1" t="str">
        <f>IF(ISERROR(VLOOKUP(LARGE('stat sur 1 feuille joueurs'!$A$2:$A$193,A10),'stat sur 1 feuille joueurs'!$A$2:$B$193,2,FALSE)),"",VLOOKUP(LARGE('stat sur 1 feuille joueurs'!$A$2:$A$193,A10),'stat sur 1 feuille joueurs'!$A$2:$B$193,2,FALSE))</f>
        <v/>
      </c>
      <c r="D10" s="1" t="str">
        <f t="shared" si="0"/>
        <v/>
      </c>
      <c r="E10" s="1" t="str">
        <f>IF(ISERROR(LARGE('stat sur 1 feuille joueurs'!$A$2:$A$193,A10)),"",LARGE('stat sur 1 feuille joueurs'!$A$2:$A$193,A10))</f>
        <v/>
      </c>
      <c r="F10" s="1" t="str">
        <f>VLOOKUP(E10,'stat sur 1 feuille joueurs'!$A$2:$BJ$193,61,FALSE)</f>
        <v/>
      </c>
    </row>
    <row r="11" spans="1:6" x14ac:dyDescent="0.25">
      <c r="A11" s="19">
        <v>10</v>
      </c>
      <c r="C11" s="1" t="str">
        <f>IF(ISERROR(VLOOKUP(LARGE('stat sur 1 feuille joueurs'!$A$2:$A$193,A11),'stat sur 1 feuille joueurs'!$A$2:$B$193,2,FALSE)),"",VLOOKUP(LARGE('stat sur 1 feuille joueurs'!$A$2:$A$193,A11),'stat sur 1 feuille joueurs'!$A$2:$B$193,2,FALSE))</f>
        <v/>
      </c>
      <c r="D11" s="1" t="str">
        <f t="shared" si="0"/>
        <v/>
      </c>
      <c r="E11" s="1" t="str">
        <f>IF(ISERROR(LARGE('stat sur 1 feuille joueurs'!$A$2:$A$193,A11)),"",LARGE('stat sur 1 feuille joueurs'!$A$2:$A$193,A11))</f>
        <v/>
      </c>
      <c r="F11" s="1" t="str">
        <f>VLOOKUP(E11,'stat sur 1 feuille joueurs'!$A$2:$BJ$193,61,FALSE)</f>
        <v/>
      </c>
    </row>
    <row r="12" spans="1:6" x14ac:dyDescent="0.25">
      <c r="A12" s="19">
        <v>11</v>
      </c>
      <c r="C12" s="1" t="str">
        <f>IF(ISERROR(VLOOKUP(LARGE('stat sur 1 feuille joueurs'!$A$2:$A$193,A12),'stat sur 1 feuille joueurs'!$A$2:$B$193,2,FALSE)),"",VLOOKUP(LARGE('stat sur 1 feuille joueurs'!$A$2:$A$193,A12),'stat sur 1 feuille joueurs'!$A$2:$B$193,2,FALSE))</f>
        <v/>
      </c>
      <c r="D12" s="1" t="str">
        <f t="shared" si="0"/>
        <v/>
      </c>
      <c r="E12" s="1" t="str">
        <f>IF(ISERROR(LARGE('stat sur 1 feuille joueurs'!$A$2:$A$193,A12)),"",LARGE('stat sur 1 feuille joueurs'!$A$2:$A$193,A12))</f>
        <v/>
      </c>
      <c r="F12" s="1" t="str">
        <f>VLOOKUP(E12,'stat sur 1 feuille joueurs'!$A$2:$BJ$193,61,FALSE)</f>
        <v/>
      </c>
    </row>
    <row r="13" spans="1:6" x14ac:dyDescent="0.25">
      <c r="A13" s="19">
        <v>12</v>
      </c>
      <c r="C13" s="1" t="str">
        <f>IF(ISERROR(VLOOKUP(LARGE('stat sur 1 feuille joueurs'!$A$2:$A$193,A13),'stat sur 1 feuille joueurs'!$A$2:$B$193,2,FALSE)),"",VLOOKUP(LARGE('stat sur 1 feuille joueurs'!$A$2:$A$193,A13),'stat sur 1 feuille joueurs'!$A$2:$B$193,2,FALSE))</f>
        <v/>
      </c>
      <c r="D13" s="1" t="str">
        <f t="shared" si="0"/>
        <v/>
      </c>
      <c r="E13" s="1" t="str">
        <f>IF(ISERROR(LARGE('stat sur 1 feuille joueurs'!$A$2:$A$193,A13)),"",LARGE('stat sur 1 feuille joueurs'!$A$2:$A$193,A13))</f>
        <v/>
      </c>
      <c r="F13" s="1" t="str">
        <f>VLOOKUP(E13,'stat sur 1 feuille joueurs'!$A$2:$BJ$193,61,FALSE)</f>
        <v/>
      </c>
    </row>
    <row r="14" spans="1:6" x14ac:dyDescent="0.25">
      <c r="A14" s="19">
        <v>13</v>
      </c>
      <c r="C14" s="1" t="str">
        <f>IF(ISERROR(VLOOKUP(LARGE('stat sur 1 feuille joueurs'!$A$2:$A$193,A14),'stat sur 1 feuille joueurs'!$A$2:$B$193,2,FALSE)),"",VLOOKUP(LARGE('stat sur 1 feuille joueurs'!$A$2:$A$193,A14),'stat sur 1 feuille joueurs'!$A$2:$B$193,2,FALSE))</f>
        <v/>
      </c>
      <c r="D14" s="1" t="str">
        <f t="shared" si="0"/>
        <v/>
      </c>
      <c r="E14" s="1" t="str">
        <f>IF(ISERROR(LARGE('stat sur 1 feuille joueurs'!$A$2:$A$193,A14)),"",LARGE('stat sur 1 feuille joueurs'!$A$2:$A$193,A14))</f>
        <v/>
      </c>
      <c r="F14" s="1" t="str">
        <f>VLOOKUP(E14,'stat sur 1 feuille joueurs'!$A$2:$BJ$193,61,FALSE)</f>
        <v/>
      </c>
    </row>
    <row r="15" spans="1:6" x14ac:dyDescent="0.25">
      <c r="A15" s="19">
        <v>14</v>
      </c>
      <c r="C15" s="1" t="str">
        <f>IF(ISERROR(VLOOKUP(LARGE('stat sur 1 feuille joueurs'!$A$2:$A$193,A15),'stat sur 1 feuille joueurs'!$A$2:$B$193,2,FALSE)),"",VLOOKUP(LARGE('stat sur 1 feuille joueurs'!$A$2:$A$193,A15),'stat sur 1 feuille joueurs'!$A$2:$B$193,2,FALSE))</f>
        <v/>
      </c>
      <c r="D15" s="1" t="str">
        <f t="shared" si="0"/>
        <v/>
      </c>
      <c r="E15" s="1" t="str">
        <f>IF(ISERROR(LARGE('stat sur 1 feuille joueurs'!$A$2:$A$193,A15)),"",LARGE('stat sur 1 feuille joueurs'!$A$2:$A$193,A15))</f>
        <v/>
      </c>
      <c r="F15" s="1" t="str">
        <f>VLOOKUP(E15,'stat sur 1 feuille joueurs'!$A$2:$BJ$193,61,FALSE)</f>
        <v/>
      </c>
    </row>
    <row r="16" spans="1:6" x14ac:dyDescent="0.25">
      <c r="A16" s="19">
        <v>15</v>
      </c>
      <c r="C16" s="1" t="str">
        <f>IF(ISERROR(VLOOKUP(LARGE('stat sur 1 feuille joueurs'!$A$2:$A$193,A16),'stat sur 1 feuille joueurs'!$A$2:$B$193,2,FALSE)),"",VLOOKUP(LARGE('stat sur 1 feuille joueurs'!$A$2:$A$193,A16),'stat sur 1 feuille joueurs'!$A$2:$B$193,2,FALSE))</f>
        <v/>
      </c>
      <c r="D16" s="1" t="str">
        <f t="shared" si="0"/>
        <v/>
      </c>
      <c r="E16" s="1" t="str">
        <f>IF(ISERROR(LARGE('stat sur 1 feuille joueurs'!$A$2:$A$193,A16)),"",LARGE('stat sur 1 feuille joueurs'!$A$2:$A$193,A16))</f>
        <v/>
      </c>
      <c r="F16" s="1" t="str">
        <f>VLOOKUP(E16,'stat sur 1 feuille joueurs'!$A$2:$BJ$193,61,FALSE)</f>
        <v/>
      </c>
    </row>
    <row r="17" spans="1:6" x14ac:dyDescent="0.25">
      <c r="A17" s="19">
        <v>16</v>
      </c>
      <c r="C17" s="1" t="str">
        <f>IF(ISERROR(VLOOKUP(LARGE('stat sur 1 feuille joueurs'!$A$2:$A$193,A17),'stat sur 1 feuille joueurs'!$A$2:$B$193,2,FALSE)),"",VLOOKUP(LARGE('stat sur 1 feuille joueurs'!$A$2:$A$193,A17),'stat sur 1 feuille joueurs'!$A$2:$B$193,2,FALSE))</f>
        <v/>
      </c>
      <c r="D17" s="1" t="str">
        <f t="shared" si="0"/>
        <v/>
      </c>
      <c r="E17" s="1" t="str">
        <f>IF(ISERROR(LARGE('stat sur 1 feuille joueurs'!$A$2:$A$193,A17)),"",LARGE('stat sur 1 feuille joueurs'!$A$2:$A$193,A17))</f>
        <v/>
      </c>
      <c r="F17" s="1" t="str">
        <f>VLOOKUP(E17,'stat sur 1 feuille joueurs'!$A$2:$BJ$193,61,FALSE)</f>
        <v/>
      </c>
    </row>
    <row r="18" spans="1:6" x14ac:dyDescent="0.25">
      <c r="A18" s="19">
        <v>17</v>
      </c>
      <c r="C18" s="1" t="str">
        <f>IF(ISERROR(VLOOKUP(LARGE('stat sur 1 feuille joueurs'!$A$2:$A$193,A18),'stat sur 1 feuille joueurs'!$A$2:$B$193,2,FALSE)),"",VLOOKUP(LARGE('stat sur 1 feuille joueurs'!$A$2:$A$193,A18),'stat sur 1 feuille joueurs'!$A$2:$B$193,2,FALSE))</f>
        <v/>
      </c>
      <c r="D18" s="1" t="str">
        <f t="shared" si="0"/>
        <v/>
      </c>
      <c r="E18" s="1" t="str">
        <f>IF(ISERROR(LARGE('stat sur 1 feuille joueurs'!$A$2:$A$193,A18)),"",LARGE('stat sur 1 feuille joueurs'!$A$2:$A$193,A18))</f>
        <v/>
      </c>
      <c r="F18" s="1" t="str">
        <f>VLOOKUP(E18,'stat sur 1 feuille joueurs'!$A$2:$BJ$193,61,FALSE)</f>
        <v/>
      </c>
    </row>
    <row r="19" spans="1:6" x14ac:dyDescent="0.25">
      <c r="A19" s="19">
        <v>18</v>
      </c>
      <c r="C19" s="1" t="str">
        <f>IF(ISERROR(VLOOKUP(LARGE('stat sur 1 feuille joueurs'!$A$2:$A$193,A19),'stat sur 1 feuille joueurs'!$A$2:$B$193,2,FALSE)),"",VLOOKUP(LARGE('stat sur 1 feuille joueurs'!$A$2:$A$193,A19),'stat sur 1 feuille joueurs'!$A$2:$B$193,2,FALSE))</f>
        <v/>
      </c>
      <c r="D19" s="1" t="str">
        <f t="shared" si="0"/>
        <v/>
      </c>
      <c r="E19" s="1" t="str">
        <f>IF(ISERROR(LARGE('stat sur 1 feuille joueurs'!$A$2:$A$193,A19)),"",LARGE('stat sur 1 feuille joueurs'!$A$2:$A$193,A19))</f>
        <v/>
      </c>
      <c r="F19" s="1" t="str">
        <f>VLOOKUP(E19,'stat sur 1 feuille joueurs'!$A$2:$BJ$193,61,FALSE)</f>
        <v/>
      </c>
    </row>
    <row r="20" spans="1:6" x14ac:dyDescent="0.25">
      <c r="A20" s="19">
        <v>19</v>
      </c>
      <c r="C20" s="1" t="str">
        <f>IF(ISERROR(VLOOKUP(LARGE('stat sur 1 feuille joueurs'!$A$2:$A$193,A20),'stat sur 1 feuille joueurs'!$A$2:$B$193,2,FALSE)),"",VLOOKUP(LARGE('stat sur 1 feuille joueurs'!$A$2:$A$193,A20),'stat sur 1 feuille joueurs'!$A$2:$B$193,2,FALSE))</f>
        <v/>
      </c>
      <c r="D20" s="1" t="str">
        <f t="shared" si="0"/>
        <v/>
      </c>
      <c r="E20" s="1" t="str">
        <f>IF(ISERROR(LARGE('stat sur 1 feuille joueurs'!$A$2:$A$193,A20)),"",LARGE('stat sur 1 feuille joueurs'!$A$2:$A$193,A20))</f>
        <v/>
      </c>
      <c r="F20" s="1" t="str">
        <f>VLOOKUP(E20,'stat sur 1 feuille joueurs'!$A$2:$BJ$193,61,FALSE)</f>
        <v/>
      </c>
    </row>
    <row r="21" spans="1:6" x14ac:dyDescent="0.25">
      <c r="A21" s="19">
        <v>20</v>
      </c>
      <c r="C21" s="1" t="str">
        <f>IF(ISERROR(VLOOKUP(LARGE('stat sur 1 feuille joueurs'!$A$2:$A$193,A21),'stat sur 1 feuille joueurs'!$A$2:$B$193,2,FALSE)),"",VLOOKUP(LARGE('stat sur 1 feuille joueurs'!$A$2:$A$193,A21),'stat sur 1 feuille joueurs'!$A$2:$B$193,2,FALSE))</f>
        <v/>
      </c>
      <c r="D21" s="1" t="str">
        <f t="shared" si="0"/>
        <v/>
      </c>
      <c r="E21" s="1" t="str">
        <f>IF(ISERROR(LARGE('stat sur 1 feuille joueurs'!$A$2:$A$193,A21)),"",LARGE('stat sur 1 feuille joueurs'!$A$2:$A$193,A21))</f>
        <v/>
      </c>
      <c r="F21" s="1" t="str">
        <f>VLOOKUP(E21,'stat sur 1 feuille joueurs'!$A$2:$BJ$193,61,FALSE)</f>
        <v/>
      </c>
    </row>
    <row r="22" spans="1:6" x14ac:dyDescent="0.25">
      <c r="A22" s="19">
        <v>21</v>
      </c>
      <c r="C22" s="1" t="str">
        <f>IF(ISERROR(VLOOKUP(LARGE('stat sur 1 feuille joueurs'!$A$2:$A$193,A22),'stat sur 1 feuille joueurs'!$A$2:$B$193,2,FALSE)),"",VLOOKUP(LARGE('stat sur 1 feuille joueurs'!$A$2:$A$193,A22),'stat sur 1 feuille joueurs'!$A$2:$B$193,2,FALSE))</f>
        <v/>
      </c>
      <c r="D22" s="1" t="str">
        <f t="shared" si="0"/>
        <v/>
      </c>
      <c r="E22" s="1" t="str">
        <f>IF(ISERROR(LARGE('stat sur 1 feuille joueurs'!$A$2:$A$193,A22)),"",LARGE('stat sur 1 feuille joueurs'!$A$2:$A$193,A22))</f>
        <v/>
      </c>
      <c r="F22" s="1" t="str">
        <f>VLOOKUP(E22,'stat sur 1 feuille joueurs'!$A$2:$BJ$193,61,FALSE)</f>
        <v/>
      </c>
    </row>
    <row r="23" spans="1:6" x14ac:dyDescent="0.25">
      <c r="A23" s="19">
        <v>22</v>
      </c>
      <c r="C23" s="1" t="str">
        <f>IF(ISERROR(VLOOKUP(LARGE('stat sur 1 feuille joueurs'!$A$2:$A$193,A23),'stat sur 1 feuille joueurs'!$A$2:$B$193,2,FALSE)),"",VLOOKUP(LARGE('stat sur 1 feuille joueurs'!$A$2:$A$193,A23),'stat sur 1 feuille joueurs'!$A$2:$B$193,2,FALSE))</f>
        <v/>
      </c>
      <c r="D23" s="1" t="str">
        <f t="shared" si="0"/>
        <v/>
      </c>
      <c r="E23" s="1" t="str">
        <f>IF(ISERROR(LARGE('stat sur 1 feuille joueurs'!$A$2:$A$193,A23)),"",LARGE('stat sur 1 feuille joueurs'!$A$2:$A$193,A23))</f>
        <v/>
      </c>
      <c r="F23" s="1" t="str">
        <f>VLOOKUP(E23,'stat sur 1 feuille joueurs'!$A$2:$BJ$193,61,FALSE)</f>
        <v/>
      </c>
    </row>
    <row r="24" spans="1:6" x14ac:dyDescent="0.25">
      <c r="A24" s="19">
        <v>23</v>
      </c>
      <c r="C24" s="1" t="str">
        <f>IF(ISERROR(VLOOKUP(LARGE('stat sur 1 feuille joueurs'!$A$2:$A$193,A24),'stat sur 1 feuille joueurs'!$A$2:$B$193,2,FALSE)),"",VLOOKUP(LARGE('stat sur 1 feuille joueurs'!$A$2:$A$193,A24),'stat sur 1 feuille joueurs'!$A$2:$B$193,2,FALSE))</f>
        <v/>
      </c>
      <c r="D24" s="1" t="str">
        <f t="shared" si="0"/>
        <v/>
      </c>
      <c r="E24" s="1" t="str">
        <f>IF(ISERROR(LARGE('stat sur 1 feuille joueurs'!$A$2:$A$193,A24)),"",LARGE('stat sur 1 feuille joueurs'!$A$2:$A$193,A24))</f>
        <v/>
      </c>
      <c r="F24" s="1" t="str">
        <f>VLOOKUP(E24,'stat sur 1 feuille joueurs'!$A$2:$BJ$193,61,FALSE)</f>
        <v/>
      </c>
    </row>
    <row r="25" spans="1:6" x14ac:dyDescent="0.25">
      <c r="A25" s="19">
        <v>24</v>
      </c>
      <c r="C25" s="1" t="str">
        <f>IF(ISERROR(VLOOKUP(LARGE('stat sur 1 feuille joueurs'!$A$2:$A$193,A25),'stat sur 1 feuille joueurs'!$A$2:$B$193,2,FALSE)),"",VLOOKUP(LARGE('stat sur 1 feuille joueurs'!$A$2:$A$193,A25),'stat sur 1 feuille joueurs'!$A$2:$B$193,2,FALSE))</f>
        <v/>
      </c>
      <c r="D25" s="1" t="str">
        <f t="shared" si="0"/>
        <v/>
      </c>
      <c r="E25" s="1" t="str">
        <f>IF(ISERROR(LARGE('stat sur 1 feuille joueurs'!$A$2:$A$193,A25)),"",LARGE('stat sur 1 feuille joueurs'!$A$2:$A$193,A25))</f>
        <v/>
      </c>
      <c r="F25" s="1" t="str">
        <f>VLOOKUP(E25,'stat sur 1 feuille joueurs'!$A$2:$BJ$193,61,FALSE)</f>
        <v/>
      </c>
    </row>
    <row r="26" spans="1:6" x14ac:dyDescent="0.25">
      <c r="A26" s="19">
        <v>25</v>
      </c>
      <c r="C26" s="1" t="str">
        <f>IF(ISERROR(VLOOKUP(LARGE('stat sur 1 feuille joueurs'!$A$2:$A$193,A26),'stat sur 1 feuille joueurs'!$A$2:$B$193,2,FALSE)),"",VLOOKUP(LARGE('stat sur 1 feuille joueurs'!$A$2:$A$193,A26),'stat sur 1 feuille joueurs'!$A$2:$B$193,2,FALSE))</f>
        <v/>
      </c>
      <c r="D26" s="1" t="str">
        <f t="shared" si="0"/>
        <v/>
      </c>
      <c r="E26" s="1" t="str">
        <f>IF(ISERROR(LARGE('stat sur 1 feuille joueurs'!$A$2:$A$193,A26)),"",LARGE('stat sur 1 feuille joueurs'!$A$2:$A$193,A26))</f>
        <v/>
      </c>
      <c r="F26" s="1" t="str">
        <f>VLOOKUP(E26,'stat sur 1 feuille joueurs'!$A$2:$BJ$193,61,FALSE)</f>
        <v/>
      </c>
    </row>
    <row r="27" spans="1:6" x14ac:dyDescent="0.25">
      <c r="A27" s="19">
        <v>26</v>
      </c>
      <c r="C27" s="1" t="str">
        <f>IF(ISERROR(VLOOKUP(LARGE('stat sur 1 feuille joueurs'!$A$2:$A$193,A27),'stat sur 1 feuille joueurs'!$A$2:$B$193,2,FALSE)),"",VLOOKUP(LARGE('stat sur 1 feuille joueurs'!$A$2:$A$193,A27),'stat sur 1 feuille joueurs'!$A$2:$B$193,2,FALSE))</f>
        <v/>
      </c>
      <c r="D27" s="1" t="str">
        <f t="shared" si="0"/>
        <v/>
      </c>
      <c r="E27" s="1" t="str">
        <f>IF(ISERROR(LARGE('stat sur 1 feuille joueurs'!$A$2:$A$193,A27)),"",LARGE('stat sur 1 feuille joueurs'!$A$2:$A$193,A27))</f>
        <v/>
      </c>
      <c r="F27" s="1" t="str">
        <f>VLOOKUP(E27,'stat sur 1 feuille joueurs'!$A$2:$BJ$193,61,FALSE)</f>
        <v/>
      </c>
    </row>
    <row r="28" spans="1:6" x14ac:dyDescent="0.25">
      <c r="A28" s="19">
        <v>27</v>
      </c>
      <c r="C28" s="1" t="str">
        <f>IF(ISERROR(VLOOKUP(LARGE('stat sur 1 feuille joueurs'!$A$2:$A$193,A28),'stat sur 1 feuille joueurs'!$A$2:$B$193,2,FALSE)),"",VLOOKUP(LARGE('stat sur 1 feuille joueurs'!$A$2:$A$193,A28),'stat sur 1 feuille joueurs'!$A$2:$B$193,2,FALSE))</f>
        <v/>
      </c>
      <c r="D28" s="1" t="str">
        <f t="shared" si="0"/>
        <v/>
      </c>
      <c r="E28" s="1" t="str">
        <f>IF(ISERROR(LARGE('stat sur 1 feuille joueurs'!$A$2:$A$193,A28)),"",LARGE('stat sur 1 feuille joueurs'!$A$2:$A$193,A28))</f>
        <v/>
      </c>
      <c r="F28" s="1" t="str">
        <f>VLOOKUP(E28,'stat sur 1 feuille joueurs'!$A$2:$BJ$193,61,FALSE)</f>
        <v/>
      </c>
    </row>
    <row r="29" spans="1:6" x14ac:dyDescent="0.25">
      <c r="A29" s="19">
        <v>28</v>
      </c>
      <c r="C29" s="1" t="str">
        <f>IF(ISERROR(VLOOKUP(LARGE('stat sur 1 feuille joueurs'!$A$2:$A$193,A29),'stat sur 1 feuille joueurs'!$A$2:$B$193,2,FALSE)),"",VLOOKUP(LARGE('stat sur 1 feuille joueurs'!$A$2:$A$193,A29),'stat sur 1 feuille joueurs'!$A$2:$B$193,2,FALSE))</f>
        <v/>
      </c>
      <c r="D29" s="1" t="str">
        <f t="shared" si="0"/>
        <v/>
      </c>
      <c r="E29" s="1" t="str">
        <f>IF(ISERROR(LARGE('stat sur 1 feuille joueurs'!$A$2:$A$193,A29)),"",LARGE('stat sur 1 feuille joueurs'!$A$2:$A$193,A29))</f>
        <v/>
      </c>
      <c r="F29" s="1" t="str">
        <f>VLOOKUP(E29,'stat sur 1 feuille joueurs'!$A$2:$BJ$193,61,FALSE)</f>
        <v/>
      </c>
    </row>
    <row r="30" spans="1:6" x14ac:dyDescent="0.25">
      <c r="A30" s="19">
        <v>29</v>
      </c>
      <c r="C30" s="1" t="str">
        <f>IF(ISERROR(VLOOKUP(LARGE('stat sur 1 feuille joueurs'!$A$2:$A$193,A30),'stat sur 1 feuille joueurs'!$A$2:$B$193,2,FALSE)),"",VLOOKUP(LARGE('stat sur 1 feuille joueurs'!$A$2:$A$193,A30),'stat sur 1 feuille joueurs'!$A$2:$B$193,2,FALSE))</f>
        <v/>
      </c>
      <c r="D30" s="1" t="str">
        <f t="shared" si="0"/>
        <v/>
      </c>
      <c r="E30" s="1" t="str">
        <f>IF(ISERROR(LARGE('stat sur 1 feuille joueurs'!$A$2:$A$193,A30)),"",LARGE('stat sur 1 feuille joueurs'!$A$2:$A$193,A30))</f>
        <v/>
      </c>
      <c r="F30" s="1" t="str">
        <f>VLOOKUP(E30,'stat sur 1 feuille joueurs'!$A$2:$BJ$193,61,FALSE)</f>
        <v/>
      </c>
    </row>
    <row r="31" spans="1:6" x14ac:dyDescent="0.25">
      <c r="A31" s="19">
        <v>30</v>
      </c>
      <c r="C31" s="1" t="str">
        <f>IF(ISERROR(VLOOKUP(LARGE('stat sur 1 feuille joueurs'!$A$2:$A$193,A31),'stat sur 1 feuille joueurs'!$A$2:$B$193,2,FALSE)),"",VLOOKUP(LARGE('stat sur 1 feuille joueurs'!$A$2:$A$193,A31),'stat sur 1 feuille joueurs'!$A$2:$B$193,2,FALSE))</f>
        <v/>
      </c>
      <c r="D31" s="1" t="str">
        <f t="shared" si="0"/>
        <v/>
      </c>
      <c r="E31" s="1" t="str">
        <f>IF(ISERROR(LARGE('stat sur 1 feuille joueurs'!$A$2:$A$193,A31)),"",LARGE('stat sur 1 feuille joueurs'!$A$2:$A$193,A31))</f>
        <v/>
      </c>
      <c r="F31" s="1" t="str">
        <f>VLOOKUP(E31,'stat sur 1 feuille joueurs'!$A$2:$BJ$193,61,FALSE)</f>
        <v/>
      </c>
    </row>
    <row r="32" spans="1:6" x14ac:dyDescent="0.25">
      <c r="A32" s="19">
        <v>31</v>
      </c>
      <c r="C32" s="1" t="str">
        <f>IF(ISERROR(VLOOKUP(LARGE('stat sur 1 feuille joueurs'!$A$2:$A$193,A32),'stat sur 1 feuille joueurs'!$A$2:$B$193,2,FALSE)),"",VLOOKUP(LARGE('stat sur 1 feuille joueurs'!$A$2:$A$193,A32),'stat sur 1 feuille joueurs'!$A$2:$B$193,2,FALSE))</f>
        <v/>
      </c>
      <c r="D32" s="1" t="str">
        <f t="shared" si="0"/>
        <v/>
      </c>
      <c r="E32" s="1" t="str">
        <f>IF(ISERROR(LARGE('stat sur 1 feuille joueurs'!$A$2:$A$193,A32)),"",LARGE('stat sur 1 feuille joueurs'!$A$2:$A$193,A32))</f>
        <v/>
      </c>
      <c r="F32" s="1" t="str">
        <f>VLOOKUP(E32,'stat sur 1 feuille joueurs'!$A$2:$BJ$193,61,FALSE)</f>
        <v/>
      </c>
    </row>
    <row r="33" spans="1:6" x14ac:dyDescent="0.25">
      <c r="A33" s="19">
        <v>32</v>
      </c>
      <c r="C33" s="1" t="str">
        <f>IF(ISERROR(VLOOKUP(LARGE('stat sur 1 feuille joueurs'!$A$2:$A$193,A33),'stat sur 1 feuille joueurs'!$A$2:$B$193,2,FALSE)),"",VLOOKUP(LARGE('stat sur 1 feuille joueurs'!$A$2:$A$193,A33),'stat sur 1 feuille joueurs'!$A$2:$B$193,2,FALSE))</f>
        <v/>
      </c>
      <c r="D33" s="1" t="str">
        <f t="shared" si="0"/>
        <v/>
      </c>
      <c r="E33" s="1" t="str">
        <f>IF(ISERROR(LARGE('stat sur 1 feuille joueurs'!$A$2:$A$193,A33)),"",LARGE('stat sur 1 feuille joueurs'!$A$2:$A$193,A33))</f>
        <v/>
      </c>
      <c r="F33" s="1" t="str">
        <f>VLOOKUP(E33,'stat sur 1 feuille joueurs'!$A$2:$BJ$193,61,FALSE)</f>
        <v/>
      </c>
    </row>
    <row r="34" spans="1:6" x14ac:dyDescent="0.25">
      <c r="A34" s="19">
        <v>33</v>
      </c>
      <c r="C34" s="1" t="str">
        <f>IF(ISERROR(VLOOKUP(LARGE('stat sur 1 feuille joueurs'!$A$2:$A$193,A34),'stat sur 1 feuille joueurs'!$A$2:$B$193,2,FALSE)),"",VLOOKUP(LARGE('stat sur 1 feuille joueurs'!$A$2:$A$193,A34),'stat sur 1 feuille joueurs'!$A$2:$B$193,2,FALSE))</f>
        <v/>
      </c>
      <c r="D34" s="1" t="str">
        <f t="shared" si="0"/>
        <v/>
      </c>
      <c r="E34" s="1" t="str">
        <f>IF(ISERROR(LARGE('stat sur 1 feuille joueurs'!$A$2:$A$193,A34)),"",LARGE('stat sur 1 feuille joueurs'!$A$2:$A$193,A34))</f>
        <v/>
      </c>
      <c r="F34" s="1" t="str">
        <f>VLOOKUP(E34,'stat sur 1 feuille joueurs'!$A$2:$BJ$193,61,FALSE)</f>
        <v/>
      </c>
    </row>
    <row r="35" spans="1:6" x14ac:dyDescent="0.25">
      <c r="A35" s="19">
        <v>34</v>
      </c>
      <c r="C35" s="1" t="str">
        <f>IF(ISERROR(VLOOKUP(LARGE('stat sur 1 feuille joueurs'!$A$2:$A$193,A35),'stat sur 1 feuille joueurs'!$A$2:$B$193,2,FALSE)),"",VLOOKUP(LARGE('stat sur 1 feuille joueurs'!$A$2:$A$193,A35),'stat sur 1 feuille joueurs'!$A$2:$B$193,2,FALSE))</f>
        <v/>
      </c>
      <c r="D35" s="1" t="str">
        <f t="shared" si="0"/>
        <v/>
      </c>
      <c r="E35" s="1" t="str">
        <f>IF(ISERROR(LARGE('stat sur 1 feuille joueurs'!$A$2:$A$193,A35)),"",LARGE('stat sur 1 feuille joueurs'!$A$2:$A$193,A35))</f>
        <v/>
      </c>
      <c r="F35" s="1" t="str">
        <f>VLOOKUP(E35,'stat sur 1 feuille joueurs'!$A$2:$BJ$193,61,FALSE)</f>
        <v/>
      </c>
    </row>
    <row r="36" spans="1:6" x14ac:dyDescent="0.25">
      <c r="A36" s="19">
        <v>35</v>
      </c>
      <c r="C36" s="1" t="str">
        <f>IF(ISERROR(VLOOKUP(LARGE('stat sur 1 feuille joueurs'!$A$2:$A$193,A36),'stat sur 1 feuille joueurs'!$A$2:$B$193,2,FALSE)),"",VLOOKUP(LARGE('stat sur 1 feuille joueurs'!$A$2:$A$193,A36),'stat sur 1 feuille joueurs'!$A$2:$B$193,2,FALSE))</f>
        <v/>
      </c>
      <c r="D36" s="1" t="str">
        <f t="shared" si="0"/>
        <v/>
      </c>
      <c r="E36" s="1" t="str">
        <f>IF(ISERROR(LARGE('stat sur 1 feuille joueurs'!$A$2:$A$193,A36)),"",LARGE('stat sur 1 feuille joueurs'!$A$2:$A$193,A36))</f>
        <v/>
      </c>
      <c r="F36" s="1" t="str">
        <f>VLOOKUP(E36,'stat sur 1 feuille joueurs'!$A$2:$BJ$193,61,FALSE)</f>
        <v/>
      </c>
    </row>
    <row r="37" spans="1:6" x14ac:dyDescent="0.25">
      <c r="A37" s="19">
        <v>36</v>
      </c>
      <c r="C37" s="1" t="str">
        <f>IF(ISERROR(VLOOKUP(LARGE('stat sur 1 feuille joueurs'!$A$2:$A$193,A37),'stat sur 1 feuille joueurs'!$A$2:$B$193,2,FALSE)),"",VLOOKUP(LARGE('stat sur 1 feuille joueurs'!$A$2:$A$193,A37),'stat sur 1 feuille joueurs'!$A$2:$B$193,2,FALSE))</f>
        <v/>
      </c>
      <c r="D37" s="1" t="str">
        <f t="shared" si="0"/>
        <v/>
      </c>
      <c r="E37" s="1" t="str">
        <f>IF(ISERROR(LARGE('stat sur 1 feuille joueurs'!$A$2:$A$193,A37)),"",LARGE('stat sur 1 feuille joueurs'!$A$2:$A$193,A37))</f>
        <v/>
      </c>
      <c r="F37" s="1" t="str">
        <f>VLOOKUP(E37,'stat sur 1 feuille joueurs'!$A$2:$BJ$193,61,FALSE)</f>
        <v/>
      </c>
    </row>
    <row r="38" spans="1:6" x14ac:dyDescent="0.25">
      <c r="A38" s="19">
        <v>37</v>
      </c>
      <c r="C38" s="1" t="str">
        <f>IF(ISERROR(VLOOKUP(LARGE('stat sur 1 feuille joueurs'!$A$2:$A$193,A38),'stat sur 1 feuille joueurs'!$A$2:$B$193,2,FALSE)),"",VLOOKUP(LARGE('stat sur 1 feuille joueurs'!$A$2:$A$193,A38),'stat sur 1 feuille joueurs'!$A$2:$B$193,2,FALSE))</f>
        <v/>
      </c>
      <c r="D38" s="1" t="str">
        <f t="shared" si="0"/>
        <v/>
      </c>
      <c r="E38" s="1" t="str">
        <f>IF(ISERROR(LARGE('stat sur 1 feuille joueurs'!$A$2:$A$193,A38)),"",LARGE('stat sur 1 feuille joueurs'!$A$2:$A$193,A38))</f>
        <v/>
      </c>
      <c r="F38" s="1" t="str">
        <f>VLOOKUP(E38,'stat sur 1 feuille joueurs'!$A$2:$BJ$193,61,FALSE)</f>
        <v/>
      </c>
    </row>
    <row r="39" spans="1:6" x14ac:dyDescent="0.25">
      <c r="A39" s="19">
        <v>38</v>
      </c>
      <c r="C39" s="1" t="str">
        <f>IF(ISERROR(VLOOKUP(LARGE('stat sur 1 feuille joueurs'!$A$2:$A$193,A39),'stat sur 1 feuille joueurs'!$A$2:$B$193,2,FALSE)),"",VLOOKUP(LARGE('stat sur 1 feuille joueurs'!$A$2:$A$193,A39),'stat sur 1 feuille joueurs'!$A$2:$B$193,2,FALSE))</f>
        <v/>
      </c>
      <c r="D39" s="1" t="str">
        <f t="shared" si="0"/>
        <v/>
      </c>
      <c r="E39" s="1" t="str">
        <f>IF(ISERROR(LARGE('stat sur 1 feuille joueurs'!$A$2:$A$193,A39)),"",LARGE('stat sur 1 feuille joueurs'!$A$2:$A$193,A39))</f>
        <v/>
      </c>
      <c r="F39" s="1" t="str">
        <f>VLOOKUP(E39,'stat sur 1 feuille joueurs'!$A$2:$BJ$193,61,FALSE)</f>
        <v/>
      </c>
    </row>
    <row r="40" spans="1:6" x14ac:dyDescent="0.25">
      <c r="A40" s="19">
        <v>39</v>
      </c>
      <c r="C40" s="1" t="str">
        <f>IF(ISERROR(VLOOKUP(LARGE('stat sur 1 feuille joueurs'!$A$2:$A$193,A40),'stat sur 1 feuille joueurs'!$A$2:$B$193,2,FALSE)),"",VLOOKUP(LARGE('stat sur 1 feuille joueurs'!$A$2:$A$193,A40),'stat sur 1 feuille joueurs'!$A$2:$B$193,2,FALSE))</f>
        <v/>
      </c>
      <c r="D40" s="1" t="str">
        <f t="shared" si="0"/>
        <v/>
      </c>
      <c r="E40" s="1" t="str">
        <f>IF(ISERROR(LARGE('stat sur 1 feuille joueurs'!$A$2:$A$193,A40)),"",LARGE('stat sur 1 feuille joueurs'!$A$2:$A$193,A40))</f>
        <v/>
      </c>
      <c r="F40" s="1" t="str">
        <f>VLOOKUP(E40,'stat sur 1 feuille joueurs'!$A$2:$BJ$193,61,FALSE)</f>
        <v/>
      </c>
    </row>
    <row r="41" spans="1:6" x14ac:dyDescent="0.25">
      <c r="A41" s="19">
        <v>40</v>
      </c>
      <c r="C41" s="1" t="str">
        <f>IF(ISERROR(VLOOKUP(LARGE('stat sur 1 feuille joueurs'!$A$2:$A$193,A41),'stat sur 1 feuille joueurs'!$A$2:$B$193,2,FALSE)),"",VLOOKUP(LARGE('stat sur 1 feuille joueurs'!$A$2:$A$193,A41),'stat sur 1 feuille joueurs'!$A$2:$B$193,2,FALSE))</f>
        <v/>
      </c>
      <c r="D41" s="1" t="str">
        <f t="shared" si="0"/>
        <v/>
      </c>
      <c r="E41" s="1" t="str">
        <f>IF(ISERROR(LARGE('stat sur 1 feuille joueurs'!$A$2:$A$193,A41)),"",LARGE('stat sur 1 feuille joueurs'!$A$2:$A$193,A41))</f>
        <v/>
      </c>
      <c r="F41" s="1" t="str">
        <f>VLOOKUP(E41,'stat sur 1 feuille joueurs'!$A$2:$BJ$193,61,FALSE)</f>
        <v/>
      </c>
    </row>
    <row r="42" spans="1:6" x14ac:dyDescent="0.25">
      <c r="A42" s="19">
        <v>41</v>
      </c>
      <c r="C42" s="1" t="str">
        <f>IF(ISERROR(VLOOKUP(LARGE('stat sur 1 feuille joueurs'!$A$2:$A$193,A42),'stat sur 1 feuille joueurs'!$A$2:$B$193,2,FALSE)),"",VLOOKUP(LARGE('stat sur 1 feuille joueurs'!$A$2:$A$193,A42),'stat sur 1 feuille joueurs'!$A$2:$B$193,2,FALSE))</f>
        <v/>
      </c>
      <c r="D42" s="1" t="str">
        <f t="shared" si="0"/>
        <v/>
      </c>
      <c r="E42" s="1" t="str">
        <f>IF(ISERROR(LARGE('stat sur 1 feuille joueurs'!$A$2:$A$193,A42)),"",LARGE('stat sur 1 feuille joueurs'!$A$2:$A$193,A42))</f>
        <v/>
      </c>
      <c r="F42" s="1" t="str">
        <f>VLOOKUP(E42,'stat sur 1 feuille joueurs'!$A$2:$BJ$193,61,FALSE)</f>
        <v/>
      </c>
    </row>
    <row r="43" spans="1:6" x14ac:dyDescent="0.25">
      <c r="A43" s="19">
        <v>42</v>
      </c>
      <c r="C43" s="1" t="str">
        <f>IF(ISERROR(VLOOKUP(LARGE('stat sur 1 feuille joueurs'!$A$2:$A$193,A43),'stat sur 1 feuille joueurs'!$A$2:$B$193,2,FALSE)),"",VLOOKUP(LARGE('stat sur 1 feuille joueurs'!$A$2:$A$193,A43),'stat sur 1 feuille joueurs'!$A$2:$B$193,2,FALSE))</f>
        <v/>
      </c>
      <c r="D43" s="1" t="str">
        <f t="shared" si="0"/>
        <v/>
      </c>
      <c r="E43" s="1" t="str">
        <f>IF(ISERROR(LARGE('stat sur 1 feuille joueurs'!$A$2:$A$193,A43)),"",LARGE('stat sur 1 feuille joueurs'!$A$2:$A$193,A43))</f>
        <v/>
      </c>
      <c r="F43" s="1" t="str">
        <f>VLOOKUP(E43,'stat sur 1 feuille joueurs'!$A$2:$BJ$193,61,FALSE)</f>
        <v/>
      </c>
    </row>
    <row r="44" spans="1:6" x14ac:dyDescent="0.25">
      <c r="A44" s="19">
        <v>43</v>
      </c>
      <c r="C44" s="1" t="str">
        <f>IF(ISERROR(VLOOKUP(LARGE('stat sur 1 feuille joueurs'!$A$2:$A$193,A44),'stat sur 1 feuille joueurs'!$A$2:$B$193,2,FALSE)),"",VLOOKUP(LARGE('stat sur 1 feuille joueurs'!$A$2:$A$193,A44),'stat sur 1 feuille joueurs'!$A$2:$B$193,2,FALSE))</f>
        <v/>
      </c>
      <c r="D44" s="1" t="str">
        <f t="shared" si="0"/>
        <v/>
      </c>
      <c r="E44" s="1" t="str">
        <f>IF(ISERROR(LARGE('stat sur 1 feuille joueurs'!$A$2:$A$193,A44)),"",LARGE('stat sur 1 feuille joueurs'!$A$2:$A$193,A44))</f>
        <v/>
      </c>
      <c r="F44" s="1" t="str">
        <f>VLOOKUP(E44,'stat sur 1 feuille joueurs'!$A$2:$BJ$193,61,FALSE)</f>
        <v/>
      </c>
    </row>
    <row r="45" spans="1:6" x14ac:dyDescent="0.25">
      <c r="A45" s="19">
        <v>44</v>
      </c>
      <c r="C45" s="1" t="str">
        <f>IF(ISERROR(VLOOKUP(LARGE('stat sur 1 feuille joueurs'!$A$2:$A$193,A45),'stat sur 1 feuille joueurs'!$A$2:$B$193,2,FALSE)),"",VLOOKUP(LARGE('stat sur 1 feuille joueurs'!$A$2:$A$193,A45),'stat sur 1 feuille joueurs'!$A$2:$B$193,2,FALSE))</f>
        <v/>
      </c>
      <c r="D45" s="1" t="str">
        <f t="shared" si="0"/>
        <v/>
      </c>
      <c r="E45" s="1" t="str">
        <f>IF(ISERROR(LARGE('stat sur 1 feuille joueurs'!$A$2:$A$193,A45)),"",LARGE('stat sur 1 feuille joueurs'!$A$2:$A$193,A45))</f>
        <v/>
      </c>
      <c r="F45" s="1" t="str">
        <f>VLOOKUP(E45,'stat sur 1 feuille joueurs'!$A$2:$BJ$193,61,FALSE)</f>
        <v/>
      </c>
    </row>
    <row r="46" spans="1:6" x14ac:dyDescent="0.25">
      <c r="A46" s="19">
        <v>45</v>
      </c>
      <c r="C46" s="1" t="str">
        <f>IF(ISERROR(VLOOKUP(LARGE('stat sur 1 feuille joueurs'!$A$2:$A$193,A46),'stat sur 1 feuille joueurs'!$A$2:$B$193,2,FALSE)),"",VLOOKUP(LARGE('stat sur 1 feuille joueurs'!$A$2:$A$193,A46),'stat sur 1 feuille joueurs'!$A$2:$B$193,2,FALSE))</f>
        <v/>
      </c>
      <c r="D46" s="1" t="str">
        <f t="shared" si="0"/>
        <v/>
      </c>
      <c r="E46" s="1" t="str">
        <f>IF(ISERROR(LARGE('stat sur 1 feuille joueurs'!$A$2:$A$193,A46)),"",LARGE('stat sur 1 feuille joueurs'!$A$2:$A$193,A46))</f>
        <v/>
      </c>
      <c r="F46" s="1" t="str">
        <f>VLOOKUP(E46,'stat sur 1 feuille joueurs'!$A$2:$BJ$193,61,FALSE)</f>
        <v/>
      </c>
    </row>
    <row r="47" spans="1:6" x14ac:dyDescent="0.25">
      <c r="A47" s="19">
        <v>46</v>
      </c>
      <c r="C47" s="1" t="str">
        <f>IF(ISERROR(VLOOKUP(LARGE('stat sur 1 feuille joueurs'!$A$2:$A$193,A47),'stat sur 1 feuille joueurs'!$A$2:$B$193,2,FALSE)),"",VLOOKUP(LARGE('stat sur 1 feuille joueurs'!$A$2:$A$193,A47),'stat sur 1 feuille joueurs'!$A$2:$B$193,2,FALSE))</f>
        <v/>
      </c>
      <c r="D47" s="1" t="str">
        <f t="shared" si="0"/>
        <v/>
      </c>
      <c r="E47" s="1" t="str">
        <f>IF(ISERROR(LARGE('stat sur 1 feuille joueurs'!$A$2:$A$193,A47)),"",LARGE('stat sur 1 feuille joueurs'!$A$2:$A$193,A47))</f>
        <v/>
      </c>
      <c r="F47" s="1" t="str">
        <f>VLOOKUP(E47,'stat sur 1 feuille joueurs'!$A$2:$BJ$193,61,FALSE)</f>
        <v/>
      </c>
    </row>
    <row r="48" spans="1:6" x14ac:dyDescent="0.25">
      <c r="A48" s="19">
        <v>47</v>
      </c>
      <c r="C48" s="1" t="str">
        <f>IF(ISERROR(VLOOKUP(LARGE('stat sur 1 feuille joueurs'!$A$2:$A$193,A48),'stat sur 1 feuille joueurs'!$A$2:$B$193,2,FALSE)),"",VLOOKUP(LARGE('stat sur 1 feuille joueurs'!$A$2:$A$193,A48),'stat sur 1 feuille joueurs'!$A$2:$B$193,2,FALSE))</f>
        <v/>
      </c>
      <c r="D48" s="1" t="str">
        <f t="shared" si="0"/>
        <v/>
      </c>
      <c r="E48" s="1" t="str">
        <f>IF(ISERROR(LARGE('stat sur 1 feuille joueurs'!$A$2:$A$193,A48)),"",LARGE('stat sur 1 feuille joueurs'!$A$2:$A$193,A48))</f>
        <v/>
      </c>
      <c r="F48" s="1" t="str">
        <f>VLOOKUP(E48,'stat sur 1 feuille joueurs'!$A$2:$BJ$193,61,FALSE)</f>
        <v/>
      </c>
    </row>
    <row r="49" spans="1:6" x14ac:dyDescent="0.25">
      <c r="A49" s="19">
        <v>48</v>
      </c>
      <c r="C49" s="1" t="str">
        <f>IF(ISERROR(VLOOKUP(LARGE('stat sur 1 feuille joueurs'!$A$2:$A$193,A49),'stat sur 1 feuille joueurs'!$A$2:$B$193,2,FALSE)),"",VLOOKUP(LARGE('stat sur 1 feuille joueurs'!$A$2:$A$193,A49),'stat sur 1 feuille joueurs'!$A$2:$B$193,2,FALSE))</f>
        <v/>
      </c>
      <c r="D49" s="1" t="str">
        <f t="shared" si="0"/>
        <v/>
      </c>
      <c r="E49" s="1" t="str">
        <f>IF(ISERROR(LARGE('stat sur 1 feuille joueurs'!$A$2:$A$193,A49)),"",LARGE('stat sur 1 feuille joueurs'!$A$2:$A$193,A49))</f>
        <v/>
      </c>
      <c r="F49" s="1" t="str">
        <f>VLOOKUP(E49,'stat sur 1 feuille joueurs'!$A$2:$BJ$193,61,FALSE)</f>
        <v/>
      </c>
    </row>
    <row r="50" spans="1:6" x14ac:dyDescent="0.25">
      <c r="A50" s="19">
        <v>49</v>
      </c>
      <c r="C50" s="1" t="str">
        <f>IF(ISERROR(VLOOKUP(LARGE('stat sur 1 feuille joueurs'!$A$2:$A$193,A50),'stat sur 1 feuille joueurs'!$A$2:$B$193,2,FALSE)),"",VLOOKUP(LARGE('stat sur 1 feuille joueurs'!$A$2:$A$193,A50),'stat sur 1 feuille joueurs'!$A$2:$B$193,2,FALSE))</f>
        <v/>
      </c>
      <c r="D50" s="1" t="str">
        <f t="shared" si="0"/>
        <v/>
      </c>
      <c r="E50" s="1" t="str">
        <f>IF(ISERROR(LARGE('stat sur 1 feuille joueurs'!$A$2:$A$193,A50)),"",LARGE('stat sur 1 feuille joueurs'!$A$2:$A$193,A50))</f>
        <v/>
      </c>
      <c r="F50" s="1" t="str">
        <f>VLOOKUP(E50,'stat sur 1 feuille joueurs'!$A$2:$BJ$193,61,FALSE)</f>
        <v/>
      </c>
    </row>
    <row r="51" spans="1:6" x14ac:dyDescent="0.25">
      <c r="A51" s="19">
        <v>50</v>
      </c>
      <c r="C51" s="1" t="str">
        <f>IF(ISERROR(VLOOKUP(LARGE('stat sur 1 feuille joueurs'!$A$2:$A$193,A51),'stat sur 1 feuille joueurs'!$A$2:$B$193,2,FALSE)),"",VLOOKUP(LARGE('stat sur 1 feuille joueurs'!$A$2:$A$193,A51),'stat sur 1 feuille joueurs'!$A$2:$B$193,2,FALSE))</f>
        <v/>
      </c>
      <c r="D51" s="1" t="str">
        <f t="shared" si="0"/>
        <v/>
      </c>
      <c r="E51" s="1" t="str">
        <f>IF(ISERROR(LARGE('stat sur 1 feuille joueurs'!$A$2:$A$193,A51)),"",LARGE('stat sur 1 feuille joueurs'!$A$2:$A$193,A51))</f>
        <v/>
      </c>
      <c r="F51" s="1" t="str">
        <f>VLOOKUP(E51,'stat sur 1 feuille joueurs'!$A$2:$BJ$193,61,FALSE)</f>
        <v/>
      </c>
    </row>
    <row r="52" spans="1:6" x14ac:dyDescent="0.25">
      <c r="A52" s="19">
        <v>51</v>
      </c>
      <c r="C52" s="1" t="str">
        <f>IF(ISERROR(VLOOKUP(LARGE('stat sur 1 feuille joueurs'!$A$2:$A$193,A52),'stat sur 1 feuille joueurs'!$A$2:$B$193,2,FALSE)),"",VLOOKUP(LARGE('stat sur 1 feuille joueurs'!$A$2:$A$193,A52),'stat sur 1 feuille joueurs'!$A$2:$B$193,2,FALSE))</f>
        <v/>
      </c>
      <c r="D52" s="1" t="str">
        <f t="shared" si="0"/>
        <v/>
      </c>
      <c r="E52" s="1" t="str">
        <f>IF(ISERROR(LARGE('stat sur 1 feuille joueurs'!$A$2:$A$193,A52)),"",LARGE('stat sur 1 feuille joueurs'!$A$2:$A$193,A52))</f>
        <v/>
      </c>
      <c r="F52" s="1" t="str">
        <f>VLOOKUP(E52,'stat sur 1 feuille joueurs'!$A$2:$BJ$193,61,FALSE)</f>
        <v/>
      </c>
    </row>
    <row r="53" spans="1:6" x14ac:dyDescent="0.25">
      <c r="A53" s="19">
        <v>52</v>
      </c>
      <c r="C53" s="1" t="str">
        <f>IF(ISERROR(VLOOKUP(LARGE('stat sur 1 feuille joueurs'!$A$2:$A$193,A53),'stat sur 1 feuille joueurs'!$A$2:$B$193,2,FALSE)),"",VLOOKUP(LARGE('stat sur 1 feuille joueurs'!$A$2:$A$193,A53),'stat sur 1 feuille joueurs'!$A$2:$B$193,2,FALSE))</f>
        <v/>
      </c>
      <c r="D53" s="1" t="str">
        <f t="shared" si="0"/>
        <v/>
      </c>
      <c r="E53" s="1" t="str">
        <f>IF(ISERROR(LARGE('stat sur 1 feuille joueurs'!$A$2:$A$193,A53)),"",LARGE('stat sur 1 feuille joueurs'!$A$2:$A$193,A53))</f>
        <v/>
      </c>
      <c r="F53" s="1" t="str">
        <f>VLOOKUP(E53,'stat sur 1 feuille joueurs'!$A$2:$BJ$193,61,FALSE)</f>
        <v/>
      </c>
    </row>
    <row r="54" spans="1:6" x14ac:dyDescent="0.25">
      <c r="A54" s="19">
        <v>53</v>
      </c>
      <c r="C54" s="1" t="str">
        <f>IF(ISERROR(VLOOKUP(LARGE('stat sur 1 feuille joueurs'!$A$2:$A$193,A54),'stat sur 1 feuille joueurs'!$A$2:$B$193,2,FALSE)),"",VLOOKUP(LARGE('stat sur 1 feuille joueurs'!$A$2:$A$193,A54),'stat sur 1 feuille joueurs'!$A$2:$B$193,2,FALSE))</f>
        <v/>
      </c>
      <c r="D54" s="1" t="str">
        <f t="shared" si="0"/>
        <v/>
      </c>
      <c r="E54" s="1" t="str">
        <f>IF(ISERROR(LARGE('stat sur 1 feuille joueurs'!$A$2:$A$193,A54)),"",LARGE('stat sur 1 feuille joueurs'!$A$2:$A$193,A54))</f>
        <v/>
      </c>
      <c r="F54" s="1" t="str">
        <f>VLOOKUP(E54,'stat sur 1 feuille joueurs'!$A$2:$BJ$193,61,FALSE)</f>
        <v/>
      </c>
    </row>
    <row r="55" spans="1:6" x14ac:dyDescent="0.25">
      <c r="A55" s="19">
        <v>54</v>
      </c>
      <c r="C55" s="1" t="str">
        <f>IF(ISERROR(VLOOKUP(LARGE('stat sur 1 feuille joueurs'!$A$2:$A$193,A55),'stat sur 1 feuille joueurs'!$A$2:$B$193,2,FALSE)),"",VLOOKUP(LARGE('stat sur 1 feuille joueurs'!$A$2:$A$193,A55),'stat sur 1 feuille joueurs'!$A$2:$B$193,2,FALSE))</f>
        <v/>
      </c>
      <c r="D55" s="1" t="str">
        <f t="shared" si="0"/>
        <v/>
      </c>
      <c r="E55" s="1" t="str">
        <f>IF(ISERROR(LARGE('stat sur 1 feuille joueurs'!$A$2:$A$193,A55)),"",LARGE('stat sur 1 feuille joueurs'!$A$2:$A$193,A55))</f>
        <v/>
      </c>
      <c r="F55" s="1" t="str">
        <f>VLOOKUP(E55,'stat sur 1 feuille joueurs'!$A$2:$BJ$193,61,FALSE)</f>
        <v/>
      </c>
    </row>
    <row r="56" spans="1:6" x14ac:dyDescent="0.25">
      <c r="A56" s="19">
        <v>55</v>
      </c>
      <c r="C56" s="1" t="str">
        <f>IF(ISERROR(VLOOKUP(LARGE('stat sur 1 feuille joueurs'!$A$2:$A$193,A56),'stat sur 1 feuille joueurs'!$A$2:$B$193,2,FALSE)),"",VLOOKUP(LARGE('stat sur 1 feuille joueurs'!$A$2:$A$193,A56),'stat sur 1 feuille joueurs'!$A$2:$B$193,2,FALSE))</f>
        <v/>
      </c>
      <c r="D56" s="1" t="str">
        <f t="shared" si="0"/>
        <v/>
      </c>
      <c r="E56" s="1" t="str">
        <f>IF(ISERROR(LARGE('stat sur 1 feuille joueurs'!$A$2:$A$193,A56)),"",LARGE('stat sur 1 feuille joueurs'!$A$2:$A$193,A56))</f>
        <v/>
      </c>
      <c r="F56" s="1" t="str">
        <f>VLOOKUP(E56,'stat sur 1 feuille joueurs'!$A$2:$BJ$193,61,FALSE)</f>
        <v/>
      </c>
    </row>
    <row r="57" spans="1:6" x14ac:dyDescent="0.25">
      <c r="A57" s="19">
        <v>56</v>
      </c>
      <c r="C57" s="1" t="str">
        <f>IF(ISERROR(VLOOKUP(LARGE('stat sur 1 feuille joueurs'!$A$2:$A$193,A57),'stat sur 1 feuille joueurs'!$A$2:$B$193,2,FALSE)),"",VLOOKUP(LARGE('stat sur 1 feuille joueurs'!$A$2:$A$193,A57),'stat sur 1 feuille joueurs'!$A$2:$B$193,2,FALSE))</f>
        <v/>
      </c>
      <c r="D57" s="1" t="str">
        <f t="shared" si="0"/>
        <v/>
      </c>
      <c r="E57" s="1" t="str">
        <f>IF(ISERROR(LARGE('stat sur 1 feuille joueurs'!$A$2:$A$193,A57)),"",LARGE('stat sur 1 feuille joueurs'!$A$2:$A$193,A57))</f>
        <v/>
      </c>
      <c r="F57" s="1" t="str">
        <f>VLOOKUP(E57,'stat sur 1 feuille joueurs'!$A$2:$BJ$193,61,FALSE)</f>
        <v/>
      </c>
    </row>
    <row r="58" spans="1:6" x14ac:dyDescent="0.25">
      <c r="A58" s="19">
        <v>57</v>
      </c>
      <c r="C58" s="1" t="str">
        <f>IF(ISERROR(VLOOKUP(LARGE('stat sur 1 feuille joueurs'!$A$2:$A$193,A58),'stat sur 1 feuille joueurs'!$A$2:$B$193,2,FALSE)),"",VLOOKUP(LARGE('stat sur 1 feuille joueurs'!$A$2:$A$193,A58),'stat sur 1 feuille joueurs'!$A$2:$B$193,2,FALSE))</f>
        <v/>
      </c>
      <c r="D58" s="1" t="str">
        <f t="shared" si="0"/>
        <v/>
      </c>
      <c r="E58" s="1" t="str">
        <f>IF(ISERROR(LARGE('stat sur 1 feuille joueurs'!$A$2:$A$193,A58)),"",LARGE('stat sur 1 feuille joueurs'!$A$2:$A$193,A58))</f>
        <v/>
      </c>
      <c r="F58" s="1" t="str">
        <f>VLOOKUP(E58,'stat sur 1 feuille joueurs'!$A$2:$BJ$193,61,FALSE)</f>
        <v/>
      </c>
    </row>
    <row r="59" spans="1:6" x14ac:dyDescent="0.25">
      <c r="A59" s="19">
        <v>58</v>
      </c>
      <c r="C59" s="1" t="str">
        <f>IF(ISERROR(VLOOKUP(LARGE('stat sur 1 feuille joueurs'!$A$2:$A$193,A59),'stat sur 1 feuille joueurs'!$A$2:$B$193,2,FALSE)),"",VLOOKUP(LARGE('stat sur 1 feuille joueurs'!$A$2:$A$193,A59),'stat sur 1 feuille joueurs'!$A$2:$B$193,2,FALSE))</f>
        <v/>
      </c>
      <c r="D59" s="1" t="str">
        <f t="shared" si="0"/>
        <v/>
      </c>
      <c r="E59" s="1" t="str">
        <f>IF(ISERROR(LARGE('stat sur 1 feuille joueurs'!$A$2:$A$193,A59)),"",LARGE('stat sur 1 feuille joueurs'!$A$2:$A$193,A59))</f>
        <v/>
      </c>
      <c r="F59" s="1" t="str">
        <f>VLOOKUP(E59,'stat sur 1 feuille joueurs'!$A$2:$BJ$193,61,FALSE)</f>
        <v/>
      </c>
    </row>
    <row r="60" spans="1:6" x14ac:dyDescent="0.25">
      <c r="A60" s="19">
        <v>59</v>
      </c>
      <c r="C60" s="1" t="str">
        <f>IF(ISERROR(VLOOKUP(LARGE('stat sur 1 feuille joueurs'!$A$2:$A$193,A60),'stat sur 1 feuille joueurs'!$A$2:$B$193,2,FALSE)),"",VLOOKUP(LARGE('stat sur 1 feuille joueurs'!$A$2:$A$193,A60),'stat sur 1 feuille joueurs'!$A$2:$B$193,2,FALSE))</f>
        <v/>
      </c>
      <c r="D60" s="1" t="str">
        <f t="shared" si="0"/>
        <v/>
      </c>
      <c r="E60" s="1" t="str">
        <f>IF(ISERROR(LARGE('stat sur 1 feuille joueurs'!$A$2:$A$193,A60)),"",LARGE('stat sur 1 feuille joueurs'!$A$2:$A$193,A60))</f>
        <v/>
      </c>
      <c r="F60" s="1" t="str">
        <f>VLOOKUP(E60,'stat sur 1 feuille joueurs'!$A$2:$BJ$193,61,FALSE)</f>
        <v/>
      </c>
    </row>
    <row r="61" spans="1:6" x14ac:dyDescent="0.25">
      <c r="A61" s="19">
        <v>60</v>
      </c>
      <c r="C61" s="1" t="str">
        <f>IF(ISERROR(VLOOKUP(LARGE('stat sur 1 feuille joueurs'!$A$2:$A$193,A61),'stat sur 1 feuille joueurs'!$A$2:$B$193,2,FALSE)),"",VLOOKUP(LARGE('stat sur 1 feuille joueurs'!$A$2:$A$193,A61),'stat sur 1 feuille joueurs'!$A$2:$B$193,2,FALSE))</f>
        <v/>
      </c>
      <c r="D61" s="1" t="str">
        <f t="shared" si="0"/>
        <v/>
      </c>
      <c r="E61" s="1" t="str">
        <f>IF(ISERROR(LARGE('stat sur 1 feuille joueurs'!$A$2:$A$193,A61)),"",LARGE('stat sur 1 feuille joueurs'!$A$2:$A$193,A61))</f>
        <v/>
      </c>
      <c r="F61" s="1" t="str">
        <f>VLOOKUP(E61,'stat sur 1 feuille joueurs'!$A$2:$BJ$193,61,FALSE)</f>
        <v/>
      </c>
    </row>
    <row r="62" spans="1:6" x14ac:dyDescent="0.25">
      <c r="A62" s="19">
        <v>61</v>
      </c>
      <c r="C62" s="1" t="str">
        <f>IF(ISERROR(VLOOKUP(LARGE('stat sur 1 feuille joueurs'!$A$2:$A$193,A62),'stat sur 1 feuille joueurs'!$A$2:$B$193,2,FALSE)),"",VLOOKUP(LARGE('stat sur 1 feuille joueurs'!$A$2:$A$193,A62),'stat sur 1 feuille joueurs'!$A$2:$B$193,2,FALSE))</f>
        <v/>
      </c>
      <c r="D62" s="1" t="str">
        <f t="shared" si="0"/>
        <v/>
      </c>
      <c r="E62" s="1" t="str">
        <f>IF(ISERROR(LARGE('stat sur 1 feuille joueurs'!$A$2:$A$193,A62)),"",LARGE('stat sur 1 feuille joueurs'!$A$2:$A$193,A62))</f>
        <v/>
      </c>
      <c r="F62" s="1" t="str">
        <f>VLOOKUP(E62,'stat sur 1 feuille joueurs'!$A$2:$BJ$193,61,FALSE)</f>
        <v/>
      </c>
    </row>
    <row r="63" spans="1:6" x14ac:dyDescent="0.25">
      <c r="A63" s="19">
        <v>62</v>
      </c>
      <c r="C63" s="1" t="str">
        <f>IF(ISERROR(VLOOKUP(LARGE('stat sur 1 feuille joueurs'!$A$2:$A$193,A63),'stat sur 1 feuille joueurs'!$A$2:$B$193,2,FALSE)),"",VLOOKUP(LARGE('stat sur 1 feuille joueurs'!$A$2:$A$193,A63),'stat sur 1 feuille joueurs'!$A$2:$B$193,2,FALSE))</f>
        <v/>
      </c>
      <c r="D63" s="1" t="str">
        <f t="shared" si="0"/>
        <v/>
      </c>
      <c r="E63" s="1" t="str">
        <f>IF(ISERROR(LARGE('stat sur 1 feuille joueurs'!$A$2:$A$193,A63)),"",LARGE('stat sur 1 feuille joueurs'!$A$2:$A$193,A63))</f>
        <v/>
      </c>
      <c r="F63" s="1" t="str">
        <f>VLOOKUP(E63,'stat sur 1 feuille joueurs'!$A$2:$BJ$193,61,FALSE)</f>
        <v/>
      </c>
    </row>
    <row r="64" spans="1:6" x14ac:dyDescent="0.25">
      <c r="A64" s="19">
        <v>63</v>
      </c>
      <c r="C64" s="1" t="str">
        <f>IF(ISERROR(VLOOKUP(LARGE('stat sur 1 feuille joueurs'!$A$2:$A$193,A64),'stat sur 1 feuille joueurs'!$A$2:$B$193,2,FALSE)),"",VLOOKUP(LARGE('stat sur 1 feuille joueurs'!$A$2:$A$193,A64),'stat sur 1 feuille joueurs'!$A$2:$B$193,2,FALSE))</f>
        <v/>
      </c>
      <c r="D64" s="1" t="str">
        <f t="shared" si="0"/>
        <v/>
      </c>
      <c r="E64" s="1" t="str">
        <f>IF(ISERROR(LARGE('stat sur 1 feuille joueurs'!$A$2:$A$193,A64)),"",LARGE('stat sur 1 feuille joueurs'!$A$2:$A$193,A64))</f>
        <v/>
      </c>
      <c r="F64" s="1" t="str">
        <f>VLOOKUP(E64,'stat sur 1 feuille joueurs'!$A$2:$BJ$193,61,FALSE)</f>
        <v/>
      </c>
    </row>
    <row r="65" spans="1:6" x14ac:dyDescent="0.25">
      <c r="A65" s="19">
        <v>64</v>
      </c>
      <c r="C65" s="1" t="str">
        <f>IF(ISERROR(VLOOKUP(LARGE('stat sur 1 feuille joueurs'!$A$2:$A$193,A65),'stat sur 1 feuille joueurs'!$A$2:$B$193,2,FALSE)),"",VLOOKUP(LARGE('stat sur 1 feuille joueurs'!$A$2:$A$193,A65),'stat sur 1 feuille joueurs'!$A$2:$B$193,2,FALSE))</f>
        <v/>
      </c>
      <c r="D65" s="1" t="str">
        <f t="shared" si="0"/>
        <v/>
      </c>
      <c r="E65" s="1" t="str">
        <f>IF(ISERROR(LARGE('stat sur 1 feuille joueurs'!$A$2:$A$193,A65)),"",LARGE('stat sur 1 feuille joueurs'!$A$2:$A$193,A65))</f>
        <v/>
      </c>
      <c r="F65" s="1" t="str">
        <f>VLOOKUP(E65,'stat sur 1 feuille joueurs'!$A$2:$BJ$193,61,FALSE)</f>
        <v/>
      </c>
    </row>
    <row r="66" spans="1:6" x14ac:dyDescent="0.25">
      <c r="A66" s="19">
        <v>65</v>
      </c>
      <c r="C66" s="1" t="str">
        <f>IF(ISERROR(VLOOKUP(LARGE('stat sur 1 feuille joueurs'!$A$2:$A$193,A66),'stat sur 1 feuille joueurs'!$A$2:$B$193,2,FALSE)),"",VLOOKUP(LARGE('stat sur 1 feuille joueurs'!$A$2:$A$193,A66),'stat sur 1 feuille joueurs'!$A$2:$B$193,2,FALSE))</f>
        <v/>
      </c>
      <c r="D66" s="1" t="str">
        <f t="shared" si="0"/>
        <v/>
      </c>
      <c r="E66" s="1" t="str">
        <f>IF(ISERROR(LARGE('stat sur 1 feuille joueurs'!$A$2:$A$193,A66)),"",LARGE('stat sur 1 feuille joueurs'!$A$2:$A$193,A66))</f>
        <v/>
      </c>
      <c r="F66" s="1" t="str">
        <f>VLOOKUP(E66,'stat sur 1 feuille joueurs'!$A$2:$BJ$193,61,FALSE)</f>
        <v/>
      </c>
    </row>
    <row r="67" spans="1:6" x14ac:dyDescent="0.25">
      <c r="A67" s="19">
        <v>66</v>
      </c>
      <c r="C67" s="1" t="str">
        <f>IF(ISERROR(VLOOKUP(LARGE('stat sur 1 feuille joueurs'!$A$2:$A$193,A67),'stat sur 1 feuille joueurs'!$A$2:$B$193,2,FALSE)),"",VLOOKUP(LARGE('stat sur 1 feuille joueurs'!$A$2:$A$193,A67),'stat sur 1 feuille joueurs'!$A$2:$B$193,2,FALSE))</f>
        <v/>
      </c>
      <c r="D67" s="1" t="str">
        <f t="shared" ref="D67:D130" si="1">IF(ISERROR(ROUND(E67,0)),"",ROUND(E67,0))</f>
        <v/>
      </c>
      <c r="E67" s="1" t="str">
        <f>IF(ISERROR(LARGE('stat sur 1 feuille joueurs'!$A$2:$A$193,A67)),"",LARGE('stat sur 1 feuille joueurs'!$A$2:$A$193,A67))</f>
        <v/>
      </c>
      <c r="F67" s="1" t="str">
        <f>VLOOKUP(E67,'stat sur 1 feuille joueurs'!$A$2:$BJ$193,61,FALSE)</f>
        <v/>
      </c>
    </row>
    <row r="68" spans="1:6" x14ac:dyDescent="0.25">
      <c r="A68" s="19">
        <v>67</v>
      </c>
      <c r="C68" s="1" t="str">
        <f>IF(ISERROR(VLOOKUP(LARGE('stat sur 1 feuille joueurs'!$A$2:$A$193,A68),'stat sur 1 feuille joueurs'!$A$2:$B$193,2,FALSE)),"",VLOOKUP(LARGE('stat sur 1 feuille joueurs'!$A$2:$A$193,A68),'stat sur 1 feuille joueurs'!$A$2:$B$193,2,FALSE))</f>
        <v/>
      </c>
      <c r="D68" s="1" t="str">
        <f t="shared" si="1"/>
        <v/>
      </c>
      <c r="E68" s="1" t="str">
        <f>IF(ISERROR(LARGE('stat sur 1 feuille joueurs'!$A$2:$A$193,A68)),"",LARGE('stat sur 1 feuille joueurs'!$A$2:$A$193,A68))</f>
        <v/>
      </c>
      <c r="F68" s="1" t="str">
        <f>VLOOKUP(E68,'stat sur 1 feuille joueurs'!$A$2:$BJ$193,61,FALSE)</f>
        <v/>
      </c>
    </row>
    <row r="69" spans="1:6" x14ac:dyDescent="0.25">
      <c r="A69" s="19">
        <v>68</v>
      </c>
      <c r="C69" s="1" t="str">
        <f>IF(ISERROR(VLOOKUP(LARGE('stat sur 1 feuille joueurs'!$A$2:$A$193,A69),'stat sur 1 feuille joueurs'!$A$2:$B$193,2,FALSE)),"",VLOOKUP(LARGE('stat sur 1 feuille joueurs'!$A$2:$A$193,A69),'stat sur 1 feuille joueurs'!$A$2:$B$193,2,FALSE))</f>
        <v/>
      </c>
      <c r="D69" s="1" t="str">
        <f t="shared" si="1"/>
        <v/>
      </c>
      <c r="E69" s="1" t="str">
        <f>IF(ISERROR(LARGE('stat sur 1 feuille joueurs'!$A$2:$A$193,A69)),"",LARGE('stat sur 1 feuille joueurs'!$A$2:$A$193,A69))</f>
        <v/>
      </c>
      <c r="F69" s="1" t="str">
        <f>VLOOKUP(E69,'stat sur 1 feuille joueurs'!$A$2:$BJ$193,61,FALSE)</f>
        <v/>
      </c>
    </row>
    <row r="70" spans="1:6" x14ac:dyDescent="0.25">
      <c r="A70" s="19">
        <v>69</v>
      </c>
      <c r="C70" s="1" t="str">
        <f>IF(ISERROR(VLOOKUP(LARGE('stat sur 1 feuille joueurs'!$A$2:$A$193,A70),'stat sur 1 feuille joueurs'!$A$2:$B$193,2,FALSE)),"",VLOOKUP(LARGE('stat sur 1 feuille joueurs'!$A$2:$A$193,A70),'stat sur 1 feuille joueurs'!$A$2:$B$193,2,FALSE))</f>
        <v/>
      </c>
      <c r="D70" s="1" t="str">
        <f t="shared" si="1"/>
        <v/>
      </c>
      <c r="E70" s="1" t="str">
        <f>IF(ISERROR(LARGE('stat sur 1 feuille joueurs'!$A$2:$A$193,A70)),"",LARGE('stat sur 1 feuille joueurs'!$A$2:$A$193,A70))</f>
        <v/>
      </c>
      <c r="F70" s="1" t="str">
        <f>VLOOKUP(E70,'stat sur 1 feuille joueurs'!$A$2:$BJ$193,61,FALSE)</f>
        <v/>
      </c>
    </row>
    <row r="71" spans="1:6" x14ac:dyDescent="0.25">
      <c r="A71" s="19">
        <v>70</v>
      </c>
      <c r="C71" s="1" t="str">
        <f>IF(ISERROR(VLOOKUP(LARGE('stat sur 1 feuille joueurs'!$A$2:$A$193,A71),'stat sur 1 feuille joueurs'!$A$2:$B$193,2,FALSE)),"",VLOOKUP(LARGE('stat sur 1 feuille joueurs'!$A$2:$A$193,A71),'stat sur 1 feuille joueurs'!$A$2:$B$193,2,FALSE))</f>
        <v/>
      </c>
      <c r="D71" s="1" t="str">
        <f t="shared" si="1"/>
        <v/>
      </c>
      <c r="E71" s="1" t="str">
        <f>IF(ISERROR(LARGE('stat sur 1 feuille joueurs'!$A$2:$A$193,A71)),"",LARGE('stat sur 1 feuille joueurs'!$A$2:$A$193,A71))</f>
        <v/>
      </c>
      <c r="F71" s="1" t="str">
        <f>VLOOKUP(E71,'stat sur 1 feuille joueurs'!$A$2:$BJ$193,61,FALSE)</f>
        <v/>
      </c>
    </row>
    <row r="72" spans="1:6" x14ac:dyDescent="0.25">
      <c r="A72" s="19">
        <v>71</v>
      </c>
      <c r="C72" s="1" t="str">
        <f>IF(ISERROR(VLOOKUP(LARGE('stat sur 1 feuille joueurs'!$A$2:$A$193,A72),'stat sur 1 feuille joueurs'!$A$2:$B$193,2,FALSE)),"",VLOOKUP(LARGE('stat sur 1 feuille joueurs'!$A$2:$A$193,A72),'stat sur 1 feuille joueurs'!$A$2:$B$193,2,FALSE))</f>
        <v/>
      </c>
      <c r="D72" s="1" t="str">
        <f t="shared" si="1"/>
        <v/>
      </c>
      <c r="E72" s="1" t="str">
        <f>IF(ISERROR(LARGE('stat sur 1 feuille joueurs'!$A$2:$A$193,A72)),"",LARGE('stat sur 1 feuille joueurs'!$A$2:$A$193,A72))</f>
        <v/>
      </c>
      <c r="F72" s="1" t="str">
        <f>VLOOKUP(E72,'stat sur 1 feuille joueurs'!$A$2:$BJ$193,61,FALSE)</f>
        <v/>
      </c>
    </row>
    <row r="73" spans="1:6" x14ac:dyDescent="0.25">
      <c r="A73" s="19">
        <v>72</v>
      </c>
      <c r="C73" s="1" t="str">
        <f>IF(ISERROR(VLOOKUP(LARGE('stat sur 1 feuille joueurs'!$A$2:$A$193,A73),'stat sur 1 feuille joueurs'!$A$2:$B$193,2,FALSE)),"",VLOOKUP(LARGE('stat sur 1 feuille joueurs'!$A$2:$A$193,A73),'stat sur 1 feuille joueurs'!$A$2:$B$193,2,FALSE))</f>
        <v/>
      </c>
      <c r="D73" s="1" t="str">
        <f t="shared" si="1"/>
        <v/>
      </c>
      <c r="E73" s="1" t="str">
        <f>IF(ISERROR(LARGE('stat sur 1 feuille joueurs'!$A$2:$A$193,A73)),"",LARGE('stat sur 1 feuille joueurs'!$A$2:$A$193,A73))</f>
        <v/>
      </c>
      <c r="F73" s="1" t="str">
        <f>VLOOKUP(E73,'stat sur 1 feuille joueurs'!$A$2:$BJ$193,61,FALSE)</f>
        <v/>
      </c>
    </row>
    <row r="74" spans="1:6" x14ac:dyDescent="0.25">
      <c r="A74" s="19">
        <v>73</v>
      </c>
      <c r="C74" s="1" t="str">
        <f>IF(ISERROR(VLOOKUP(LARGE('stat sur 1 feuille joueurs'!$A$2:$A$193,A74),'stat sur 1 feuille joueurs'!$A$2:$B$193,2,FALSE)),"",VLOOKUP(LARGE('stat sur 1 feuille joueurs'!$A$2:$A$193,A74),'stat sur 1 feuille joueurs'!$A$2:$B$193,2,FALSE))</f>
        <v/>
      </c>
      <c r="D74" s="1" t="str">
        <f t="shared" si="1"/>
        <v/>
      </c>
      <c r="E74" s="1" t="str">
        <f>IF(ISERROR(LARGE('stat sur 1 feuille joueurs'!$A$2:$A$193,A74)),"",LARGE('stat sur 1 feuille joueurs'!$A$2:$A$193,A74))</f>
        <v/>
      </c>
      <c r="F74" s="1" t="str">
        <f>VLOOKUP(E74,'stat sur 1 feuille joueurs'!$A$2:$BJ$193,61,FALSE)</f>
        <v/>
      </c>
    </row>
    <row r="75" spans="1:6" x14ac:dyDescent="0.25">
      <c r="A75" s="19">
        <v>74</v>
      </c>
      <c r="C75" s="1" t="str">
        <f>IF(ISERROR(VLOOKUP(LARGE('stat sur 1 feuille joueurs'!$A$2:$A$193,A75),'stat sur 1 feuille joueurs'!$A$2:$B$193,2,FALSE)),"",VLOOKUP(LARGE('stat sur 1 feuille joueurs'!$A$2:$A$193,A75),'stat sur 1 feuille joueurs'!$A$2:$B$193,2,FALSE))</f>
        <v/>
      </c>
      <c r="D75" s="1" t="str">
        <f t="shared" si="1"/>
        <v/>
      </c>
      <c r="E75" s="1" t="str">
        <f>IF(ISERROR(LARGE('stat sur 1 feuille joueurs'!$A$2:$A$193,A75)),"",LARGE('stat sur 1 feuille joueurs'!$A$2:$A$193,A75))</f>
        <v/>
      </c>
      <c r="F75" s="1" t="str">
        <f>VLOOKUP(E75,'stat sur 1 feuille joueurs'!$A$2:$BJ$193,61,FALSE)</f>
        <v/>
      </c>
    </row>
    <row r="76" spans="1:6" x14ac:dyDescent="0.25">
      <c r="A76" s="19">
        <v>75</v>
      </c>
      <c r="C76" s="1" t="str">
        <f>IF(ISERROR(VLOOKUP(LARGE('stat sur 1 feuille joueurs'!$A$2:$A$193,A76),'stat sur 1 feuille joueurs'!$A$2:$B$193,2,FALSE)),"",VLOOKUP(LARGE('stat sur 1 feuille joueurs'!$A$2:$A$193,A76),'stat sur 1 feuille joueurs'!$A$2:$B$193,2,FALSE))</f>
        <v/>
      </c>
      <c r="D76" s="1" t="str">
        <f t="shared" si="1"/>
        <v/>
      </c>
      <c r="E76" s="1" t="str">
        <f>IF(ISERROR(LARGE('stat sur 1 feuille joueurs'!$A$2:$A$193,A76)),"",LARGE('stat sur 1 feuille joueurs'!$A$2:$A$193,A76))</f>
        <v/>
      </c>
      <c r="F76" s="1" t="str">
        <f>VLOOKUP(E76,'stat sur 1 feuille joueurs'!$A$2:$BJ$193,61,FALSE)</f>
        <v/>
      </c>
    </row>
    <row r="77" spans="1:6" x14ac:dyDescent="0.25">
      <c r="A77" s="19">
        <v>76</v>
      </c>
      <c r="C77" s="1" t="str">
        <f>IF(ISERROR(VLOOKUP(LARGE('stat sur 1 feuille joueurs'!$A$2:$A$193,A77),'stat sur 1 feuille joueurs'!$A$2:$B$193,2,FALSE)),"",VLOOKUP(LARGE('stat sur 1 feuille joueurs'!$A$2:$A$193,A77),'stat sur 1 feuille joueurs'!$A$2:$B$193,2,FALSE))</f>
        <v/>
      </c>
      <c r="D77" s="1" t="str">
        <f t="shared" si="1"/>
        <v/>
      </c>
      <c r="E77" s="1" t="str">
        <f>IF(ISERROR(LARGE('stat sur 1 feuille joueurs'!$A$2:$A$193,A77)),"",LARGE('stat sur 1 feuille joueurs'!$A$2:$A$193,A77))</f>
        <v/>
      </c>
      <c r="F77" s="1" t="str">
        <f>VLOOKUP(E77,'stat sur 1 feuille joueurs'!$A$2:$BJ$193,61,FALSE)</f>
        <v/>
      </c>
    </row>
    <row r="78" spans="1:6" x14ac:dyDescent="0.25">
      <c r="A78" s="19">
        <v>77</v>
      </c>
      <c r="C78" s="1" t="str">
        <f>IF(ISERROR(VLOOKUP(LARGE('stat sur 1 feuille joueurs'!$A$2:$A$193,A78),'stat sur 1 feuille joueurs'!$A$2:$B$193,2,FALSE)),"",VLOOKUP(LARGE('stat sur 1 feuille joueurs'!$A$2:$A$193,A78),'stat sur 1 feuille joueurs'!$A$2:$B$193,2,FALSE))</f>
        <v/>
      </c>
      <c r="D78" s="1" t="str">
        <f t="shared" si="1"/>
        <v/>
      </c>
      <c r="E78" s="1" t="str">
        <f>IF(ISERROR(LARGE('stat sur 1 feuille joueurs'!$A$2:$A$193,A78)),"",LARGE('stat sur 1 feuille joueurs'!$A$2:$A$193,A78))</f>
        <v/>
      </c>
      <c r="F78" s="1" t="str">
        <f>VLOOKUP(E78,'stat sur 1 feuille joueurs'!$A$2:$BJ$193,61,FALSE)</f>
        <v/>
      </c>
    </row>
    <row r="79" spans="1:6" x14ac:dyDescent="0.25">
      <c r="A79" s="19">
        <v>78</v>
      </c>
      <c r="C79" s="1" t="str">
        <f>IF(ISERROR(VLOOKUP(LARGE('stat sur 1 feuille joueurs'!$A$2:$A$193,A79),'stat sur 1 feuille joueurs'!$A$2:$B$193,2,FALSE)),"",VLOOKUP(LARGE('stat sur 1 feuille joueurs'!$A$2:$A$193,A79),'stat sur 1 feuille joueurs'!$A$2:$B$193,2,FALSE))</f>
        <v/>
      </c>
      <c r="D79" s="1" t="str">
        <f t="shared" si="1"/>
        <v/>
      </c>
      <c r="E79" s="1" t="str">
        <f>IF(ISERROR(LARGE('stat sur 1 feuille joueurs'!$A$2:$A$193,A79)),"",LARGE('stat sur 1 feuille joueurs'!$A$2:$A$193,A79))</f>
        <v/>
      </c>
      <c r="F79" s="1" t="str">
        <f>VLOOKUP(E79,'stat sur 1 feuille joueurs'!$A$2:$BJ$193,61,FALSE)</f>
        <v/>
      </c>
    </row>
    <row r="80" spans="1:6" x14ac:dyDescent="0.25">
      <c r="A80" s="19">
        <v>79</v>
      </c>
      <c r="C80" s="1" t="str">
        <f>IF(ISERROR(VLOOKUP(LARGE('stat sur 1 feuille joueurs'!$A$2:$A$193,A80),'stat sur 1 feuille joueurs'!$A$2:$B$193,2,FALSE)),"",VLOOKUP(LARGE('stat sur 1 feuille joueurs'!$A$2:$A$193,A80),'stat sur 1 feuille joueurs'!$A$2:$B$193,2,FALSE))</f>
        <v/>
      </c>
      <c r="D80" s="1" t="str">
        <f t="shared" si="1"/>
        <v/>
      </c>
      <c r="E80" s="1" t="str">
        <f>IF(ISERROR(LARGE('stat sur 1 feuille joueurs'!$A$2:$A$193,A80)),"",LARGE('stat sur 1 feuille joueurs'!$A$2:$A$193,A80))</f>
        <v/>
      </c>
      <c r="F80" s="1" t="str">
        <f>VLOOKUP(E80,'stat sur 1 feuille joueurs'!$A$2:$BJ$193,61,FALSE)</f>
        <v/>
      </c>
    </row>
    <row r="81" spans="1:6" x14ac:dyDescent="0.25">
      <c r="A81" s="19">
        <v>80</v>
      </c>
      <c r="C81" s="1" t="str">
        <f>IF(ISERROR(VLOOKUP(LARGE('stat sur 1 feuille joueurs'!$A$2:$A$193,A81),'stat sur 1 feuille joueurs'!$A$2:$B$193,2,FALSE)),"",VLOOKUP(LARGE('stat sur 1 feuille joueurs'!$A$2:$A$193,A81),'stat sur 1 feuille joueurs'!$A$2:$B$193,2,FALSE))</f>
        <v/>
      </c>
      <c r="D81" s="1" t="str">
        <f t="shared" si="1"/>
        <v/>
      </c>
      <c r="E81" s="1" t="str">
        <f>IF(ISERROR(LARGE('stat sur 1 feuille joueurs'!$A$2:$A$193,A81)),"",LARGE('stat sur 1 feuille joueurs'!$A$2:$A$193,A81))</f>
        <v/>
      </c>
      <c r="F81" s="1" t="str">
        <f>VLOOKUP(E81,'stat sur 1 feuille joueurs'!$A$2:$BJ$193,61,FALSE)</f>
        <v/>
      </c>
    </row>
    <row r="82" spans="1:6" x14ac:dyDescent="0.25">
      <c r="A82" s="19">
        <v>81</v>
      </c>
      <c r="C82" s="1" t="str">
        <f>IF(ISERROR(VLOOKUP(LARGE('stat sur 1 feuille joueurs'!$A$2:$A$193,A82),'stat sur 1 feuille joueurs'!$A$2:$B$193,2,FALSE)),"",VLOOKUP(LARGE('stat sur 1 feuille joueurs'!$A$2:$A$193,A82),'stat sur 1 feuille joueurs'!$A$2:$B$193,2,FALSE))</f>
        <v/>
      </c>
      <c r="D82" s="1" t="str">
        <f t="shared" si="1"/>
        <v/>
      </c>
      <c r="E82" s="1" t="str">
        <f>IF(ISERROR(LARGE('stat sur 1 feuille joueurs'!$A$2:$A$193,A82)),"",LARGE('stat sur 1 feuille joueurs'!$A$2:$A$193,A82))</f>
        <v/>
      </c>
      <c r="F82" s="1" t="str">
        <f>VLOOKUP(E82,'stat sur 1 feuille joueurs'!$A$2:$BJ$193,61,FALSE)</f>
        <v/>
      </c>
    </row>
    <row r="83" spans="1:6" x14ac:dyDescent="0.25">
      <c r="A83" s="19">
        <v>82</v>
      </c>
      <c r="C83" s="1" t="str">
        <f>IF(ISERROR(VLOOKUP(LARGE('stat sur 1 feuille joueurs'!$A$2:$A$193,A83),'stat sur 1 feuille joueurs'!$A$2:$B$193,2,FALSE)),"",VLOOKUP(LARGE('stat sur 1 feuille joueurs'!$A$2:$A$193,A83),'stat sur 1 feuille joueurs'!$A$2:$B$193,2,FALSE))</f>
        <v/>
      </c>
      <c r="D83" s="1" t="str">
        <f t="shared" si="1"/>
        <v/>
      </c>
      <c r="E83" s="1" t="str">
        <f>IF(ISERROR(LARGE('stat sur 1 feuille joueurs'!$A$2:$A$193,A83)),"",LARGE('stat sur 1 feuille joueurs'!$A$2:$A$193,A83))</f>
        <v/>
      </c>
      <c r="F83" s="1" t="str">
        <f>VLOOKUP(E83,'stat sur 1 feuille joueurs'!$A$2:$BJ$193,61,FALSE)</f>
        <v/>
      </c>
    </row>
    <row r="84" spans="1:6" x14ac:dyDescent="0.25">
      <c r="A84" s="19">
        <v>83</v>
      </c>
      <c r="C84" s="1" t="str">
        <f>IF(ISERROR(VLOOKUP(LARGE('stat sur 1 feuille joueurs'!$A$2:$A$193,A84),'stat sur 1 feuille joueurs'!$A$2:$B$193,2,FALSE)),"",VLOOKUP(LARGE('stat sur 1 feuille joueurs'!$A$2:$A$193,A84),'stat sur 1 feuille joueurs'!$A$2:$B$193,2,FALSE))</f>
        <v/>
      </c>
      <c r="D84" s="1" t="str">
        <f t="shared" si="1"/>
        <v/>
      </c>
      <c r="E84" s="1" t="str">
        <f>IF(ISERROR(LARGE('stat sur 1 feuille joueurs'!$A$2:$A$193,A84)),"",LARGE('stat sur 1 feuille joueurs'!$A$2:$A$193,A84))</f>
        <v/>
      </c>
      <c r="F84" s="1" t="str">
        <f>VLOOKUP(E84,'stat sur 1 feuille joueurs'!$A$2:$BJ$193,61,FALSE)</f>
        <v/>
      </c>
    </row>
    <row r="85" spans="1:6" x14ac:dyDescent="0.25">
      <c r="A85" s="19">
        <v>84</v>
      </c>
      <c r="C85" s="1" t="str">
        <f>IF(ISERROR(VLOOKUP(LARGE('stat sur 1 feuille joueurs'!$A$2:$A$193,A85),'stat sur 1 feuille joueurs'!$A$2:$B$193,2,FALSE)),"",VLOOKUP(LARGE('stat sur 1 feuille joueurs'!$A$2:$A$193,A85),'stat sur 1 feuille joueurs'!$A$2:$B$193,2,FALSE))</f>
        <v/>
      </c>
      <c r="D85" s="1" t="str">
        <f t="shared" si="1"/>
        <v/>
      </c>
      <c r="E85" s="1" t="str">
        <f>IF(ISERROR(LARGE('stat sur 1 feuille joueurs'!$A$2:$A$193,A85)),"",LARGE('stat sur 1 feuille joueurs'!$A$2:$A$193,A85))</f>
        <v/>
      </c>
      <c r="F85" s="1" t="str">
        <f>VLOOKUP(E85,'stat sur 1 feuille joueurs'!$A$2:$BJ$193,61,FALSE)</f>
        <v/>
      </c>
    </row>
    <row r="86" spans="1:6" x14ac:dyDescent="0.25">
      <c r="A86" s="19">
        <v>85</v>
      </c>
      <c r="C86" s="1" t="str">
        <f>IF(ISERROR(VLOOKUP(LARGE('stat sur 1 feuille joueurs'!$A$2:$A$193,A86),'stat sur 1 feuille joueurs'!$A$2:$B$193,2,FALSE)),"",VLOOKUP(LARGE('stat sur 1 feuille joueurs'!$A$2:$A$193,A86),'stat sur 1 feuille joueurs'!$A$2:$B$193,2,FALSE))</f>
        <v/>
      </c>
      <c r="D86" s="1" t="str">
        <f t="shared" si="1"/>
        <v/>
      </c>
      <c r="E86" s="1" t="str">
        <f>IF(ISERROR(LARGE('stat sur 1 feuille joueurs'!$A$2:$A$193,A86)),"",LARGE('stat sur 1 feuille joueurs'!$A$2:$A$193,A86))</f>
        <v/>
      </c>
      <c r="F86" s="1" t="str">
        <f>VLOOKUP(E86,'stat sur 1 feuille joueurs'!$A$2:$BJ$193,61,FALSE)</f>
        <v/>
      </c>
    </row>
    <row r="87" spans="1:6" x14ac:dyDescent="0.25">
      <c r="A87" s="19">
        <v>86</v>
      </c>
      <c r="C87" s="1" t="str">
        <f>IF(ISERROR(VLOOKUP(LARGE('stat sur 1 feuille joueurs'!$A$2:$A$193,A87),'stat sur 1 feuille joueurs'!$A$2:$B$193,2,FALSE)),"",VLOOKUP(LARGE('stat sur 1 feuille joueurs'!$A$2:$A$193,A87),'stat sur 1 feuille joueurs'!$A$2:$B$193,2,FALSE))</f>
        <v/>
      </c>
      <c r="D87" s="1" t="str">
        <f t="shared" si="1"/>
        <v/>
      </c>
      <c r="E87" s="1" t="str">
        <f>IF(ISERROR(LARGE('stat sur 1 feuille joueurs'!$A$2:$A$193,A87)),"",LARGE('stat sur 1 feuille joueurs'!$A$2:$A$193,A87))</f>
        <v/>
      </c>
      <c r="F87" s="1" t="str">
        <f>VLOOKUP(E87,'stat sur 1 feuille joueurs'!$A$2:$BJ$193,61,FALSE)</f>
        <v/>
      </c>
    </row>
    <row r="88" spans="1:6" x14ac:dyDescent="0.25">
      <c r="A88" s="19">
        <v>87</v>
      </c>
      <c r="C88" s="1" t="str">
        <f>IF(ISERROR(VLOOKUP(LARGE('stat sur 1 feuille joueurs'!$A$2:$A$193,A88),'stat sur 1 feuille joueurs'!$A$2:$B$193,2,FALSE)),"",VLOOKUP(LARGE('stat sur 1 feuille joueurs'!$A$2:$A$193,A88),'stat sur 1 feuille joueurs'!$A$2:$B$193,2,FALSE))</f>
        <v/>
      </c>
      <c r="D88" s="1" t="str">
        <f t="shared" si="1"/>
        <v/>
      </c>
      <c r="E88" s="1" t="str">
        <f>IF(ISERROR(LARGE('stat sur 1 feuille joueurs'!$A$2:$A$193,A88)),"",LARGE('stat sur 1 feuille joueurs'!$A$2:$A$193,A88))</f>
        <v/>
      </c>
      <c r="F88" s="1" t="str">
        <f>VLOOKUP(E88,'stat sur 1 feuille joueurs'!$A$2:$BJ$193,61,FALSE)</f>
        <v/>
      </c>
    </row>
    <row r="89" spans="1:6" x14ac:dyDescent="0.25">
      <c r="A89" s="19">
        <v>88</v>
      </c>
      <c r="C89" s="1" t="str">
        <f>IF(ISERROR(VLOOKUP(LARGE('stat sur 1 feuille joueurs'!$A$2:$A$193,A89),'stat sur 1 feuille joueurs'!$A$2:$B$193,2,FALSE)),"",VLOOKUP(LARGE('stat sur 1 feuille joueurs'!$A$2:$A$193,A89),'stat sur 1 feuille joueurs'!$A$2:$B$193,2,FALSE))</f>
        <v/>
      </c>
      <c r="D89" s="1" t="str">
        <f t="shared" si="1"/>
        <v/>
      </c>
      <c r="E89" s="1" t="str">
        <f>IF(ISERROR(LARGE('stat sur 1 feuille joueurs'!$A$2:$A$193,A89)),"",LARGE('stat sur 1 feuille joueurs'!$A$2:$A$193,A89))</f>
        <v/>
      </c>
      <c r="F89" s="1" t="str">
        <f>VLOOKUP(E89,'stat sur 1 feuille joueurs'!$A$2:$BJ$193,61,FALSE)</f>
        <v/>
      </c>
    </row>
    <row r="90" spans="1:6" x14ac:dyDescent="0.25">
      <c r="A90" s="19">
        <v>89</v>
      </c>
      <c r="C90" s="1" t="str">
        <f>IF(ISERROR(VLOOKUP(LARGE('stat sur 1 feuille joueurs'!$A$2:$A$193,A90),'stat sur 1 feuille joueurs'!$A$2:$B$193,2,FALSE)),"",VLOOKUP(LARGE('stat sur 1 feuille joueurs'!$A$2:$A$193,A90),'stat sur 1 feuille joueurs'!$A$2:$B$193,2,FALSE))</f>
        <v/>
      </c>
      <c r="D90" s="1" t="str">
        <f t="shared" si="1"/>
        <v/>
      </c>
      <c r="E90" s="1" t="str">
        <f>IF(ISERROR(LARGE('stat sur 1 feuille joueurs'!$A$2:$A$193,A90)),"",LARGE('stat sur 1 feuille joueurs'!$A$2:$A$193,A90))</f>
        <v/>
      </c>
      <c r="F90" s="1" t="str">
        <f>VLOOKUP(E90,'stat sur 1 feuille joueurs'!$A$2:$BJ$193,61,FALSE)</f>
        <v/>
      </c>
    </row>
    <row r="91" spans="1:6" x14ac:dyDescent="0.25">
      <c r="A91" s="19">
        <v>90</v>
      </c>
      <c r="C91" s="1" t="str">
        <f>IF(ISERROR(VLOOKUP(LARGE('stat sur 1 feuille joueurs'!$A$2:$A$193,A91),'stat sur 1 feuille joueurs'!$A$2:$B$193,2,FALSE)),"",VLOOKUP(LARGE('stat sur 1 feuille joueurs'!$A$2:$A$193,A91),'stat sur 1 feuille joueurs'!$A$2:$B$193,2,FALSE))</f>
        <v/>
      </c>
      <c r="D91" s="1" t="str">
        <f t="shared" si="1"/>
        <v/>
      </c>
      <c r="E91" s="1" t="str">
        <f>IF(ISERROR(LARGE('stat sur 1 feuille joueurs'!$A$2:$A$193,A91)),"",LARGE('stat sur 1 feuille joueurs'!$A$2:$A$193,A91))</f>
        <v/>
      </c>
      <c r="F91" s="1" t="str">
        <f>VLOOKUP(E91,'stat sur 1 feuille joueurs'!$A$2:$BJ$193,61,FALSE)</f>
        <v/>
      </c>
    </row>
    <row r="92" spans="1:6" x14ac:dyDescent="0.25">
      <c r="A92" s="19">
        <v>91</v>
      </c>
      <c r="C92" s="1" t="str">
        <f>IF(ISERROR(VLOOKUP(LARGE('stat sur 1 feuille joueurs'!$A$2:$A$193,A92),'stat sur 1 feuille joueurs'!$A$2:$B$193,2,FALSE)),"",VLOOKUP(LARGE('stat sur 1 feuille joueurs'!$A$2:$A$193,A92),'stat sur 1 feuille joueurs'!$A$2:$B$193,2,FALSE))</f>
        <v/>
      </c>
      <c r="D92" s="1" t="str">
        <f t="shared" si="1"/>
        <v/>
      </c>
      <c r="E92" s="1" t="str">
        <f>IF(ISERROR(LARGE('stat sur 1 feuille joueurs'!$A$2:$A$193,A92)),"",LARGE('stat sur 1 feuille joueurs'!$A$2:$A$193,A92))</f>
        <v/>
      </c>
      <c r="F92" s="1" t="str">
        <f>VLOOKUP(E92,'stat sur 1 feuille joueurs'!$A$2:$BJ$193,61,FALSE)</f>
        <v/>
      </c>
    </row>
    <row r="93" spans="1:6" x14ac:dyDescent="0.25">
      <c r="A93" s="19">
        <v>92</v>
      </c>
      <c r="C93" s="1" t="str">
        <f>IF(ISERROR(VLOOKUP(LARGE('stat sur 1 feuille joueurs'!$A$2:$A$193,A93),'stat sur 1 feuille joueurs'!$A$2:$B$193,2,FALSE)),"",VLOOKUP(LARGE('stat sur 1 feuille joueurs'!$A$2:$A$193,A93),'stat sur 1 feuille joueurs'!$A$2:$B$193,2,FALSE))</f>
        <v/>
      </c>
      <c r="D93" s="1" t="str">
        <f t="shared" si="1"/>
        <v/>
      </c>
      <c r="E93" s="1" t="str">
        <f>IF(ISERROR(LARGE('stat sur 1 feuille joueurs'!$A$2:$A$193,A93)),"",LARGE('stat sur 1 feuille joueurs'!$A$2:$A$193,A93))</f>
        <v/>
      </c>
      <c r="F93" s="1" t="str">
        <f>VLOOKUP(E93,'stat sur 1 feuille joueurs'!$A$2:$BJ$193,61,FALSE)</f>
        <v/>
      </c>
    </row>
    <row r="94" spans="1:6" x14ac:dyDescent="0.25">
      <c r="A94" s="19">
        <v>93</v>
      </c>
      <c r="C94" s="1" t="str">
        <f>IF(ISERROR(VLOOKUP(LARGE('stat sur 1 feuille joueurs'!$A$2:$A$193,A94),'stat sur 1 feuille joueurs'!$A$2:$B$193,2,FALSE)),"",VLOOKUP(LARGE('stat sur 1 feuille joueurs'!$A$2:$A$193,A94),'stat sur 1 feuille joueurs'!$A$2:$B$193,2,FALSE))</f>
        <v/>
      </c>
      <c r="D94" s="1" t="str">
        <f t="shared" si="1"/>
        <v/>
      </c>
      <c r="E94" s="1" t="str">
        <f>IF(ISERROR(LARGE('stat sur 1 feuille joueurs'!$A$2:$A$193,A94)),"",LARGE('stat sur 1 feuille joueurs'!$A$2:$A$193,A94))</f>
        <v/>
      </c>
      <c r="F94" s="1" t="str">
        <f>VLOOKUP(E94,'stat sur 1 feuille joueurs'!$A$2:$BJ$193,61,FALSE)</f>
        <v/>
      </c>
    </row>
    <row r="95" spans="1:6" x14ac:dyDescent="0.25">
      <c r="A95" s="19">
        <v>94</v>
      </c>
      <c r="C95" s="1" t="str">
        <f>IF(ISERROR(VLOOKUP(LARGE('stat sur 1 feuille joueurs'!$A$2:$A$193,A95),'stat sur 1 feuille joueurs'!$A$2:$B$193,2,FALSE)),"",VLOOKUP(LARGE('stat sur 1 feuille joueurs'!$A$2:$A$193,A95),'stat sur 1 feuille joueurs'!$A$2:$B$193,2,FALSE))</f>
        <v/>
      </c>
      <c r="D95" s="1" t="str">
        <f t="shared" si="1"/>
        <v/>
      </c>
      <c r="E95" s="1" t="str">
        <f>IF(ISERROR(LARGE('stat sur 1 feuille joueurs'!$A$2:$A$193,A95)),"",LARGE('stat sur 1 feuille joueurs'!$A$2:$A$193,A95))</f>
        <v/>
      </c>
      <c r="F95" s="1" t="str">
        <f>VLOOKUP(E95,'stat sur 1 feuille joueurs'!$A$2:$BJ$193,61,FALSE)</f>
        <v/>
      </c>
    </row>
    <row r="96" spans="1:6" x14ac:dyDescent="0.25">
      <c r="A96" s="19">
        <v>95</v>
      </c>
      <c r="C96" s="1" t="str">
        <f>IF(ISERROR(VLOOKUP(LARGE('stat sur 1 feuille joueurs'!$A$2:$A$193,A96),'stat sur 1 feuille joueurs'!$A$2:$B$193,2,FALSE)),"",VLOOKUP(LARGE('stat sur 1 feuille joueurs'!$A$2:$A$193,A96),'stat sur 1 feuille joueurs'!$A$2:$B$193,2,FALSE))</f>
        <v/>
      </c>
      <c r="D96" s="1" t="str">
        <f t="shared" si="1"/>
        <v/>
      </c>
      <c r="E96" s="1" t="str">
        <f>IF(ISERROR(LARGE('stat sur 1 feuille joueurs'!$A$2:$A$193,A96)),"",LARGE('stat sur 1 feuille joueurs'!$A$2:$A$193,A96))</f>
        <v/>
      </c>
      <c r="F96" s="1" t="str">
        <f>VLOOKUP(E96,'stat sur 1 feuille joueurs'!$A$2:$BJ$193,61,FALSE)</f>
        <v/>
      </c>
    </row>
    <row r="97" spans="1:6" x14ac:dyDescent="0.25">
      <c r="A97" s="19">
        <v>96</v>
      </c>
      <c r="C97" s="1" t="str">
        <f>IF(ISERROR(VLOOKUP(LARGE('stat sur 1 feuille joueurs'!$A$2:$A$193,A97),'stat sur 1 feuille joueurs'!$A$2:$B$193,2,FALSE)),"",VLOOKUP(LARGE('stat sur 1 feuille joueurs'!$A$2:$A$193,A97),'stat sur 1 feuille joueurs'!$A$2:$B$193,2,FALSE))</f>
        <v/>
      </c>
      <c r="D97" s="1" t="str">
        <f t="shared" si="1"/>
        <v/>
      </c>
      <c r="E97" s="1" t="str">
        <f>IF(ISERROR(LARGE('stat sur 1 feuille joueurs'!$A$2:$A$193,A97)),"",LARGE('stat sur 1 feuille joueurs'!$A$2:$A$193,A97))</f>
        <v/>
      </c>
      <c r="F97" s="1" t="str">
        <f>VLOOKUP(E97,'stat sur 1 feuille joueurs'!$A$2:$BJ$193,61,FALSE)</f>
        <v/>
      </c>
    </row>
    <row r="98" spans="1:6" x14ac:dyDescent="0.25">
      <c r="A98" s="19">
        <v>97</v>
      </c>
      <c r="C98" s="1" t="str">
        <f>IF(ISERROR(VLOOKUP(LARGE('stat sur 1 feuille joueurs'!$A$2:$A$193,A98),'stat sur 1 feuille joueurs'!$A$2:$B$193,2,FALSE)),"",VLOOKUP(LARGE('stat sur 1 feuille joueurs'!$A$2:$A$193,A98),'stat sur 1 feuille joueurs'!$A$2:$B$193,2,FALSE))</f>
        <v/>
      </c>
      <c r="D98" s="1" t="str">
        <f t="shared" si="1"/>
        <v/>
      </c>
      <c r="E98" s="1" t="str">
        <f>IF(ISERROR(LARGE('stat sur 1 feuille joueurs'!$A$2:$A$193,A98)),"",LARGE('stat sur 1 feuille joueurs'!$A$2:$A$193,A98))</f>
        <v/>
      </c>
      <c r="F98" s="1" t="str">
        <f>VLOOKUP(E98,'stat sur 1 feuille joueurs'!$A$2:$BJ$193,61,FALSE)</f>
        <v/>
      </c>
    </row>
    <row r="99" spans="1:6" x14ac:dyDescent="0.25">
      <c r="A99" s="19">
        <v>98</v>
      </c>
      <c r="C99" s="1" t="str">
        <f>IF(ISERROR(VLOOKUP(LARGE('stat sur 1 feuille joueurs'!$A$2:$A$193,A99),'stat sur 1 feuille joueurs'!$A$2:$B$193,2,FALSE)),"",VLOOKUP(LARGE('stat sur 1 feuille joueurs'!$A$2:$A$193,A99),'stat sur 1 feuille joueurs'!$A$2:$B$193,2,FALSE))</f>
        <v/>
      </c>
      <c r="D99" s="1" t="str">
        <f t="shared" si="1"/>
        <v/>
      </c>
      <c r="E99" s="1" t="str">
        <f>IF(ISERROR(LARGE('stat sur 1 feuille joueurs'!$A$2:$A$193,A99)),"",LARGE('stat sur 1 feuille joueurs'!$A$2:$A$193,A99))</f>
        <v/>
      </c>
      <c r="F99" s="1" t="str">
        <f>VLOOKUP(E99,'stat sur 1 feuille joueurs'!$A$2:$BJ$193,61,FALSE)</f>
        <v/>
      </c>
    </row>
    <row r="100" spans="1:6" x14ac:dyDescent="0.25">
      <c r="A100" s="19">
        <v>99</v>
      </c>
      <c r="C100" s="1" t="str">
        <f>IF(ISERROR(VLOOKUP(LARGE('stat sur 1 feuille joueurs'!$A$2:$A$193,A100),'stat sur 1 feuille joueurs'!$A$2:$B$193,2,FALSE)),"",VLOOKUP(LARGE('stat sur 1 feuille joueurs'!$A$2:$A$193,A100),'stat sur 1 feuille joueurs'!$A$2:$B$193,2,FALSE))</f>
        <v/>
      </c>
      <c r="D100" s="1" t="str">
        <f t="shared" si="1"/>
        <v/>
      </c>
      <c r="E100" s="1" t="str">
        <f>IF(ISERROR(LARGE('stat sur 1 feuille joueurs'!$A$2:$A$193,A100)),"",LARGE('stat sur 1 feuille joueurs'!$A$2:$A$193,A100))</f>
        <v/>
      </c>
      <c r="F100" s="1" t="str">
        <f>VLOOKUP(E100,'stat sur 1 feuille joueurs'!$A$2:$BJ$193,61,FALSE)</f>
        <v/>
      </c>
    </row>
    <row r="101" spans="1:6" x14ac:dyDescent="0.25">
      <c r="A101" s="19">
        <v>100</v>
      </c>
      <c r="C101" s="1" t="str">
        <f>IF(ISERROR(VLOOKUP(LARGE('stat sur 1 feuille joueurs'!$A$2:$A$193,A101),'stat sur 1 feuille joueurs'!$A$2:$B$193,2,FALSE)),"",VLOOKUP(LARGE('stat sur 1 feuille joueurs'!$A$2:$A$193,A101),'stat sur 1 feuille joueurs'!$A$2:$B$193,2,FALSE))</f>
        <v/>
      </c>
      <c r="D101" s="1" t="str">
        <f t="shared" si="1"/>
        <v/>
      </c>
      <c r="E101" s="1" t="str">
        <f>IF(ISERROR(LARGE('stat sur 1 feuille joueurs'!$A$2:$A$193,A101)),"",LARGE('stat sur 1 feuille joueurs'!$A$2:$A$193,A101))</f>
        <v/>
      </c>
      <c r="F101" s="1" t="str">
        <f>VLOOKUP(E101,'stat sur 1 feuille joueurs'!$A$2:$BJ$193,61,FALSE)</f>
        <v/>
      </c>
    </row>
    <row r="102" spans="1:6" x14ac:dyDescent="0.25">
      <c r="A102" s="19">
        <v>101</v>
      </c>
      <c r="C102" s="1" t="str">
        <f>IF(ISERROR(VLOOKUP(LARGE('stat sur 1 feuille joueurs'!$A$2:$A$193,A102),'stat sur 1 feuille joueurs'!$A$2:$B$193,2,FALSE)),"",VLOOKUP(LARGE('stat sur 1 feuille joueurs'!$A$2:$A$193,A102),'stat sur 1 feuille joueurs'!$A$2:$B$193,2,FALSE))</f>
        <v/>
      </c>
      <c r="D102" s="1" t="str">
        <f t="shared" si="1"/>
        <v/>
      </c>
      <c r="E102" s="1" t="str">
        <f>IF(ISERROR(LARGE('stat sur 1 feuille joueurs'!$A$2:$A$193,A102)),"",LARGE('stat sur 1 feuille joueurs'!$A$2:$A$193,A102))</f>
        <v/>
      </c>
      <c r="F102" s="1" t="str">
        <f>VLOOKUP(E102,'stat sur 1 feuille joueurs'!$A$2:$BJ$193,61,FALSE)</f>
        <v/>
      </c>
    </row>
    <row r="103" spans="1:6" x14ac:dyDescent="0.25">
      <c r="A103" s="19">
        <v>102</v>
      </c>
      <c r="C103" s="1" t="str">
        <f>IF(ISERROR(VLOOKUP(LARGE('stat sur 1 feuille joueurs'!$A$2:$A$193,A103),'stat sur 1 feuille joueurs'!$A$2:$B$193,2,FALSE)),"",VLOOKUP(LARGE('stat sur 1 feuille joueurs'!$A$2:$A$193,A103),'stat sur 1 feuille joueurs'!$A$2:$B$193,2,FALSE))</f>
        <v/>
      </c>
      <c r="D103" s="1" t="str">
        <f t="shared" si="1"/>
        <v/>
      </c>
      <c r="E103" s="1" t="str">
        <f>IF(ISERROR(LARGE('stat sur 1 feuille joueurs'!$A$2:$A$193,A103)),"",LARGE('stat sur 1 feuille joueurs'!$A$2:$A$193,A103))</f>
        <v/>
      </c>
      <c r="F103" s="1" t="str">
        <f>VLOOKUP(E103,'stat sur 1 feuille joueurs'!$A$2:$BJ$193,61,FALSE)</f>
        <v/>
      </c>
    </row>
    <row r="104" spans="1:6" x14ac:dyDescent="0.25">
      <c r="A104" s="19">
        <v>103</v>
      </c>
      <c r="C104" s="1" t="str">
        <f>IF(ISERROR(VLOOKUP(LARGE('stat sur 1 feuille joueurs'!$A$2:$A$193,A104),'stat sur 1 feuille joueurs'!$A$2:$B$193,2,FALSE)),"",VLOOKUP(LARGE('stat sur 1 feuille joueurs'!$A$2:$A$193,A104),'stat sur 1 feuille joueurs'!$A$2:$B$193,2,FALSE))</f>
        <v/>
      </c>
      <c r="D104" s="1" t="str">
        <f t="shared" si="1"/>
        <v/>
      </c>
      <c r="E104" s="1" t="str">
        <f>IF(ISERROR(LARGE('stat sur 1 feuille joueurs'!$A$2:$A$193,A104)),"",LARGE('stat sur 1 feuille joueurs'!$A$2:$A$193,A104))</f>
        <v/>
      </c>
      <c r="F104" s="1" t="str">
        <f>VLOOKUP(E104,'stat sur 1 feuille joueurs'!$A$2:$BJ$193,61,FALSE)</f>
        <v/>
      </c>
    </row>
    <row r="105" spans="1:6" x14ac:dyDescent="0.25">
      <c r="A105" s="19">
        <v>104</v>
      </c>
      <c r="C105" s="1" t="str">
        <f>IF(ISERROR(VLOOKUP(LARGE('stat sur 1 feuille joueurs'!$A$2:$A$193,A105),'stat sur 1 feuille joueurs'!$A$2:$B$193,2,FALSE)),"",VLOOKUP(LARGE('stat sur 1 feuille joueurs'!$A$2:$A$193,A105),'stat sur 1 feuille joueurs'!$A$2:$B$193,2,FALSE))</f>
        <v/>
      </c>
      <c r="D105" s="1" t="str">
        <f t="shared" si="1"/>
        <v/>
      </c>
      <c r="E105" s="1" t="str">
        <f>IF(ISERROR(LARGE('stat sur 1 feuille joueurs'!$A$2:$A$193,A105)),"",LARGE('stat sur 1 feuille joueurs'!$A$2:$A$193,A105))</f>
        <v/>
      </c>
      <c r="F105" s="1" t="str">
        <f>VLOOKUP(E105,'stat sur 1 feuille joueurs'!$A$2:$BJ$193,61,FALSE)</f>
        <v/>
      </c>
    </row>
    <row r="106" spans="1:6" x14ac:dyDescent="0.25">
      <c r="A106" s="19">
        <v>105</v>
      </c>
      <c r="C106" s="1" t="str">
        <f>IF(ISERROR(VLOOKUP(LARGE('stat sur 1 feuille joueurs'!$A$2:$A$193,A106),'stat sur 1 feuille joueurs'!$A$2:$B$193,2,FALSE)),"",VLOOKUP(LARGE('stat sur 1 feuille joueurs'!$A$2:$A$193,A106),'stat sur 1 feuille joueurs'!$A$2:$B$193,2,FALSE))</f>
        <v/>
      </c>
      <c r="D106" s="1" t="str">
        <f t="shared" si="1"/>
        <v/>
      </c>
      <c r="E106" s="1" t="str">
        <f>IF(ISERROR(LARGE('stat sur 1 feuille joueurs'!$A$2:$A$193,A106)),"",LARGE('stat sur 1 feuille joueurs'!$A$2:$A$193,A106))</f>
        <v/>
      </c>
      <c r="F106" s="1" t="str">
        <f>VLOOKUP(E106,'stat sur 1 feuille joueurs'!$A$2:$BJ$193,61,FALSE)</f>
        <v/>
      </c>
    </row>
    <row r="107" spans="1:6" x14ac:dyDescent="0.25">
      <c r="A107" s="19">
        <v>106</v>
      </c>
      <c r="C107" s="1" t="str">
        <f>IF(ISERROR(VLOOKUP(LARGE('stat sur 1 feuille joueurs'!$A$2:$A$193,A107),'stat sur 1 feuille joueurs'!$A$2:$B$193,2,FALSE)),"",VLOOKUP(LARGE('stat sur 1 feuille joueurs'!$A$2:$A$193,A107),'stat sur 1 feuille joueurs'!$A$2:$B$193,2,FALSE))</f>
        <v/>
      </c>
      <c r="D107" s="1" t="str">
        <f t="shared" si="1"/>
        <v/>
      </c>
      <c r="E107" s="1" t="str">
        <f>IF(ISERROR(LARGE('stat sur 1 feuille joueurs'!$A$2:$A$193,A107)),"",LARGE('stat sur 1 feuille joueurs'!$A$2:$A$193,A107))</f>
        <v/>
      </c>
      <c r="F107" s="1" t="str">
        <f>VLOOKUP(E107,'stat sur 1 feuille joueurs'!$A$2:$BJ$193,61,FALSE)</f>
        <v/>
      </c>
    </row>
    <row r="108" spans="1:6" x14ac:dyDescent="0.25">
      <c r="A108" s="19">
        <v>107</v>
      </c>
      <c r="C108" s="1" t="str">
        <f>IF(ISERROR(VLOOKUP(LARGE('stat sur 1 feuille joueurs'!$A$2:$A$193,A108),'stat sur 1 feuille joueurs'!$A$2:$B$193,2,FALSE)),"",VLOOKUP(LARGE('stat sur 1 feuille joueurs'!$A$2:$A$193,A108),'stat sur 1 feuille joueurs'!$A$2:$B$193,2,FALSE))</f>
        <v/>
      </c>
      <c r="D108" s="1" t="str">
        <f t="shared" si="1"/>
        <v/>
      </c>
      <c r="E108" s="1" t="str">
        <f>IF(ISERROR(LARGE('stat sur 1 feuille joueurs'!$A$2:$A$193,A108)),"",LARGE('stat sur 1 feuille joueurs'!$A$2:$A$193,A108))</f>
        <v/>
      </c>
      <c r="F108" s="1" t="str">
        <f>VLOOKUP(E108,'stat sur 1 feuille joueurs'!$A$2:$BJ$193,61,FALSE)</f>
        <v/>
      </c>
    </row>
    <row r="109" spans="1:6" x14ac:dyDescent="0.25">
      <c r="A109" s="19">
        <v>108</v>
      </c>
      <c r="C109" s="1" t="str">
        <f>IF(ISERROR(VLOOKUP(LARGE('stat sur 1 feuille joueurs'!$A$2:$A$193,A109),'stat sur 1 feuille joueurs'!$A$2:$B$193,2,FALSE)),"",VLOOKUP(LARGE('stat sur 1 feuille joueurs'!$A$2:$A$193,A109),'stat sur 1 feuille joueurs'!$A$2:$B$193,2,FALSE))</f>
        <v/>
      </c>
      <c r="D109" s="1" t="str">
        <f t="shared" si="1"/>
        <v/>
      </c>
      <c r="E109" s="1" t="str">
        <f>IF(ISERROR(LARGE('stat sur 1 feuille joueurs'!$A$2:$A$193,A109)),"",LARGE('stat sur 1 feuille joueurs'!$A$2:$A$193,A109))</f>
        <v/>
      </c>
      <c r="F109" s="1" t="str">
        <f>VLOOKUP(E109,'stat sur 1 feuille joueurs'!$A$2:$BJ$193,61,FALSE)</f>
        <v/>
      </c>
    </row>
    <row r="110" spans="1:6" x14ac:dyDescent="0.25">
      <c r="A110" s="19">
        <v>109</v>
      </c>
      <c r="C110" s="1" t="str">
        <f>IF(ISERROR(VLOOKUP(LARGE('stat sur 1 feuille joueurs'!$A$2:$A$193,A110),'stat sur 1 feuille joueurs'!$A$2:$B$193,2,FALSE)),"",VLOOKUP(LARGE('stat sur 1 feuille joueurs'!$A$2:$A$193,A110),'stat sur 1 feuille joueurs'!$A$2:$B$193,2,FALSE))</f>
        <v/>
      </c>
      <c r="D110" s="1" t="str">
        <f t="shared" si="1"/>
        <v/>
      </c>
      <c r="E110" s="1" t="str">
        <f>IF(ISERROR(LARGE('stat sur 1 feuille joueurs'!$A$2:$A$193,A110)),"",LARGE('stat sur 1 feuille joueurs'!$A$2:$A$193,A110))</f>
        <v/>
      </c>
      <c r="F110" s="1" t="str">
        <f>VLOOKUP(E110,'stat sur 1 feuille joueurs'!$A$2:$BJ$193,61,FALSE)</f>
        <v/>
      </c>
    </row>
    <row r="111" spans="1:6" x14ac:dyDescent="0.25">
      <c r="A111" s="19">
        <v>110</v>
      </c>
      <c r="C111" s="1" t="str">
        <f>IF(ISERROR(VLOOKUP(LARGE('stat sur 1 feuille joueurs'!$A$2:$A$193,A111),'stat sur 1 feuille joueurs'!$A$2:$B$193,2,FALSE)),"",VLOOKUP(LARGE('stat sur 1 feuille joueurs'!$A$2:$A$193,A111),'stat sur 1 feuille joueurs'!$A$2:$B$193,2,FALSE))</f>
        <v/>
      </c>
      <c r="D111" s="1" t="str">
        <f t="shared" si="1"/>
        <v/>
      </c>
      <c r="E111" s="1" t="str">
        <f>IF(ISERROR(LARGE('stat sur 1 feuille joueurs'!$A$2:$A$193,A111)),"",LARGE('stat sur 1 feuille joueurs'!$A$2:$A$193,A111))</f>
        <v/>
      </c>
      <c r="F111" s="1" t="str">
        <f>VLOOKUP(E111,'stat sur 1 feuille joueurs'!$A$2:$BJ$193,61,FALSE)</f>
        <v/>
      </c>
    </row>
    <row r="112" spans="1:6" x14ac:dyDescent="0.25">
      <c r="A112" s="19">
        <v>111</v>
      </c>
      <c r="C112" s="1" t="str">
        <f>IF(ISERROR(VLOOKUP(LARGE('stat sur 1 feuille joueurs'!$A$2:$A$193,A112),'stat sur 1 feuille joueurs'!$A$2:$B$193,2,FALSE)),"",VLOOKUP(LARGE('stat sur 1 feuille joueurs'!$A$2:$A$193,A112),'stat sur 1 feuille joueurs'!$A$2:$B$193,2,FALSE))</f>
        <v/>
      </c>
      <c r="D112" s="1" t="str">
        <f t="shared" si="1"/>
        <v/>
      </c>
      <c r="E112" s="1" t="str">
        <f>IF(ISERROR(LARGE('stat sur 1 feuille joueurs'!$A$2:$A$193,A112)),"",LARGE('stat sur 1 feuille joueurs'!$A$2:$A$193,A112))</f>
        <v/>
      </c>
      <c r="F112" s="1" t="str">
        <f>VLOOKUP(E112,'stat sur 1 feuille joueurs'!$A$2:$BJ$193,61,FALSE)</f>
        <v/>
      </c>
    </row>
    <row r="113" spans="1:6" x14ac:dyDescent="0.25">
      <c r="A113" s="19">
        <v>112</v>
      </c>
      <c r="C113" s="1" t="str">
        <f>IF(ISERROR(VLOOKUP(LARGE('stat sur 1 feuille joueurs'!$A$2:$A$193,A113),'stat sur 1 feuille joueurs'!$A$2:$B$193,2,FALSE)),"",VLOOKUP(LARGE('stat sur 1 feuille joueurs'!$A$2:$A$193,A113),'stat sur 1 feuille joueurs'!$A$2:$B$193,2,FALSE))</f>
        <v/>
      </c>
      <c r="D113" s="1" t="str">
        <f t="shared" si="1"/>
        <v/>
      </c>
      <c r="E113" s="1" t="str">
        <f>IF(ISERROR(LARGE('stat sur 1 feuille joueurs'!$A$2:$A$193,A113)),"",LARGE('stat sur 1 feuille joueurs'!$A$2:$A$193,A113))</f>
        <v/>
      </c>
      <c r="F113" s="1" t="str">
        <f>VLOOKUP(E113,'stat sur 1 feuille joueurs'!$A$2:$BJ$193,61,FALSE)</f>
        <v/>
      </c>
    </row>
    <row r="114" spans="1:6" x14ac:dyDescent="0.25">
      <c r="A114" s="19">
        <v>113</v>
      </c>
      <c r="C114" s="1" t="str">
        <f>IF(ISERROR(VLOOKUP(LARGE('stat sur 1 feuille joueurs'!$A$2:$A$193,A114),'stat sur 1 feuille joueurs'!$A$2:$B$193,2,FALSE)),"",VLOOKUP(LARGE('stat sur 1 feuille joueurs'!$A$2:$A$193,A114),'stat sur 1 feuille joueurs'!$A$2:$B$193,2,FALSE))</f>
        <v/>
      </c>
      <c r="D114" s="1" t="str">
        <f t="shared" si="1"/>
        <v/>
      </c>
      <c r="E114" s="1" t="str">
        <f>IF(ISERROR(LARGE('stat sur 1 feuille joueurs'!$A$2:$A$193,A114)),"",LARGE('stat sur 1 feuille joueurs'!$A$2:$A$193,A114))</f>
        <v/>
      </c>
      <c r="F114" s="1" t="str">
        <f>VLOOKUP(E114,'stat sur 1 feuille joueurs'!$A$2:$BJ$193,61,FALSE)</f>
        <v/>
      </c>
    </row>
    <row r="115" spans="1:6" x14ac:dyDescent="0.25">
      <c r="A115" s="19">
        <v>114</v>
      </c>
      <c r="C115" s="1" t="str">
        <f>IF(ISERROR(VLOOKUP(LARGE('stat sur 1 feuille joueurs'!$A$2:$A$193,A115),'stat sur 1 feuille joueurs'!$A$2:$B$193,2,FALSE)),"",VLOOKUP(LARGE('stat sur 1 feuille joueurs'!$A$2:$A$193,A115),'stat sur 1 feuille joueurs'!$A$2:$B$193,2,FALSE))</f>
        <v/>
      </c>
      <c r="D115" s="1" t="str">
        <f t="shared" si="1"/>
        <v/>
      </c>
      <c r="E115" s="1" t="str">
        <f>IF(ISERROR(LARGE('stat sur 1 feuille joueurs'!$A$2:$A$193,A115)),"",LARGE('stat sur 1 feuille joueurs'!$A$2:$A$193,A115))</f>
        <v/>
      </c>
      <c r="F115" s="1" t="str">
        <f>VLOOKUP(E115,'stat sur 1 feuille joueurs'!$A$2:$BJ$193,61,FALSE)</f>
        <v/>
      </c>
    </row>
    <row r="116" spans="1:6" x14ac:dyDescent="0.25">
      <c r="A116" s="19">
        <v>115</v>
      </c>
      <c r="C116" s="1" t="str">
        <f>IF(ISERROR(VLOOKUP(LARGE('stat sur 1 feuille joueurs'!$A$2:$A$193,A116),'stat sur 1 feuille joueurs'!$A$2:$B$193,2,FALSE)),"",VLOOKUP(LARGE('stat sur 1 feuille joueurs'!$A$2:$A$193,A116),'stat sur 1 feuille joueurs'!$A$2:$B$193,2,FALSE))</f>
        <v/>
      </c>
      <c r="D116" s="1" t="str">
        <f t="shared" si="1"/>
        <v/>
      </c>
      <c r="E116" s="1" t="str">
        <f>IF(ISERROR(LARGE('stat sur 1 feuille joueurs'!$A$2:$A$193,A116)),"",LARGE('stat sur 1 feuille joueurs'!$A$2:$A$193,A116))</f>
        <v/>
      </c>
      <c r="F116" s="1" t="str">
        <f>VLOOKUP(E116,'stat sur 1 feuille joueurs'!$A$2:$BJ$193,61,FALSE)</f>
        <v/>
      </c>
    </row>
    <row r="117" spans="1:6" x14ac:dyDescent="0.25">
      <c r="A117" s="19">
        <v>116</v>
      </c>
      <c r="C117" s="1" t="str">
        <f>IF(ISERROR(VLOOKUP(LARGE('stat sur 1 feuille joueurs'!$A$2:$A$193,A117),'stat sur 1 feuille joueurs'!$A$2:$B$193,2,FALSE)),"",VLOOKUP(LARGE('stat sur 1 feuille joueurs'!$A$2:$A$193,A117),'stat sur 1 feuille joueurs'!$A$2:$B$193,2,FALSE))</f>
        <v/>
      </c>
      <c r="D117" s="1" t="str">
        <f t="shared" si="1"/>
        <v/>
      </c>
      <c r="E117" s="1" t="str">
        <f>IF(ISERROR(LARGE('stat sur 1 feuille joueurs'!$A$2:$A$193,A117)),"",LARGE('stat sur 1 feuille joueurs'!$A$2:$A$193,A117))</f>
        <v/>
      </c>
      <c r="F117" s="1" t="str">
        <f>VLOOKUP(E117,'stat sur 1 feuille joueurs'!$A$2:$BJ$193,61,FALSE)</f>
        <v/>
      </c>
    </row>
    <row r="118" spans="1:6" x14ac:dyDescent="0.25">
      <c r="A118" s="19">
        <v>117</v>
      </c>
      <c r="C118" s="1" t="str">
        <f>IF(ISERROR(VLOOKUP(LARGE('stat sur 1 feuille joueurs'!$A$2:$A$193,A118),'stat sur 1 feuille joueurs'!$A$2:$B$193,2,FALSE)),"",VLOOKUP(LARGE('stat sur 1 feuille joueurs'!$A$2:$A$193,A118),'stat sur 1 feuille joueurs'!$A$2:$B$193,2,FALSE))</f>
        <v/>
      </c>
      <c r="D118" s="1" t="str">
        <f t="shared" si="1"/>
        <v/>
      </c>
      <c r="E118" s="1" t="str">
        <f>IF(ISERROR(LARGE('stat sur 1 feuille joueurs'!$A$2:$A$193,A118)),"",LARGE('stat sur 1 feuille joueurs'!$A$2:$A$193,A118))</f>
        <v/>
      </c>
      <c r="F118" s="1" t="str">
        <f>VLOOKUP(E118,'stat sur 1 feuille joueurs'!$A$2:$BJ$193,61,FALSE)</f>
        <v/>
      </c>
    </row>
    <row r="119" spans="1:6" x14ac:dyDescent="0.25">
      <c r="A119" s="19">
        <v>118</v>
      </c>
      <c r="C119" s="1" t="str">
        <f>IF(ISERROR(VLOOKUP(LARGE('stat sur 1 feuille joueurs'!$A$2:$A$193,A119),'stat sur 1 feuille joueurs'!$A$2:$B$193,2,FALSE)),"",VLOOKUP(LARGE('stat sur 1 feuille joueurs'!$A$2:$A$193,A119),'stat sur 1 feuille joueurs'!$A$2:$B$193,2,FALSE))</f>
        <v/>
      </c>
      <c r="D119" s="1" t="str">
        <f t="shared" si="1"/>
        <v/>
      </c>
      <c r="E119" s="1" t="str">
        <f>IF(ISERROR(LARGE('stat sur 1 feuille joueurs'!$A$2:$A$193,A119)),"",LARGE('stat sur 1 feuille joueurs'!$A$2:$A$193,A119))</f>
        <v/>
      </c>
      <c r="F119" s="1" t="str">
        <f>VLOOKUP(E119,'stat sur 1 feuille joueurs'!$A$2:$BJ$193,61,FALSE)</f>
        <v/>
      </c>
    </row>
    <row r="120" spans="1:6" x14ac:dyDescent="0.25">
      <c r="A120" s="19">
        <v>119</v>
      </c>
      <c r="C120" s="1" t="str">
        <f>IF(ISERROR(VLOOKUP(LARGE('stat sur 1 feuille joueurs'!$A$2:$A$193,A120),'stat sur 1 feuille joueurs'!$A$2:$B$193,2,FALSE)),"",VLOOKUP(LARGE('stat sur 1 feuille joueurs'!$A$2:$A$193,A120),'stat sur 1 feuille joueurs'!$A$2:$B$193,2,FALSE))</f>
        <v/>
      </c>
      <c r="D120" s="1" t="str">
        <f t="shared" si="1"/>
        <v/>
      </c>
      <c r="E120" s="1" t="str">
        <f>IF(ISERROR(LARGE('stat sur 1 feuille joueurs'!$A$2:$A$193,A120)),"",LARGE('stat sur 1 feuille joueurs'!$A$2:$A$193,A120))</f>
        <v/>
      </c>
      <c r="F120" s="1" t="str">
        <f>VLOOKUP(E120,'stat sur 1 feuille joueurs'!$A$2:$BJ$193,61,FALSE)</f>
        <v/>
      </c>
    </row>
    <row r="121" spans="1:6" x14ac:dyDescent="0.25">
      <c r="A121" s="19">
        <v>120</v>
      </c>
      <c r="C121" s="1" t="str">
        <f>IF(ISERROR(VLOOKUP(LARGE('stat sur 1 feuille joueurs'!$A$2:$A$193,A121),'stat sur 1 feuille joueurs'!$A$2:$B$193,2,FALSE)),"",VLOOKUP(LARGE('stat sur 1 feuille joueurs'!$A$2:$A$193,A121),'stat sur 1 feuille joueurs'!$A$2:$B$193,2,FALSE))</f>
        <v/>
      </c>
      <c r="D121" s="1" t="str">
        <f t="shared" si="1"/>
        <v/>
      </c>
      <c r="E121" s="1" t="str">
        <f>IF(ISERROR(LARGE('stat sur 1 feuille joueurs'!$A$2:$A$193,A121)),"",LARGE('stat sur 1 feuille joueurs'!$A$2:$A$193,A121))</f>
        <v/>
      </c>
      <c r="F121" s="1" t="str">
        <f>VLOOKUP(E121,'stat sur 1 feuille joueurs'!$A$2:$BJ$193,61,FALSE)</f>
        <v/>
      </c>
    </row>
    <row r="122" spans="1:6" x14ac:dyDescent="0.25">
      <c r="A122" s="19">
        <v>121</v>
      </c>
      <c r="C122" s="1" t="str">
        <f>IF(ISERROR(VLOOKUP(LARGE('stat sur 1 feuille joueurs'!$A$2:$A$193,A122),'stat sur 1 feuille joueurs'!$A$2:$B$193,2,FALSE)),"",VLOOKUP(LARGE('stat sur 1 feuille joueurs'!$A$2:$A$193,A122),'stat sur 1 feuille joueurs'!$A$2:$B$193,2,FALSE))</f>
        <v/>
      </c>
      <c r="D122" s="1" t="str">
        <f t="shared" si="1"/>
        <v/>
      </c>
      <c r="E122" s="1" t="str">
        <f>IF(ISERROR(LARGE('stat sur 1 feuille joueurs'!$A$2:$A$193,A122)),"",LARGE('stat sur 1 feuille joueurs'!$A$2:$A$193,A122))</f>
        <v/>
      </c>
      <c r="F122" s="1" t="str">
        <f>VLOOKUP(E122,'stat sur 1 feuille joueurs'!$A$2:$BJ$193,61,FALSE)</f>
        <v/>
      </c>
    </row>
    <row r="123" spans="1:6" x14ac:dyDescent="0.25">
      <c r="A123" s="19">
        <v>122</v>
      </c>
      <c r="C123" s="1" t="str">
        <f>IF(ISERROR(VLOOKUP(LARGE('stat sur 1 feuille joueurs'!$A$2:$A$193,A123),'stat sur 1 feuille joueurs'!$A$2:$B$193,2,FALSE)),"",VLOOKUP(LARGE('stat sur 1 feuille joueurs'!$A$2:$A$193,A123),'stat sur 1 feuille joueurs'!$A$2:$B$193,2,FALSE))</f>
        <v/>
      </c>
      <c r="D123" s="1" t="str">
        <f t="shared" si="1"/>
        <v/>
      </c>
      <c r="E123" s="1" t="str">
        <f>IF(ISERROR(LARGE('stat sur 1 feuille joueurs'!$A$2:$A$193,A123)),"",LARGE('stat sur 1 feuille joueurs'!$A$2:$A$193,A123))</f>
        <v/>
      </c>
      <c r="F123" s="1" t="str">
        <f>VLOOKUP(E123,'stat sur 1 feuille joueurs'!$A$2:$BJ$193,61,FALSE)</f>
        <v/>
      </c>
    </row>
    <row r="124" spans="1:6" x14ac:dyDescent="0.25">
      <c r="A124" s="19">
        <v>123</v>
      </c>
      <c r="C124" s="1" t="str">
        <f>IF(ISERROR(VLOOKUP(LARGE('stat sur 1 feuille joueurs'!$A$2:$A$193,A124),'stat sur 1 feuille joueurs'!$A$2:$B$193,2,FALSE)),"",VLOOKUP(LARGE('stat sur 1 feuille joueurs'!$A$2:$A$193,A124),'stat sur 1 feuille joueurs'!$A$2:$B$193,2,FALSE))</f>
        <v/>
      </c>
      <c r="D124" s="1" t="str">
        <f t="shared" si="1"/>
        <v/>
      </c>
      <c r="E124" s="1" t="str">
        <f>IF(ISERROR(LARGE('stat sur 1 feuille joueurs'!$A$2:$A$193,A124)),"",LARGE('stat sur 1 feuille joueurs'!$A$2:$A$193,A124))</f>
        <v/>
      </c>
      <c r="F124" s="1" t="str">
        <f>VLOOKUP(E124,'stat sur 1 feuille joueurs'!$A$2:$BJ$193,61,FALSE)</f>
        <v/>
      </c>
    </row>
    <row r="125" spans="1:6" x14ac:dyDescent="0.25">
      <c r="A125" s="19">
        <v>124</v>
      </c>
      <c r="C125" s="1" t="str">
        <f>IF(ISERROR(VLOOKUP(LARGE('stat sur 1 feuille joueurs'!$A$2:$A$193,A125),'stat sur 1 feuille joueurs'!$A$2:$B$193,2,FALSE)),"",VLOOKUP(LARGE('stat sur 1 feuille joueurs'!$A$2:$A$193,A125),'stat sur 1 feuille joueurs'!$A$2:$B$193,2,FALSE))</f>
        <v/>
      </c>
      <c r="D125" s="1" t="str">
        <f t="shared" si="1"/>
        <v/>
      </c>
      <c r="E125" s="1" t="str">
        <f>IF(ISERROR(LARGE('stat sur 1 feuille joueurs'!$A$2:$A$193,A125)),"",LARGE('stat sur 1 feuille joueurs'!$A$2:$A$193,A125))</f>
        <v/>
      </c>
      <c r="F125" s="1" t="str">
        <f>VLOOKUP(E125,'stat sur 1 feuille joueurs'!$A$2:$BJ$193,61,FALSE)</f>
        <v/>
      </c>
    </row>
    <row r="126" spans="1:6" x14ac:dyDescent="0.25">
      <c r="A126" s="19">
        <v>125</v>
      </c>
      <c r="C126" s="1" t="str">
        <f>IF(ISERROR(VLOOKUP(LARGE('stat sur 1 feuille joueurs'!$A$2:$A$193,A126),'stat sur 1 feuille joueurs'!$A$2:$B$193,2,FALSE)),"",VLOOKUP(LARGE('stat sur 1 feuille joueurs'!$A$2:$A$193,A126),'stat sur 1 feuille joueurs'!$A$2:$B$193,2,FALSE))</f>
        <v/>
      </c>
      <c r="D126" s="1" t="str">
        <f t="shared" si="1"/>
        <v/>
      </c>
      <c r="E126" s="1" t="str">
        <f>IF(ISERROR(LARGE('stat sur 1 feuille joueurs'!$A$2:$A$193,A126)),"",LARGE('stat sur 1 feuille joueurs'!$A$2:$A$193,A126))</f>
        <v/>
      </c>
      <c r="F126" s="1" t="str">
        <f>VLOOKUP(E126,'stat sur 1 feuille joueurs'!$A$2:$BJ$193,61,FALSE)</f>
        <v/>
      </c>
    </row>
    <row r="127" spans="1:6" x14ac:dyDescent="0.25">
      <c r="A127" s="19">
        <v>126</v>
      </c>
      <c r="C127" s="1" t="str">
        <f>IF(ISERROR(VLOOKUP(LARGE('stat sur 1 feuille joueurs'!$A$2:$A$193,A127),'stat sur 1 feuille joueurs'!$A$2:$B$193,2,FALSE)),"",VLOOKUP(LARGE('stat sur 1 feuille joueurs'!$A$2:$A$193,A127),'stat sur 1 feuille joueurs'!$A$2:$B$193,2,FALSE))</f>
        <v/>
      </c>
      <c r="D127" s="1" t="str">
        <f t="shared" si="1"/>
        <v/>
      </c>
      <c r="E127" s="1" t="str">
        <f>IF(ISERROR(LARGE('stat sur 1 feuille joueurs'!$A$2:$A$193,A127)),"",LARGE('stat sur 1 feuille joueurs'!$A$2:$A$193,A127))</f>
        <v/>
      </c>
      <c r="F127" s="1" t="str">
        <f>VLOOKUP(E127,'stat sur 1 feuille joueurs'!$A$2:$BJ$193,61,FALSE)</f>
        <v/>
      </c>
    </row>
    <row r="128" spans="1:6" x14ac:dyDescent="0.25">
      <c r="A128" s="19">
        <v>127</v>
      </c>
      <c r="C128" s="1" t="str">
        <f>IF(ISERROR(VLOOKUP(LARGE('stat sur 1 feuille joueurs'!$A$2:$A$193,A128),'stat sur 1 feuille joueurs'!$A$2:$B$193,2,FALSE)),"",VLOOKUP(LARGE('stat sur 1 feuille joueurs'!$A$2:$A$193,A128),'stat sur 1 feuille joueurs'!$A$2:$B$193,2,FALSE))</f>
        <v/>
      </c>
      <c r="D128" s="1" t="str">
        <f t="shared" si="1"/>
        <v/>
      </c>
      <c r="E128" s="1" t="str">
        <f>IF(ISERROR(LARGE('stat sur 1 feuille joueurs'!$A$2:$A$193,A128)),"",LARGE('stat sur 1 feuille joueurs'!$A$2:$A$193,A128))</f>
        <v/>
      </c>
      <c r="F128" s="1" t="str">
        <f>VLOOKUP(E128,'stat sur 1 feuille joueurs'!$A$2:$BJ$193,61,FALSE)</f>
        <v/>
      </c>
    </row>
    <row r="129" spans="1:6" x14ac:dyDescent="0.25">
      <c r="A129" s="19">
        <v>128</v>
      </c>
      <c r="C129" s="1" t="str">
        <f>IF(ISERROR(VLOOKUP(LARGE('stat sur 1 feuille joueurs'!$A$2:$A$193,A129),'stat sur 1 feuille joueurs'!$A$2:$B$193,2,FALSE)),"",VLOOKUP(LARGE('stat sur 1 feuille joueurs'!$A$2:$A$193,A129),'stat sur 1 feuille joueurs'!$A$2:$B$193,2,FALSE))</f>
        <v/>
      </c>
      <c r="D129" s="1" t="str">
        <f t="shared" si="1"/>
        <v/>
      </c>
      <c r="E129" s="1" t="str">
        <f>IF(ISERROR(LARGE('stat sur 1 feuille joueurs'!$A$2:$A$193,A129)),"",LARGE('stat sur 1 feuille joueurs'!$A$2:$A$193,A129))</f>
        <v/>
      </c>
      <c r="F129" s="1" t="str">
        <f>VLOOKUP(E129,'stat sur 1 feuille joueurs'!$A$2:$BJ$193,61,FALSE)</f>
        <v/>
      </c>
    </row>
    <row r="130" spans="1:6" x14ac:dyDescent="0.25">
      <c r="A130" s="19">
        <v>129</v>
      </c>
      <c r="C130" s="1" t="str">
        <f>IF(ISERROR(VLOOKUP(LARGE('stat sur 1 feuille joueurs'!$A$2:$A$193,A130),'stat sur 1 feuille joueurs'!$A$2:$B$193,2,FALSE)),"",VLOOKUP(LARGE('stat sur 1 feuille joueurs'!$A$2:$A$193,A130),'stat sur 1 feuille joueurs'!$A$2:$B$193,2,FALSE))</f>
        <v/>
      </c>
      <c r="D130" s="1" t="str">
        <f t="shared" si="1"/>
        <v/>
      </c>
      <c r="E130" s="1" t="str">
        <f>IF(ISERROR(LARGE('stat sur 1 feuille joueurs'!$A$2:$A$193,A130)),"",LARGE('stat sur 1 feuille joueurs'!$A$2:$A$193,A130))</f>
        <v/>
      </c>
      <c r="F130" s="1" t="str">
        <f>VLOOKUP(E130,'stat sur 1 feuille joueurs'!$A$2:$BJ$193,61,FALSE)</f>
        <v/>
      </c>
    </row>
    <row r="131" spans="1:6" x14ac:dyDescent="0.25">
      <c r="A131" s="19">
        <v>130</v>
      </c>
      <c r="C131" s="1" t="str">
        <f>IF(ISERROR(VLOOKUP(LARGE('stat sur 1 feuille joueurs'!$A$2:$A$193,A131),'stat sur 1 feuille joueurs'!$A$2:$B$193,2,FALSE)),"",VLOOKUP(LARGE('stat sur 1 feuille joueurs'!$A$2:$A$193,A131),'stat sur 1 feuille joueurs'!$A$2:$B$193,2,FALSE))</f>
        <v/>
      </c>
      <c r="D131" s="1" t="str">
        <f t="shared" ref="D131:D193" si="2">IF(ISERROR(ROUND(E131,0)),"",ROUND(E131,0))</f>
        <v/>
      </c>
      <c r="E131" s="1" t="str">
        <f>IF(ISERROR(LARGE('stat sur 1 feuille joueurs'!$A$2:$A$193,A131)),"",LARGE('stat sur 1 feuille joueurs'!$A$2:$A$193,A131))</f>
        <v/>
      </c>
      <c r="F131" s="1" t="str">
        <f>VLOOKUP(E131,'stat sur 1 feuille joueurs'!$A$2:$BJ$193,61,FALSE)</f>
        <v/>
      </c>
    </row>
    <row r="132" spans="1:6" x14ac:dyDescent="0.25">
      <c r="A132" s="19">
        <v>131</v>
      </c>
      <c r="C132" s="1" t="str">
        <f>IF(ISERROR(VLOOKUP(LARGE('stat sur 1 feuille joueurs'!$A$2:$A$193,A132),'stat sur 1 feuille joueurs'!$A$2:$B$193,2,FALSE)),"",VLOOKUP(LARGE('stat sur 1 feuille joueurs'!$A$2:$A$193,A132),'stat sur 1 feuille joueurs'!$A$2:$B$193,2,FALSE))</f>
        <v/>
      </c>
      <c r="D132" s="1" t="str">
        <f t="shared" si="2"/>
        <v/>
      </c>
      <c r="E132" s="1" t="str">
        <f>IF(ISERROR(LARGE('stat sur 1 feuille joueurs'!$A$2:$A$193,A132)),"",LARGE('stat sur 1 feuille joueurs'!$A$2:$A$193,A132))</f>
        <v/>
      </c>
      <c r="F132" s="1" t="str">
        <f>VLOOKUP(E132,'stat sur 1 feuille joueurs'!$A$2:$BJ$193,61,FALSE)</f>
        <v/>
      </c>
    </row>
    <row r="133" spans="1:6" x14ac:dyDescent="0.25">
      <c r="A133" s="19">
        <v>132</v>
      </c>
      <c r="C133" s="1" t="str">
        <f>IF(ISERROR(VLOOKUP(LARGE('stat sur 1 feuille joueurs'!$A$2:$A$193,A133),'stat sur 1 feuille joueurs'!$A$2:$B$193,2,FALSE)),"",VLOOKUP(LARGE('stat sur 1 feuille joueurs'!$A$2:$A$193,A133),'stat sur 1 feuille joueurs'!$A$2:$B$193,2,FALSE))</f>
        <v/>
      </c>
      <c r="D133" s="1" t="str">
        <f t="shared" si="2"/>
        <v/>
      </c>
      <c r="E133" s="1" t="str">
        <f>IF(ISERROR(LARGE('stat sur 1 feuille joueurs'!$A$2:$A$193,A133)),"",LARGE('stat sur 1 feuille joueurs'!$A$2:$A$193,A133))</f>
        <v/>
      </c>
      <c r="F133" s="1" t="str">
        <f>VLOOKUP(E133,'stat sur 1 feuille joueurs'!$A$2:$BJ$193,61,FALSE)</f>
        <v/>
      </c>
    </row>
    <row r="134" spans="1:6" x14ac:dyDescent="0.25">
      <c r="A134" s="19">
        <v>133</v>
      </c>
      <c r="C134" s="1" t="str">
        <f>IF(ISERROR(VLOOKUP(LARGE('stat sur 1 feuille joueurs'!$A$2:$A$193,A134),'stat sur 1 feuille joueurs'!$A$2:$B$193,2,FALSE)),"",VLOOKUP(LARGE('stat sur 1 feuille joueurs'!$A$2:$A$193,A134),'stat sur 1 feuille joueurs'!$A$2:$B$193,2,FALSE))</f>
        <v/>
      </c>
      <c r="D134" s="1" t="str">
        <f t="shared" si="2"/>
        <v/>
      </c>
      <c r="E134" s="1" t="str">
        <f>IF(ISERROR(LARGE('stat sur 1 feuille joueurs'!$A$2:$A$193,A134)),"",LARGE('stat sur 1 feuille joueurs'!$A$2:$A$193,A134))</f>
        <v/>
      </c>
      <c r="F134" s="1" t="str">
        <f>VLOOKUP(E134,'stat sur 1 feuille joueurs'!$A$2:$BJ$193,61,FALSE)</f>
        <v/>
      </c>
    </row>
    <row r="135" spans="1:6" x14ac:dyDescent="0.25">
      <c r="A135" s="19">
        <v>134</v>
      </c>
      <c r="C135" s="1" t="str">
        <f>IF(ISERROR(VLOOKUP(LARGE('stat sur 1 feuille joueurs'!$A$2:$A$193,A135),'stat sur 1 feuille joueurs'!$A$2:$B$193,2,FALSE)),"",VLOOKUP(LARGE('stat sur 1 feuille joueurs'!$A$2:$A$193,A135),'stat sur 1 feuille joueurs'!$A$2:$B$193,2,FALSE))</f>
        <v/>
      </c>
      <c r="D135" s="1" t="str">
        <f t="shared" si="2"/>
        <v/>
      </c>
      <c r="E135" s="1" t="str">
        <f>IF(ISERROR(LARGE('stat sur 1 feuille joueurs'!$A$2:$A$193,A135)),"",LARGE('stat sur 1 feuille joueurs'!$A$2:$A$193,A135))</f>
        <v/>
      </c>
      <c r="F135" s="1" t="str">
        <f>VLOOKUP(E135,'stat sur 1 feuille joueurs'!$A$2:$BJ$193,61,FALSE)</f>
        <v/>
      </c>
    </row>
    <row r="136" spans="1:6" x14ac:dyDescent="0.25">
      <c r="A136" s="19">
        <v>135</v>
      </c>
      <c r="C136" s="1" t="str">
        <f>IF(ISERROR(VLOOKUP(LARGE('stat sur 1 feuille joueurs'!$A$2:$A$193,A136),'stat sur 1 feuille joueurs'!$A$2:$B$193,2,FALSE)),"",VLOOKUP(LARGE('stat sur 1 feuille joueurs'!$A$2:$A$193,A136),'stat sur 1 feuille joueurs'!$A$2:$B$193,2,FALSE))</f>
        <v/>
      </c>
      <c r="D136" s="1" t="str">
        <f t="shared" si="2"/>
        <v/>
      </c>
      <c r="E136" s="1" t="str">
        <f>IF(ISERROR(LARGE('stat sur 1 feuille joueurs'!$A$2:$A$193,A136)),"",LARGE('stat sur 1 feuille joueurs'!$A$2:$A$193,A136))</f>
        <v/>
      </c>
      <c r="F136" s="1" t="str">
        <f>VLOOKUP(E136,'stat sur 1 feuille joueurs'!$A$2:$BJ$193,61,FALSE)</f>
        <v/>
      </c>
    </row>
    <row r="137" spans="1:6" x14ac:dyDescent="0.25">
      <c r="A137" s="19">
        <v>136</v>
      </c>
      <c r="C137" s="1" t="str">
        <f>IF(ISERROR(VLOOKUP(LARGE('stat sur 1 feuille joueurs'!$A$2:$A$193,A137),'stat sur 1 feuille joueurs'!$A$2:$B$193,2,FALSE)),"",VLOOKUP(LARGE('stat sur 1 feuille joueurs'!$A$2:$A$193,A137),'stat sur 1 feuille joueurs'!$A$2:$B$193,2,FALSE))</f>
        <v/>
      </c>
      <c r="D137" s="1" t="str">
        <f t="shared" si="2"/>
        <v/>
      </c>
      <c r="E137" s="1" t="str">
        <f>IF(ISERROR(LARGE('stat sur 1 feuille joueurs'!$A$2:$A$193,A137)),"",LARGE('stat sur 1 feuille joueurs'!$A$2:$A$193,A137))</f>
        <v/>
      </c>
      <c r="F137" s="1" t="str">
        <f>VLOOKUP(E137,'stat sur 1 feuille joueurs'!$A$2:$BJ$193,61,FALSE)</f>
        <v/>
      </c>
    </row>
    <row r="138" spans="1:6" x14ac:dyDescent="0.25">
      <c r="A138" s="19">
        <v>137</v>
      </c>
      <c r="C138" s="1" t="str">
        <f>IF(ISERROR(VLOOKUP(LARGE('stat sur 1 feuille joueurs'!$A$2:$A$193,A138),'stat sur 1 feuille joueurs'!$A$2:$B$193,2,FALSE)),"",VLOOKUP(LARGE('stat sur 1 feuille joueurs'!$A$2:$A$193,A138),'stat sur 1 feuille joueurs'!$A$2:$B$193,2,FALSE))</f>
        <v/>
      </c>
      <c r="D138" s="1" t="str">
        <f t="shared" si="2"/>
        <v/>
      </c>
      <c r="E138" s="1" t="str">
        <f>IF(ISERROR(LARGE('stat sur 1 feuille joueurs'!$A$2:$A$193,A138)),"",LARGE('stat sur 1 feuille joueurs'!$A$2:$A$193,A138))</f>
        <v/>
      </c>
      <c r="F138" s="1" t="str">
        <f>VLOOKUP(E138,'stat sur 1 feuille joueurs'!$A$2:$BJ$193,61,FALSE)</f>
        <v/>
      </c>
    </row>
    <row r="139" spans="1:6" x14ac:dyDescent="0.25">
      <c r="A139" s="19">
        <v>138</v>
      </c>
      <c r="C139" s="1" t="str">
        <f>IF(ISERROR(VLOOKUP(LARGE('stat sur 1 feuille joueurs'!$A$2:$A$193,A139),'stat sur 1 feuille joueurs'!$A$2:$B$193,2,FALSE)),"",VLOOKUP(LARGE('stat sur 1 feuille joueurs'!$A$2:$A$193,A139),'stat sur 1 feuille joueurs'!$A$2:$B$193,2,FALSE))</f>
        <v/>
      </c>
      <c r="D139" s="1" t="str">
        <f t="shared" si="2"/>
        <v/>
      </c>
      <c r="E139" s="1" t="str">
        <f>IF(ISERROR(LARGE('stat sur 1 feuille joueurs'!$A$2:$A$193,A139)),"",LARGE('stat sur 1 feuille joueurs'!$A$2:$A$193,A139))</f>
        <v/>
      </c>
      <c r="F139" s="1" t="str">
        <f>VLOOKUP(E139,'stat sur 1 feuille joueurs'!$A$2:$BJ$193,61,FALSE)</f>
        <v/>
      </c>
    </row>
    <row r="140" spans="1:6" x14ac:dyDescent="0.25">
      <c r="A140" s="19">
        <v>139</v>
      </c>
      <c r="C140" s="1" t="str">
        <f>IF(ISERROR(VLOOKUP(LARGE('stat sur 1 feuille joueurs'!$A$2:$A$193,A140),'stat sur 1 feuille joueurs'!$A$2:$B$193,2,FALSE)),"",VLOOKUP(LARGE('stat sur 1 feuille joueurs'!$A$2:$A$193,A140),'stat sur 1 feuille joueurs'!$A$2:$B$193,2,FALSE))</f>
        <v/>
      </c>
      <c r="D140" s="1" t="str">
        <f t="shared" si="2"/>
        <v/>
      </c>
      <c r="E140" s="1" t="str">
        <f>IF(ISERROR(LARGE('stat sur 1 feuille joueurs'!$A$2:$A$193,A140)),"",LARGE('stat sur 1 feuille joueurs'!$A$2:$A$193,A140))</f>
        <v/>
      </c>
      <c r="F140" s="1" t="str">
        <f>VLOOKUP(E140,'stat sur 1 feuille joueurs'!$A$2:$BJ$193,61,FALSE)</f>
        <v/>
      </c>
    </row>
    <row r="141" spans="1:6" x14ac:dyDescent="0.25">
      <c r="A141" s="19">
        <v>140</v>
      </c>
      <c r="C141" s="1" t="str">
        <f>IF(ISERROR(VLOOKUP(LARGE('stat sur 1 feuille joueurs'!$A$2:$A$193,A141),'stat sur 1 feuille joueurs'!$A$2:$B$193,2,FALSE)),"",VLOOKUP(LARGE('stat sur 1 feuille joueurs'!$A$2:$A$193,A141),'stat sur 1 feuille joueurs'!$A$2:$B$193,2,FALSE))</f>
        <v/>
      </c>
      <c r="D141" s="1" t="str">
        <f t="shared" si="2"/>
        <v/>
      </c>
      <c r="E141" s="1" t="str">
        <f>IF(ISERROR(LARGE('stat sur 1 feuille joueurs'!$A$2:$A$193,A141)),"",LARGE('stat sur 1 feuille joueurs'!$A$2:$A$193,A141))</f>
        <v/>
      </c>
      <c r="F141" s="1" t="str">
        <f>VLOOKUP(E141,'stat sur 1 feuille joueurs'!$A$2:$BJ$193,61,FALSE)</f>
        <v/>
      </c>
    </row>
    <row r="142" spans="1:6" x14ac:dyDescent="0.25">
      <c r="A142" s="19">
        <v>141</v>
      </c>
      <c r="C142" s="1" t="str">
        <f>IF(ISERROR(VLOOKUP(LARGE('stat sur 1 feuille joueurs'!$A$2:$A$193,A142),'stat sur 1 feuille joueurs'!$A$2:$B$193,2,FALSE)),"",VLOOKUP(LARGE('stat sur 1 feuille joueurs'!$A$2:$A$193,A142),'stat sur 1 feuille joueurs'!$A$2:$B$193,2,FALSE))</f>
        <v/>
      </c>
      <c r="D142" s="1" t="str">
        <f t="shared" si="2"/>
        <v/>
      </c>
      <c r="E142" s="1" t="str">
        <f>IF(ISERROR(LARGE('stat sur 1 feuille joueurs'!$A$2:$A$193,A142)),"",LARGE('stat sur 1 feuille joueurs'!$A$2:$A$193,A142))</f>
        <v/>
      </c>
      <c r="F142" s="1" t="str">
        <f>VLOOKUP(E142,'stat sur 1 feuille joueurs'!$A$2:$BJ$193,61,FALSE)</f>
        <v/>
      </c>
    </row>
    <row r="143" spans="1:6" x14ac:dyDescent="0.25">
      <c r="A143" s="19">
        <v>142</v>
      </c>
      <c r="C143" s="1" t="str">
        <f>IF(ISERROR(VLOOKUP(LARGE('stat sur 1 feuille joueurs'!$A$2:$A$193,A143),'stat sur 1 feuille joueurs'!$A$2:$B$193,2,FALSE)),"",VLOOKUP(LARGE('stat sur 1 feuille joueurs'!$A$2:$A$193,A143),'stat sur 1 feuille joueurs'!$A$2:$B$193,2,FALSE))</f>
        <v/>
      </c>
      <c r="D143" s="1" t="str">
        <f t="shared" si="2"/>
        <v/>
      </c>
      <c r="E143" s="1" t="str">
        <f>IF(ISERROR(LARGE('stat sur 1 feuille joueurs'!$A$2:$A$193,A143)),"",LARGE('stat sur 1 feuille joueurs'!$A$2:$A$193,A143))</f>
        <v/>
      </c>
      <c r="F143" s="1" t="str">
        <f>VLOOKUP(E143,'stat sur 1 feuille joueurs'!$A$2:$BJ$193,61,FALSE)</f>
        <v/>
      </c>
    </row>
    <row r="144" spans="1:6" x14ac:dyDescent="0.25">
      <c r="A144" s="19">
        <v>143</v>
      </c>
      <c r="C144" s="1" t="str">
        <f>IF(ISERROR(VLOOKUP(LARGE('stat sur 1 feuille joueurs'!$A$2:$A$193,A144),'stat sur 1 feuille joueurs'!$A$2:$B$193,2,FALSE)),"",VLOOKUP(LARGE('stat sur 1 feuille joueurs'!$A$2:$A$193,A144),'stat sur 1 feuille joueurs'!$A$2:$B$193,2,FALSE))</f>
        <v/>
      </c>
      <c r="D144" s="1" t="str">
        <f t="shared" si="2"/>
        <v/>
      </c>
      <c r="E144" s="1" t="str">
        <f>IF(ISERROR(LARGE('stat sur 1 feuille joueurs'!$A$2:$A$193,A144)),"",LARGE('stat sur 1 feuille joueurs'!$A$2:$A$193,A144))</f>
        <v/>
      </c>
      <c r="F144" s="1" t="str">
        <f>VLOOKUP(E144,'stat sur 1 feuille joueurs'!$A$2:$BJ$193,61,FALSE)</f>
        <v/>
      </c>
    </row>
    <row r="145" spans="1:6" x14ac:dyDescent="0.25">
      <c r="A145" s="19">
        <v>144</v>
      </c>
      <c r="C145" s="1" t="str">
        <f>IF(ISERROR(VLOOKUP(LARGE('stat sur 1 feuille joueurs'!$A$2:$A$193,A145),'stat sur 1 feuille joueurs'!$A$2:$B$193,2,FALSE)),"",VLOOKUP(LARGE('stat sur 1 feuille joueurs'!$A$2:$A$193,A145),'stat sur 1 feuille joueurs'!$A$2:$B$193,2,FALSE))</f>
        <v/>
      </c>
      <c r="D145" s="1" t="str">
        <f t="shared" si="2"/>
        <v/>
      </c>
      <c r="E145" s="1" t="str">
        <f>IF(ISERROR(LARGE('stat sur 1 feuille joueurs'!$A$2:$A$193,A145)),"",LARGE('stat sur 1 feuille joueurs'!$A$2:$A$193,A145))</f>
        <v/>
      </c>
      <c r="F145" s="1" t="str">
        <f>VLOOKUP(E145,'stat sur 1 feuille joueurs'!$A$2:$BJ$193,61,FALSE)</f>
        <v/>
      </c>
    </row>
    <row r="146" spans="1:6" x14ac:dyDescent="0.25">
      <c r="A146" s="19">
        <v>145</v>
      </c>
      <c r="C146" s="1" t="str">
        <f>IF(ISERROR(VLOOKUP(LARGE('stat sur 1 feuille joueurs'!$A$2:$A$193,A146),'stat sur 1 feuille joueurs'!$A$2:$B$193,2,FALSE)),"",VLOOKUP(LARGE('stat sur 1 feuille joueurs'!$A$2:$A$193,A146),'stat sur 1 feuille joueurs'!$A$2:$B$193,2,FALSE))</f>
        <v/>
      </c>
      <c r="D146" s="1" t="str">
        <f t="shared" si="2"/>
        <v/>
      </c>
      <c r="E146" s="1" t="str">
        <f>IF(ISERROR(LARGE('stat sur 1 feuille joueurs'!$A$2:$A$193,A146)),"",LARGE('stat sur 1 feuille joueurs'!$A$2:$A$193,A146))</f>
        <v/>
      </c>
      <c r="F146" s="1" t="str">
        <f>VLOOKUP(E146,'stat sur 1 feuille joueurs'!$A$2:$BJ$193,61,FALSE)</f>
        <v/>
      </c>
    </row>
    <row r="147" spans="1:6" x14ac:dyDescent="0.25">
      <c r="A147" s="19">
        <v>146</v>
      </c>
      <c r="C147" s="1" t="str">
        <f>IF(ISERROR(VLOOKUP(LARGE('stat sur 1 feuille joueurs'!$A$2:$A$193,A147),'stat sur 1 feuille joueurs'!$A$2:$B$193,2,FALSE)),"",VLOOKUP(LARGE('stat sur 1 feuille joueurs'!$A$2:$A$193,A147),'stat sur 1 feuille joueurs'!$A$2:$B$193,2,FALSE))</f>
        <v/>
      </c>
      <c r="D147" s="1" t="str">
        <f t="shared" si="2"/>
        <v/>
      </c>
      <c r="E147" s="1" t="str">
        <f>IF(ISERROR(LARGE('stat sur 1 feuille joueurs'!$A$2:$A$193,A147)),"",LARGE('stat sur 1 feuille joueurs'!$A$2:$A$193,A147))</f>
        <v/>
      </c>
      <c r="F147" s="1" t="str">
        <f>VLOOKUP(E147,'stat sur 1 feuille joueurs'!$A$2:$BJ$193,61,FALSE)</f>
        <v/>
      </c>
    </row>
    <row r="148" spans="1:6" x14ac:dyDescent="0.25">
      <c r="A148" s="19">
        <v>147</v>
      </c>
      <c r="C148" s="1" t="str">
        <f>IF(ISERROR(VLOOKUP(LARGE('stat sur 1 feuille joueurs'!$A$2:$A$193,A148),'stat sur 1 feuille joueurs'!$A$2:$B$193,2,FALSE)),"",VLOOKUP(LARGE('stat sur 1 feuille joueurs'!$A$2:$A$193,A148),'stat sur 1 feuille joueurs'!$A$2:$B$193,2,FALSE))</f>
        <v/>
      </c>
      <c r="D148" s="1" t="str">
        <f t="shared" si="2"/>
        <v/>
      </c>
      <c r="E148" s="1" t="str">
        <f>IF(ISERROR(LARGE('stat sur 1 feuille joueurs'!$A$2:$A$193,A148)),"",LARGE('stat sur 1 feuille joueurs'!$A$2:$A$193,A148))</f>
        <v/>
      </c>
      <c r="F148" s="1" t="str">
        <f>VLOOKUP(E148,'stat sur 1 feuille joueurs'!$A$2:$BJ$193,61,FALSE)</f>
        <v/>
      </c>
    </row>
    <row r="149" spans="1:6" x14ac:dyDescent="0.25">
      <c r="A149" s="19">
        <v>148</v>
      </c>
      <c r="C149" s="1" t="str">
        <f>IF(ISERROR(VLOOKUP(LARGE('stat sur 1 feuille joueurs'!$A$2:$A$193,A149),'stat sur 1 feuille joueurs'!$A$2:$B$193,2,FALSE)),"",VLOOKUP(LARGE('stat sur 1 feuille joueurs'!$A$2:$A$193,A149),'stat sur 1 feuille joueurs'!$A$2:$B$193,2,FALSE))</f>
        <v/>
      </c>
      <c r="D149" s="1" t="str">
        <f t="shared" si="2"/>
        <v/>
      </c>
      <c r="E149" s="1" t="str">
        <f>IF(ISERROR(LARGE('stat sur 1 feuille joueurs'!$A$2:$A$193,A149)),"",LARGE('stat sur 1 feuille joueurs'!$A$2:$A$193,A149))</f>
        <v/>
      </c>
      <c r="F149" s="1" t="str">
        <f>VLOOKUP(E149,'stat sur 1 feuille joueurs'!$A$2:$BJ$193,61,FALSE)</f>
        <v/>
      </c>
    </row>
    <row r="150" spans="1:6" x14ac:dyDescent="0.25">
      <c r="A150" s="19">
        <v>149</v>
      </c>
      <c r="C150" s="1" t="str">
        <f>IF(ISERROR(VLOOKUP(LARGE('stat sur 1 feuille joueurs'!$A$2:$A$193,A150),'stat sur 1 feuille joueurs'!$A$2:$B$193,2,FALSE)),"",VLOOKUP(LARGE('stat sur 1 feuille joueurs'!$A$2:$A$193,A150),'stat sur 1 feuille joueurs'!$A$2:$B$193,2,FALSE))</f>
        <v/>
      </c>
      <c r="D150" s="1" t="str">
        <f t="shared" si="2"/>
        <v/>
      </c>
      <c r="E150" s="1" t="str">
        <f>IF(ISERROR(LARGE('stat sur 1 feuille joueurs'!$A$2:$A$193,A150)),"",LARGE('stat sur 1 feuille joueurs'!$A$2:$A$193,A150))</f>
        <v/>
      </c>
      <c r="F150" s="1" t="str">
        <f>VLOOKUP(E150,'stat sur 1 feuille joueurs'!$A$2:$BJ$193,61,FALSE)</f>
        <v/>
      </c>
    </row>
    <row r="151" spans="1:6" x14ac:dyDescent="0.25">
      <c r="A151" s="19">
        <v>150</v>
      </c>
      <c r="C151" s="1" t="str">
        <f>IF(ISERROR(VLOOKUP(LARGE('stat sur 1 feuille joueurs'!$A$2:$A$193,A151),'stat sur 1 feuille joueurs'!$A$2:$B$193,2,FALSE)),"",VLOOKUP(LARGE('stat sur 1 feuille joueurs'!$A$2:$A$193,A151),'stat sur 1 feuille joueurs'!$A$2:$B$193,2,FALSE))</f>
        <v/>
      </c>
      <c r="D151" s="1" t="str">
        <f t="shared" si="2"/>
        <v/>
      </c>
      <c r="E151" s="1" t="str">
        <f>IF(ISERROR(LARGE('stat sur 1 feuille joueurs'!$A$2:$A$193,A151)),"",LARGE('stat sur 1 feuille joueurs'!$A$2:$A$193,A151))</f>
        <v/>
      </c>
      <c r="F151" s="1" t="str">
        <f>VLOOKUP(E151,'stat sur 1 feuille joueurs'!$A$2:$BJ$193,61,FALSE)</f>
        <v/>
      </c>
    </row>
    <row r="152" spans="1:6" x14ac:dyDescent="0.25">
      <c r="A152" s="19">
        <v>151</v>
      </c>
      <c r="C152" s="1" t="str">
        <f>IF(ISERROR(VLOOKUP(LARGE('stat sur 1 feuille joueurs'!$A$2:$A$193,A152),'stat sur 1 feuille joueurs'!$A$2:$B$193,2,FALSE)),"",VLOOKUP(LARGE('stat sur 1 feuille joueurs'!$A$2:$A$193,A152),'stat sur 1 feuille joueurs'!$A$2:$B$193,2,FALSE))</f>
        <v/>
      </c>
      <c r="D152" s="1" t="str">
        <f t="shared" si="2"/>
        <v/>
      </c>
      <c r="E152" s="1" t="str">
        <f>IF(ISERROR(LARGE('stat sur 1 feuille joueurs'!$A$2:$A$193,A152)),"",LARGE('stat sur 1 feuille joueurs'!$A$2:$A$193,A152))</f>
        <v/>
      </c>
      <c r="F152" s="1" t="str">
        <f>VLOOKUP(E152,'stat sur 1 feuille joueurs'!$A$2:$BJ$193,61,FALSE)</f>
        <v/>
      </c>
    </row>
    <row r="153" spans="1:6" x14ac:dyDescent="0.25">
      <c r="A153" s="19">
        <v>152</v>
      </c>
      <c r="C153" s="1" t="str">
        <f>IF(ISERROR(VLOOKUP(LARGE('stat sur 1 feuille joueurs'!$A$2:$A$193,A153),'stat sur 1 feuille joueurs'!$A$2:$B$193,2,FALSE)),"",VLOOKUP(LARGE('stat sur 1 feuille joueurs'!$A$2:$A$193,A153),'stat sur 1 feuille joueurs'!$A$2:$B$193,2,FALSE))</f>
        <v/>
      </c>
      <c r="D153" s="1" t="str">
        <f t="shared" si="2"/>
        <v/>
      </c>
      <c r="E153" s="1" t="str">
        <f>IF(ISERROR(LARGE('stat sur 1 feuille joueurs'!$A$2:$A$193,A153)),"",LARGE('stat sur 1 feuille joueurs'!$A$2:$A$193,A153))</f>
        <v/>
      </c>
      <c r="F153" s="1" t="str">
        <f>VLOOKUP(E153,'stat sur 1 feuille joueurs'!$A$2:$BJ$193,61,FALSE)</f>
        <v/>
      </c>
    </row>
    <row r="154" spans="1:6" x14ac:dyDescent="0.25">
      <c r="A154" s="19">
        <v>153</v>
      </c>
      <c r="C154" s="1" t="str">
        <f>IF(ISERROR(VLOOKUP(LARGE('stat sur 1 feuille joueurs'!$A$2:$A$193,A154),'stat sur 1 feuille joueurs'!$A$2:$B$193,2,FALSE)),"",VLOOKUP(LARGE('stat sur 1 feuille joueurs'!$A$2:$A$193,A154),'stat sur 1 feuille joueurs'!$A$2:$B$193,2,FALSE))</f>
        <v/>
      </c>
      <c r="D154" s="1" t="str">
        <f t="shared" si="2"/>
        <v/>
      </c>
      <c r="E154" s="1" t="str">
        <f>IF(ISERROR(LARGE('stat sur 1 feuille joueurs'!$A$2:$A$193,A154)),"",LARGE('stat sur 1 feuille joueurs'!$A$2:$A$193,A154))</f>
        <v/>
      </c>
      <c r="F154" s="1" t="str">
        <f>VLOOKUP(E154,'stat sur 1 feuille joueurs'!$A$2:$BJ$193,61,FALSE)</f>
        <v/>
      </c>
    </row>
    <row r="155" spans="1:6" x14ac:dyDescent="0.25">
      <c r="A155" s="19">
        <v>154</v>
      </c>
      <c r="C155" s="1" t="str">
        <f>IF(ISERROR(VLOOKUP(LARGE('stat sur 1 feuille joueurs'!$A$2:$A$193,A155),'stat sur 1 feuille joueurs'!$A$2:$B$193,2,FALSE)),"",VLOOKUP(LARGE('stat sur 1 feuille joueurs'!$A$2:$A$193,A155),'stat sur 1 feuille joueurs'!$A$2:$B$193,2,FALSE))</f>
        <v/>
      </c>
      <c r="D155" s="1" t="str">
        <f t="shared" si="2"/>
        <v/>
      </c>
      <c r="E155" s="1" t="str">
        <f>IF(ISERROR(LARGE('stat sur 1 feuille joueurs'!$A$2:$A$193,A155)),"",LARGE('stat sur 1 feuille joueurs'!$A$2:$A$193,A155))</f>
        <v/>
      </c>
      <c r="F155" s="1" t="str">
        <f>VLOOKUP(E155,'stat sur 1 feuille joueurs'!$A$2:$BJ$193,61,FALSE)</f>
        <v/>
      </c>
    </row>
    <row r="156" spans="1:6" x14ac:dyDescent="0.25">
      <c r="A156" s="19">
        <v>155</v>
      </c>
      <c r="C156" s="1" t="str">
        <f>IF(ISERROR(VLOOKUP(LARGE('stat sur 1 feuille joueurs'!$A$2:$A$193,A156),'stat sur 1 feuille joueurs'!$A$2:$B$193,2,FALSE)),"",VLOOKUP(LARGE('stat sur 1 feuille joueurs'!$A$2:$A$193,A156),'stat sur 1 feuille joueurs'!$A$2:$B$193,2,FALSE))</f>
        <v/>
      </c>
      <c r="D156" s="1" t="str">
        <f t="shared" si="2"/>
        <v/>
      </c>
      <c r="E156" s="1" t="str">
        <f>IF(ISERROR(LARGE('stat sur 1 feuille joueurs'!$A$2:$A$193,A156)),"",LARGE('stat sur 1 feuille joueurs'!$A$2:$A$193,A156))</f>
        <v/>
      </c>
      <c r="F156" s="1" t="str">
        <f>VLOOKUP(E156,'stat sur 1 feuille joueurs'!$A$2:$BJ$193,61,FALSE)</f>
        <v/>
      </c>
    </row>
    <row r="157" spans="1:6" x14ac:dyDescent="0.25">
      <c r="A157" s="19">
        <v>156</v>
      </c>
      <c r="C157" s="1" t="str">
        <f>IF(ISERROR(VLOOKUP(LARGE('stat sur 1 feuille joueurs'!$A$2:$A$193,A157),'stat sur 1 feuille joueurs'!$A$2:$B$193,2,FALSE)),"",VLOOKUP(LARGE('stat sur 1 feuille joueurs'!$A$2:$A$193,A157),'stat sur 1 feuille joueurs'!$A$2:$B$193,2,FALSE))</f>
        <v/>
      </c>
      <c r="D157" s="1" t="str">
        <f t="shared" si="2"/>
        <v/>
      </c>
      <c r="E157" s="1" t="str">
        <f>IF(ISERROR(LARGE('stat sur 1 feuille joueurs'!$A$2:$A$193,A157)),"",LARGE('stat sur 1 feuille joueurs'!$A$2:$A$193,A157))</f>
        <v/>
      </c>
      <c r="F157" s="1" t="str">
        <f>VLOOKUP(E157,'stat sur 1 feuille joueurs'!$A$2:$BJ$193,61,FALSE)</f>
        <v/>
      </c>
    </row>
    <row r="158" spans="1:6" x14ac:dyDescent="0.25">
      <c r="A158" s="19">
        <v>157</v>
      </c>
      <c r="C158" s="1" t="str">
        <f>IF(ISERROR(VLOOKUP(LARGE('stat sur 1 feuille joueurs'!$A$2:$A$193,A158),'stat sur 1 feuille joueurs'!$A$2:$B$193,2,FALSE)),"",VLOOKUP(LARGE('stat sur 1 feuille joueurs'!$A$2:$A$193,A158),'stat sur 1 feuille joueurs'!$A$2:$B$193,2,FALSE))</f>
        <v/>
      </c>
      <c r="D158" s="1" t="str">
        <f t="shared" si="2"/>
        <v/>
      </c>
      <c r="E158" s="1" t="str">
        <f>IF(ISERROR(LARGE('stat sur 1 feuille joueurs'!$A$2:$A$193,A158)),"",LARGE('stat sur 1 feuille joueurs'!$A$2:$A$193,A158))</f>
        <v/>
      </c>
      <c r="F158" s="1" t="str">
        <f>VLOOKUP(E158,'stat sur 1 feuille joueurs'!$A$2:$BJ$193,61,FALSE)</f>
        <v/>
      </c>
    </row>
    <row r="159" spans="1:6" x14ac:dyDescent="0.25">
      <c r="A159" s="19">
        <v>158</v>
      </c>
      <c r="C159" s="1" t="str">
        <f>IF(ISERROR(VLOOKUP(LARGE('stat sur 1 feuille joueurs'!$A$2:$A$193,A159),'stat sur 1 feuille joueurs'!$A$2:$B$193,2,FALSE)),"",VLOOKUP(LARGE('stat sur 1 feuille joueurs'!$A$2:$A$193,A159),'stat sur 1 feuille joueurs'!$A$2:$B$193,2,FALSE))</f>
        <v/>
      </c>
      <c r="D159" s="1" t="str">
        <f t="shared" si="2"/>
        <v/>
      </c>
      <c r="E159" s="1" t="str">
        <f>IF(ISERROR(LARGE('stat sur 1 feuille joueurs'!$A$2:$A$193,A159)),"",LARGE('stat sur 1 feuille joueurs'!$A$2:$A$193,A159))</f>
        <v/>
      </c>
      <c r="F159" s="1" t="str">
        <f>VLOOKUP(E159,'stat sur 1 feuille joueurs'!$A$2:$BJ$193,61,FALSE)</f>
        <v/>
      </c>
    </row>
    <row r="160" spans="1:6" x14ac:dyDescent="0.25">
      <c r="A160" s="19">
        <v>159</v>
      </c>
      <c r="C160" s="1" t="str">
        <f>IF(ISERROR(VLOOKUP(LARGE('stat sur 1 feuille joueurs'!$A$2:$A$193,A160),'stat sur 1 feuille joueurs'!$A$2:$B$193,2,FALSE)),"",VLOOKUP(LARGE('stat sur 1 feuille joueurs'!$A$2:$A$193,A160),'stat sur 1 feuille joueurs'!$A$2:$B$193,2,FALSE))</f>
        <v/>
      </c>
      <c r="D160" s="1" t="str">
        <f t="shared" si="2"/>
        <v/>
      </c>
      <c r="E160" s="1" t="str">
        <f>IF(ISERROR(LARGE('stat sur 1 feuille joueurs'!$A$2:$A$193,A160)),"",LARGE('stat sur 1 feuille joueurs'!$A$2:$A$193,A160))</f>
        <v/>
      </c>
      <c r="F160" s="1" t="str">
        <f>VLOOKUP(E160,'stat sur 1 feuille joueurs'!$A$2:$BJ$193,61,FALSE)</f>
        <v/>
      </c>
    </row>
    <row r="161" spans="1:6" x14ac:dyDescent="0.25">
      <c r="A161" s="19">
        <v>160</v>
      </c>
      <c r="C161" s="1" t="str">
        <f>IF(ISERROR(VLOOKUP(LARGE('stat sur 1 feuille joueurs'!$A$2:$A$193,A161),'stat sur 1 feuille joueurs'!$A$2:$B$193,2,FALSE)),"",VLOOKUP(LARGE('stat sur 1 feuille joueurs'!$A$2:$A$193,A161),'stat sur 1 feuille joueurs'!$A$2:$B$193,2,FALSE))</f>
        <v/>
      </c>
      <c r="D161" s="1" t="str">
        <f t="shared" si="2"/>
        <v/>
      </c>
      <c r="E161" s="1" t="str">
        <f>IF(ISERROR(LARGE('stat sur 1 feuille joueurs'!$A$2:$A$193,A161)),"",LARGE('stat sur 1 feuille joueurs'!$A$2:$A$193,A161))</f>
        <v/>
      </c>
      <c r="F161" s="1" t="str">
        <f>VLOOKUP(E161,'stat sur 1 feuille joueurs'!$A$2:$BJ$193,61,FALSE)</f>
        <v/>
      </c>
    </row>
    <row r="162" spans="1:6" x14ac:dyDescent="0.25">
      <c r="A162" s="19">
        <v>161</v>
      </c>
      <c r="C162" s="1" t="str">
        <f>IF(ISERROR(VLOOKUP(LARGE('stat sur 1 feuille joueurs'!$A$2:$A$193,A162),'stat sur 1 feuille joueurs'!$A$2:$B$193,2,FALSE)),"",VLOOKUP(LARGE('stat sur 1 feuille joueurs'!$A$2:$A$193,A162),'stat sur 1 feuille joueurs'!$A$2:$B$193,2,FALSE))</f>
        <v/>
      </c>
      <c r="D162" s="1" t="str">
        <f t="shared" si="2"/>
        <v/>
      </c>
      <c r="E162" s="1" t="str">
        <f>IF(ISERROR(LARGE('stat sur 1 feuille joueurs'!$A$2:$A$193,A162)),"",LARGE('stat sur 1 feuille joueurs'!$A$2:$A$193,A162))</f>
        <v/>
      </c>
      <c r="F162" s="1" t="str">
        <f>VLOOKUP(E162,'stat sur 1 feuille joueurs'!$A$2:$BJ$193,61,FALSE)</f>
        <v/>
      </c>
    </row>
    <row r="163" spans="1:6" x14ac:dyDescent="0.25">
      <c r="A163" s="19">
        <v>162</v>
      </c>
      <c r="C163" s="1" t="str">
        <f>IF(ISERROR(VLOOKUP(LARGE('stat sur 1 feuille joueurs'!$A$2:$A$193,A163),'stat sur 1 feuille joueurs'!$A$2:$B$193,2,FALSE)),"",VLOOKUP(LARGE('stat sur 1 feuille joueurs'!$A$2:$A$193,A163),'stat sur 1 feuille joueurs'!$A$2:$B$193,2,FALSE))</f>
        <v/>
      </c>
      <c r="D163" s="1" t="str">
        <f t="shared" si="2"/>
        <v/>
      </c>
      <c r="E163" s="1" t="str">
        <f>IF(ISERROR(LARGE('stat sur 1 feuille joueurs'!$A$2:$A$193,A163)),"",LARGE('stat sur 1 feuille joueurs'!$A$2:$A$193,A163))</f>
        <v/>
      </c>
      <c r="F163" s="1" t="str">
        <f>VLOOKUP(E163,'stat sur 1 feuille joueurs'!$A$2:$BJ$193,61,FALSE)</f>
        <v/>
      </c>
    </row>
    <row r="164" spans="1:6" x14ac:dyDescent="0.25">
      <c r="A164" s="19">
        <v>163</v>
      </c>
      <c r="C164" s="1" t="str">
        <f>IF(ISERROR(VLOOKUP(LARGE('stat sur 1 feuille joueurs'!$A$2:$A$193,A164),'stat sur 1 feuille joueurs'!$A$2:$B$193,2,FALSE)),"",VLOOKUP(LARGE('stat sur 1 feuille joueurs'!$A$2:$A$193,A164),'stat sur 1 feuille joueurs'!$A$2:$B$193,2,FALSE))</f>
        <v/>
      </c>
      <c r="D164" s="1" t="str">
        <f t="shared" si="2"/>
        <v/>
      </c>
      <c r="E164" s="1" t="str">
        <f>IF(ISERROR(LARGE('stat sur 1 feuille joueurs'!$A$2:$A$193,A164)),"",LARGE('stat sur 1 feuille joueurs'!$A$2:$A$193,A164))</f>
        <v/>
      </c>
      <c r="F164" s="1" t="str">
        <f>VLOOKUP(E164,'stat sur 1 feuille joueurs'!$A$2:$BJ$193,61,FALSE)</f>
        <v/>
      </c>
    </row>
    <row r="165" spans="1:6" x14ac:dyDescent="0.25">
      <c r="A165" s="19">
        <v>164</v>
      </c>
      <c r="C165" s="1" t="str">
        <f>IF(ISERROR(VLOOKUP(LARGE('stat sur 1 feuille joueurs'!$A$2:$A$193,A165),'stat sur 1 feuille joueurs'!$A$2:$B$193,2,FALSE)),"",VLOOKUP(LARGE('stat sur 1 feuille joueurs'!$A$2:$A$193,A165),'stat sur 1 feuille joueurs'!$A$2:$B$193,2,FALSE))</f>
        <v/>
      </c>
      <c r="D165" s="1" t="str">
        <f t="shared" si="2"/>
        <v/>
      </c>
      <c r="E165" s="1" t="str">
        <f>IF(ISERROR(LARGE('stat sur 1 feuille joueurs'!$A$2:$A$193,A165)),"",LARGE('stat sur 1 feuille joueurs'!$A$2:$A$193,A165))</f>
        <v/>
      </c>
      <c r="F165" s="1" t="str">
        <f>VLOOKUP(E165,'stat sur 1 feuille joueurs'!$A$2:$BJ$193,61,FALSE)</f>
        <v/>
      </c>
    </row>
    <row r="166" spans="1:6" x14ac:dyDescent="0.25">
      <c r="A166" s="19">
        <v>165</v>
      </c>
      <c r="C166" s="1" t="str">
        <f>IF(ISERROR(VLOOKUP(LARGE('stat sur 1 feuille joueurs'!$A$2:$A$193,A166),'stat sur 1 feuille joueurs'!$A$2:$B$193,2,FALSE)),"",VLOOKUP(LARGE('stat sur 1 feuille joueurs'!$A$2:$A$193,A166),'stat sur 1 feuille joueurs'!$A$2:$B$193,2,FALSE))</f>
        <v/>
      </c>
      <c r="D166" s="1" t="str">
        <f t="shared" si="2"/>
        <v/>
      </c>
      <c r="E166" s="1" t="str">
        <f>IF(ISERROR(LARGE('stat sur 1 feuille joueurs'!$A$2:$A$193,A166)),"",LARGE('stat sur 1 feuille joueurs'!$A$2:$A$193,A166))</f>
        <v/>
      </c>
      <c r="F166" s="1" t="str">
        <f>VLOOKUP(E166,'stat sur 1 feuille joueurs'!$A$2:$BJ$193,61,FALSE)</f>
        <v/>
      </c>
    </row>
    <row r="167" spans="1:6" x14ac:dyDescent="0.25">
      <c r="A167" s="19">
        <v>166</v>
      </c>
      <c r="C167" s="1" t="str">
        <f>IF(ISERROR(VLOOKUP(LARGE('stat sur 1 feuille joueurs'!$A$2:$A$193,A167),'stat sur 1 feuille joueurs'!$A$2:$B$193,2,FALSE)),"",VLOOKUP(LARGE('stat sur 1 feuille joueurs'!$A$2:$A$193,A167),'stat sur 1 feuille joueurs'!$A$2:$B$193,2,FALSE))</f>
        <v/>
      </c>
      <c r="D167" s="1" t="str">
        <f t="shared" si="2"/>
        <v/>
      </c>
      <c r="E167" s="1" t="str">
        <f>IF(ISERROR(LARGE('stat sur 1 feuille joueurs'!$A$2:$A$193,A167)),"",LARGE('stat sur 1 feuille joueurs'!$A$2:$A$193,A167))</f>
        <v/>
      </c>
      <c r="F167" s="1" t="str">
        <f>VLOOKUP(E167,'stat sur 1 feuille joueurs'!$A$2:$BJ$193,61,FALSE)</f>
        <v/>
      </c>
    </row>
    <row r="168" spans="1:6" x14ac:dyDescent="0.25">
      <c r="A168" s="19">
        <v>167</v>
      </c>
      <c r="C168" s="1" t="str">
        <f>IF(ISERROR(VLOOKUP(LARGE('stat sur 1 feuille joueurs'!$A$2:$A$193,A168),'stat sur 1 feuille joueurs'!$A$2:$B$193,2,FALSE)),"",VLOOKUP(LARGE('stat sur 1 feuille joueurs'!$A$2:$A$193,A168),'stat sur 1 feuille joueurs'!$A$2:$B$193,2,FALSE))</f>
        <v/>
      </c>
      <c r="D168" s="1" t="str">
        <f t="shared" si="2"/>
        <v/>
      </c>
      <c r="E168" s="1" t="str">
        <f>IF(ISERROR(LARGE('stat sur 1 feuille joueurs'!$A$2:$A$193,A168)),"",LARGE('stat sur 1 feuille joueurs'!$A$2:$A$193,A168))</f>
        <v/>
      </c>
      <c r="F168" s="1" t="str">
        <f>VLOOKUP(E168,'stat sur 1 feuille joueurs'!$A$2:$BJ$193,61,FALSE)</f>
        <v/>
      </c>
    </row>
    <row r="169" spans="1:6" x14ac:dyDescent="0.25">
      <c r="A169" s="19">
        <v>168</v>
      </c>
      <c r="C169" s="1" t="str">
        <f>IF(ISERROR(VLOOKUP(LARGE('stat sur 1 feuille joueurs'!$A$2:$A$193,A169),'stat sur 1 feuille joueurs'!$A$2:$B$193,2,FALSE)),"",VLOOKUP(LARGE('stat sur 1 feuille joueurs'!$A$2:$A$193,A169),'stat sur 1 feuille joueurs'!$A$2:$B$193,2,FALSE))</f>
        <v/>
      </c>
      <c r="D169" s="1" t="str">
        <f t="shared" si="2"/>
        <v/>
      </c>
      <c r="E169" s="1" t="str">
        <f>IF(ISERROR(LARGE('stat sur 1 feuille joueurs'!$A$2:$A$193,A169)),"",LARGE('stat sur 1 feuille joueurs'!$A$2:$A$193,A169))</f>
        <v/>
      </c>
      <c r="F169" s="1" t="str">
        <f>VLOOKUP(E169,'stat sur 1 feuille joueurs'!$A$2:$BJ$193,61,FALSE)</f>
        <v/>
      </c>
    </row>
    <row r="170" spans="1:6" x14ac:dyDescent="0.25">
      <c r="A170" s="19">
        <v>169</v>
      </c>
      <c r="C170" s="1" t="str">
        <f>IF(ISERROR(VLOOKUP(LARGE('stat sur 1 feuille joueurs'!$A$2:$A$193,A170),'stat sur 1 feuille joueurs'!$A$2:$B$193,2,FALSE)),"",VLOOKUP(LARGE('stat sur 1 feuille joueurs'!$A$2:$A$193,A170),'stat sur 1 feuille joueurs'!$A$2:$B$193,2,FALSE))</f>
        <v/>
      </c>
      <c r="D170" s="1" t="str">
        <f t="shared" si="2"/>
        <v/>
      </c>
      <c r="E170" s="1" t="str">
        <f>IF(ISERROR(LARGE('stat sur 1 feuille joueurs'!$A$2:$A$193,A170)),"",LARGE('stat sur 1 feuille joueurs'!$A$2:$A$193,A170))</f>
        <v/>
      </c>
      <c r="F170" s="1" t="str">
        <f>VLOOKUP(E170,'stat sur 1 feuille joueurs'!$A$2:$BJ$193,61,FALSE)</f>
        <v/>
      </c>
    </row>
    <row r="171" spans="1:6" x14ac:dyDescent="0.25">
      <c r="A171" s="19">
        <v>170</v>
      </c>
      <c r="C171" s="1" t="str">
        <f>IF(ISERROR(VLOOKUP(LARGE('stat sur 1 feuille joueurs'!$A$2:$A$193,A171),'stat sur 1 feuille joueurs'!$A$2:$B$193,2,FALSE)),"",VLOOKUP(LARGE('stat sur 1 feuille joueurs'!$A$2:$A$193,A171),'stat sur 1 feuille joueurs'!$A$2:$B$193,2,FALSE))</f>
        <v/>
      </c>
      <c r="D171" s="1" t="str">
        <f t="shared" si="2"/>
        <v/>
      </c>
      <c r="E171" s="1" t="str">
        <f>IF(ISERROR(LARGE('stat sur 1 feuille joueurs'!$A$2:$A$193,A171)),"",LARGE('stat sur 1 feuille joueurs'!$A$2:$A$193,A171))</f>
        <v/>
      </c>
      <c r="F171" s="1" t="str">
        <f>VLOOKUP(E171,'stat sur 1 feuille joueurs'!$A$2:$BJ$193,61,FALSE)</f>
        <v/>
      </c>
    </row>
    <row r="172" spans="1:6" x14ac:dyDescent="0.25">
      <c r="A172" s="19">
        <v>171</v>
      </c>
      <c r="C172" s="1" t="str">
        <f>IF(ISERROR(VLOOKUP(LARGE('stat sur 1 feuille joueurs'!$A$2:$A$193,A172),'stat sur 1 feuille joueurs'!$A$2:$B$193,2,FALSE)),"",VLOOKUP(LARGE('stat sur 1 feuille joueurs'!$A$2:$A$193,A172),'stat sur 1 feuille joueurs'!$A$2:$B$193,2,FALSE))</f>
        <v/>
      </c>
      <c r="D172" s="1" t="str">
        <f t="shared" si="2"/>
        <v/>
      </c>
      <c r="E172" s="1" t="str">
        <f>IF(ISERROR(LARGE('stat sur 1 feuille joueurs'!$A$2:$A$193,A172)),"",LARGE('stat sur 1 feuille joueurs'!$A$2:$A$193,A172))</f>
        <v/>
      </c>
      <c r="F172" s="1" t="str">
        <f>VLOOKUP(E172,'stat sur 1 feuille joueurs'!$A$2:$BJ$193,61,FALSE)</f>
        <v/>
      </c>
    </row>
    <row r="173" spans="1:6" x14ac:dyDescent="0.25">
      <c r="A173" s="19">
        <v>172</v>
      </c>
      <c r="C173" s="1" t="str">
        <f>IF(ISERROR(VLOOKUP(LARGE('stat sur 1 feuille joueurs'!$A$2:$A$193,A173),'stat sur 1 feuille joueurs'!$A$2:$B$193,2,FALSE)),"",VLOOKUP(LARGE('stat sur 1 feuille joueurs'!$A$2:$A$193,A173),'stat sur 1 feuille joueurs'!$A$2:$B$193,2,FALSE))</f>
        <v/>
      </c>
      <c r="D173" s="1" t="str">
        <f t="shared" si="2"/>
        <v/>
      </c>
      <c r="E173" s="1" t="str">
        <f>IF(ISERROR(LARGE('stat sur 1 feuille joueurs'!$A$2:$A$193,A173)),"",LARGE('stat sur 1 feuille joueurs'!$A$2:$A$193,A173))</f>
        <v/>
      </c>
      <c r="F173" s="1" t="str">
        <f>VLOOKUP(E173,'stat sur 1 feuille joueurs'!$A$2:$BJ$193,61,FALSE)</f>
        <v/>
      </c>
    </row>
    <row r="174" spans="1:6" x14ac:dyDescent="0.25">
      <c r="A174" s="19">
        <v>173</v>
      </c>
      <c r="C174" s="1" t="str">
        <f>IF(ISERROR(VLOOKUP(LARGE('stat sur 1 feuille joueurs'!$A$2:$A$193,A174),'stat sur 1 feuille joueurs'!$A$2:$B$193,2,FALSE)),"",VLOOKUP(LARGE('stat sur 1 feuille joueurs'!$A$2:$A$193,A174),'stat sur 1 feuille joueurs'!$A$2:$B$193,2,FALSE))</f>
        <v/>
      </c>
      <c r="D174" s="1" t="str">
        <f t="shared" si="2"/>
        <v/>
      </c>
      <c r="E174" s="1" t="str">
        <f>IF(ISERROR(LARGE('stat sur 1 feuille joueurs'!$A$2:$A$193,A174)),"",LARGE('stat sur 1 feuille joueurs'!$A$2:$A$193,A174))</f>
        <v/>
      </c>
      <c r="F174" s="1" t="str">
        <f>VLOOKUP(E174,'stat sur 1 feuille joueurs'!$A$2:$BJ$193,61,FALSE)</f>
        <v/>
      </c>
    </row>
    <row r="175" spans="1:6" x14ac:dyDescent="0.25">
      <c r="A175" s="19">
        <v>174</v>
      </c>
      <c r="C175" s="1" t="str">
        <f>IF(ISERROR(VLOOKUP(LARGE('stat sur 1 feuille joueurs'!$A$2:$A$193,A175),'stat sur 1 feuille joueurs'!$A$2:$B$193,2,FALSE)),"",VLOOKUP(LARGE('stat sur 1 feuille joueurs'!$A$2:$A$193,A175),'stat sur 1 feuille joueurs'!$A$2:$B$193,2,FALSE))</f>
        <v/>
      </c>
      <c r="D175" s="1" t="str">
        <f t="shared" si="2"/>
        <v/>
      </c>
      <c r="E175" s="1" t="str">
        <f>IF(ISERROR(LARGE('stat sur 1 feuille joueurs'!$A$2:$A$193,A175)),"",LARGE('stat sur 1 feuille joueurs'!$A$2:$A$193,A175))</f>
        <v/>
      </c>
      <c r="F175" s="1" t="str">
        <f>VLOOKUP(E175,'stat sur 1 feuille joueurs'!$A$2:$BJ$193,61,FALSE)</f>
        <v/>
      </c>
    </row>
    <row r="176" spans="1:6" x14ac:dyDescent="0.25">
      <c r="A176" s="19">
        <v>175</v>
      </c>
      <c r="C176" s="1" t="str">
        <f>IF(ISERROR(VLOOKUP(LARGE('stat sur 1 feuille joueurs'!$A$2:$A$193,A176),'stat sur 1 feuille joueurs'!$A$2:$B$193,2,FALSE)),"",VLOOKUP(LARGE('stat sur 1 feuille joueurs'!$A$2:$A$193,A176),'stat sur 1 feuille joueurs'!$A$2:$B$193,2,FALSE))</f>
        <v/>
      </c>
      <c r="D176" s="1" t="str">
        <f t="shared" si="2"/>
        <v/>
      </c>
      <c r="E176" s="1" t="str">
        <f>IF(ISERROR(LARGE('stat sur 1 feuille joueurs'!$A$2:$A$193,A176)),"",LARGE('stat sur 1 feuille joueurs'!$A$2:$A$193,A176))</f>
        <v/>
      </c>
      <c r="F176" s="1" t="str">
        <f>VLOOKUP(E176,'stat sur 1 feuille joueurs'!$A$2:$BJ$193,61,FALSE)</f>
        <v/>
      </c>
    </row>
    <row r="177" spans="1:6" x14ac:dyDescent="0.25">
      <c r="A177" s="19">
        <v>176</v>
      </c>
      <c r="C177" s="1" t="str">
        <f>IF(ISERROR(VLOOKUP(LARGE('stat sur 1 feuille joueurs'!$A$2:$A$193,A177),'stat sur 1 feuille joueurs'!$A$2:$B$193,2,FALSE)),"",VLOOKUP(LARGE('stat sur 1 feuille joueurs'!$A$2:$A$193,A177),'stat sur 1 feuille joueurs'!$A$2:$B$193,2,FALSE))</f>
        <v/>
      </c>
      <c r="D177" s="1" t="str">
        <f t="shared" si="2"/>
        <v/>
      </c>
      <c r="E177" s="1" t="str">
        <f>IF(ISERROR(LARGE('stat sur 1 feuille joueurs'!$A$2:$A$193,A177)),"",LARGE('stat sur 1 feuille joueurs'!$A$2:$A$193,A177))</f>
        <v/>
      </c>
      <c r="F177" s="1" t="str">
        <f>VLOOKUP(E177,'stat sur 1 feuille joueurs'!$A$2:$BJ$193,61,FALSE)</f>
        <v/>
      </c>
    </row>
    <row r="178" spans="1:6" x14ac:dyDescent="0.25">
      <c r="A178" s="19">
        <v>177</v>
      </c>
      <c r="C178" s="1" t="str">
        <f>IF(ISERROR(VLOOKUP(LARGE('stat sur 1 feuille joueurs'!$A$2:$A$193,A178),'stat sur 1 feuille joueurs'!$A$2:$B$193,2,FALSE)),"",VLOOKUP(LARGE('stat sur 1 feuille joueurs'!$A$2:$A$193,A178),'stat sur 1 feuille joueurs'!$A$2:$B$193,2,FALSE))</f>
        <v/>
      </c>
      <c r="D178" s="1" t="str">
        <f t="shared" si="2"/>
        <v/>
      </c>
      <c r="E178" s="1" t="str">
        <f>IF(ISERROR(LARGE('stat sur 1 feuille joueurs'!$A$2:$A$193,A178)),"",LARGE('stat sur 1 feuille joueurs'!$A$2:$A$193,A178))</f>
        <v/>
      </c>
      <c r="F178" s="1" t="str">
        <f>VLOOKUP(E178,'stat sur 1 feuille joueurs'!$A$2:$BJ$193,61,FALSE)</f>
        <v/>
      </c>
    </row>
    <row r="179" spans="1:6" x14ac:dyDescent="0.25">
      <c r="A179" s="19">
        <v>178</v>
      </c>
      <c r="C179" s="1" t="str">
        <f>IF(ISERROR(VLOOKUP(LARGE('stat sur 1 feuille joueurs'!$A$2:$A$193,A179),'stat sur 1 feuille joueurs'!$A$2:$B$193,2,FALSE)),"",VLOOKUP(LARGE('stat sur 1 feuille joueurs'!$A$2:$A$193,A179),'stat sur 1 feuille joueurs'!$A$2:$B$193,2,FALSE))</f>
        <v/>
      </c>
      <c r="D179" s="1" t="str">
        <f t="shared" si="2"/>
        <v/>
      </c>
      <c r="E179" s="1" t="str">
        <f>IF(ISERROR(LARGE('stat sur 1 feuille joueurs'!$A$2:$A$193,A179)),"",LARGE('stat sur 1 feuille joueurs'!$A$2:$A$193,A179))</f>
        <v/>
      </c>
      <c r="F179" s="1" t="str">
        <f>VLOOKUP(E179,'stat sur 1 feuille joueurs'!$A$2:$BJ$193,61,FALSE)</f>
        <v/>
      </c>
    </row>
    <row r="180" spans="1:6" x14ac:dyDescent="0.25">
      <c r="A180" s="19">
        <v>179</v>
      </c>
      <c r="C180" s="1" t="str">
        <f>IF(ISERROR(VLOOKUP(LARGE('stat sur 1 feuille joueurs'!$A$2:$A$193,A180),'stat sur 1 feuille joueurs'!$A$2:$B$193,2,FALSE)),"",VLOOKUP(LARGE('stat sur 1 feuille joueurs'!$A$2:$A$193,A180),'stat sur 1 feuille joueurs'!$A$2:$B$193,2,FALSE))</f>
        <v/>
      </c>
      <c r="D180" s="1" t="str">
        <f t="shared" si="2"/>
        <v/>
      </c>
      <c r="E180" s="1" t="str">
        <f>IF(ISERROR(LARGE('stat sur 1 feuille joueurs'!$A$2:$A$193,A180)),"",LARGE('stat sur 1 feuille joueurs'!$A$2:$A$193,A180))</f>
        <v/>
      </c>
      <c r="F180" s="1" t="str">
        <f>VLOOKUP(E180,'stat sur 1 feuille joueurs'!$A$2:$BJ$193,61,FALSE)</f>
        <v/>
      </c>
    </row>
    <row r="181" spans="1:6" x14ac:dyDescent="0.25">
      <c r="A181" s="19">
        <v>180</v>
      </c>
      <c r="C181" s="1" t="str">
        <f>IF(ISERROR(VLOOKUP(LARGE('stat sur 1 feuille joueurs'!$A$2:$A$193,A181),'stat sur 1 feuille joueurs'!$A$2:$B$193,2,FALSE)),"",VLOOKUP(LARGE('stat sur 1 feuille joueurs'!$A$2:$A$193,A181),'stat sur 1 feuille joueurs'!$A$2:$B$193,2,FALSE))</f>
        <v/>
      </c>
      <c r="D181" s="1" t="str">
        <f t="shared" si="2"/>
        <v/>
      </c>
      <c r="E181" s="1" t="str">
        <f>IF(ISERROR(LARGE('stat sur 1 feuille joueurs'!$A$2:$A$193,A181)),"",LARGE('stat sur 1 feuille joueurs'!$A$2:$A$193,A181))</f>
        <v/>
      </c>
      <c r="F181" s="1" t="str">
        <f>VLOOKUP(E181,'stat sur 1 feuille joueurs'!$A$2:$BJ$193,61,FALSE)</f>
        <v/>
      </c>
    </row>
    <row r="182" spans="1:6" x14ac:dyDescent="0.25">
      <c r="A182" s="19">
        <v>181</v>
      </c>
      <c r="C182" s="1" t="str">
        <f>IF(ISERROR(VLOOKUP(LARGE('stat sur 1 feuille joueurs'!$A$2:$A$193,A182),'stat sur 1 feuille joueurs'!$A$2:$B$193,2,FALSE)),"",VLOOKUP(LARGE('stat sur 1 feuille joueurs'!$A$2:$A$193,A182),'stat sur 1 feuille joueurs'!$A$2:$B$193,2,FALSE))</f>
        <v/>
      </c>
      <c r="D182" s="1" t="str">
        <f t="shared" si="2"/>
        <v/>
      </c>
      <c r="E182" s="1" t="str">
        <f>IF(ISERROR(LARGE('stat sur 1 feuille joueurs'!$A$2:$A$193,A182)),"",LARGE('stat sur 1 feuille joueurs'!$A$2:$A$193,A182))</f>
        <v/>
      </c>
      <c r="F182" s="1" t="str">
        <f>VLOOKUP(E182,'stat sur 1 feuille joueurs'!$A$2:$BJ$193,61,FALSE)</f>
        <v/>
      </c>
    </row>
    <row r="183" spans="1:6" x14ac:dyDescent="0.25">
      <c r="A183" s="19">
        <v>182</v>
      </c>
      <c r="C183" s="1" t="str">
        <f>IF(ISERROR(VLOOKUP(LARGE('stat sur 1 feuille joueurs'!$A$2:$A$193,A183),'stat sur 1 feuille joueurs'!$A$2:$B$193,2,FALSE)),"",VLOOKUP(LARGE('stat sur 1 feuille joueurs'!$A$2:$A$193,A183),'stat sur 1 feuille joueurs'!$A$2:$B$193,2,FALSE))</f>
        <v/>
      </c>
      <c r="D183" s="1" t="str">
        <f t="shared" si="2"/>
        <v/>
      </c>
      <c r="E183" s="1" t="str">
        <f>IF(ISERROR(LARGE('stat sur 1 feuille joueurs'!$A$2:$A$193,A183)),"",LARGE('stat sur 1 feuille joueurs'!$A$2:$A$193,A183))</f>
        <v/>
      </c>
      <c r="F183" s="1" t="str">
        <f>VLOOKUP(E183,'stat sur 1 feuille joueurs'!$A$2:$BJ$193,61,FALSE)</f>
        <v/>
      </c>
    </row>
    <row r="184" spans="1:6" x14ac:dyDescent="0.25">
      <c r="A184" s="19">
        <v>183</v>
      </c>
      <c r="C184" s="1" t="str">
        <f>IF(ISERROR(VLOOKUP(LARGE('stat sur 1 feuille joueurs'!$A$2:$A$193,A184),'stat sur 1 feuille joueurs'!$A$2:$B$193,2,FALSE)),"",VLOOKUP(LARGE('stat sur 1 feuille joueurs'!$A$2:$A$193,A184),'stat sur 1 feuille joueurs'!$A$2:$B$193,2,FALSE))</f>
        <v/>
      </c>
      <c r="D184" s="1" t="str">
        <f t="shared" si="2"/>
        <v/>
      </c>
      <c r="E184" s="1" t="str">
        <f>IF(ISERROR(LARGE('stat sur 1 feuille joueurs'!$A$2:$A$193,A184)),"",LARGE('stat sur 1 feuille joueurs'!$A$2:$A$193,A184))</f>
        <v/>
      </c>
      <c r="F184" s="1" t="str">
        <f>VLOOKUP(E184,'stat sur 1 feuille joueurs'!$A$2:$BJ$193,61,FALSE)</f>
        <v/>
      </c>
    </row>
    <row r="185" spans="1:6" x14ac:dyDescent="0.25">
      <c r="A185" s="19">
        <v>184</v>
      </c>
      <c r="C185" s="1" t="str">
        <f>IF(ISERROR(VLOOKUP(LARGE('stat sur 1 feuille joueurs'!$A$2:$A$193,A185),'stat sur 1 feuille joueurs'!$A$2:$B$193,2,FALSE)),"",VLOOKUP(LARGE('stat sur 1 feuille joueurs'!$A$2:$A$193,A185),'stat sur 1 feuille joueurs'!$A$2:$B$193,2,FALSE))</f>
        <v/>
      </c>
      <c r="D185" s="1" t="str">
        <f t="shared" si="2"/>
        <v/>
      </c>
      <c r="E185" s="1" t="str">
        <f>IF(ISERROR(LARGE('stat sur 1 feuille joueurs'!$A$2:$A$193,A185)),"",LARGE('stat sur 1 feuille joueurs'!$A$2:$A$193,A185))</f>
        <v/>
      </c>
      <c r="F185" s="1" t="str">
        <f>VLOOKUP(E185,'stat sur 1 feuille joueurs'!$A$2:$BJ$193,61,FALSE)</f>
        <v/>
      </c>
    </row>
    <row r="186" spans="1:6" x14ac:dyDescent="0.25">
      <c r="A186" s="19">
        <v>185</v>
      </c>
      <c r="C186" s="1" t="str">
        <f>IF(ISERROR(VLOOKUP(LARGE('stat sur 1 feuille joueurs'!$A$2:$A$193,A186),'stat sur 1 feuille joueurs'!$A$2:$B$193,2,FALSE)),"",VLOOKUP(LARGE('stat sur 1 feuille joueurs'!$A$2:$A$193,A186),'stat sur 1 feuille joueurs'!$A$2:$B$193,2,FALSE))</f>
        <v/>
      </c>
      <c r="D186" s="1" t="str">
        <f t="shared" si="2"/>
        <v/>
      </c>
      <c r="E186" s="1" t="str">
        <f>IF(ISERROR(LARGE('stat sur 1 feuille joueurs'!$A$2:$A$193,A186)),"",LARGE('stat sur 1 feuille joueurs'!$A$2:$A$193,A186))</f>
        <v/>
      </c>
      <c r="F186" s="1" t="str">
        <f>VLOOKUP(E186,'stat sur 1 feuille joueurs'!$A$2:$BJ$193,61,FALSE)</f>
        <v/>
      </c>
    </row>
    <row r="187" spans="1:6" x14ac:dyDescent="0.25">
      <c r="A187" s="19">
        <v>186</v>
      </c>
      <c r="C187" s="1" t="str">
        <f>IF(ISERROR(VLOOKUP(LARGE('stat sur 1 feuille joueurs'!$A$2:$A$193,A187),'stat sur 1 feuille joueurs'!$A$2:$B$193,2,FALSE)),"",VLOOKUP(LARGE('stat sur 1 feuille joueurs'!$A$2:$A$193,A187),'stat sur 1 feuille joueurs'!$A$2:$B$193,2,FALSE))</f>
        <v/>
      </c>
      <c r="D187" s="1" t="str">
        <f t="shared" si="2"/>
        <v/>
      </c>
      <c r="E187" s="1" t="str">
        <f>IF(ISERROR(LARGE('stat sur 1 feuille joueurs'!$A$2:$A$193,A187)),"",LARGE('stat sur 1 feuille joueurs'!$A$2:$A$193,A187))</f>
        <v/>
      </c>
      <c r="F187" s="1" t="str">
        <f>VLOOKUP(E187,'stat sur 1 feuille joueurs'!$A$2:$BJ$193,61,FALSE)</f>
        <v/>
      </c>
    </row>
    <row r="188" spans="1:6" x14ac:dyDescent="0.25">
      <c r="A188" s="19">
        <v>187</v>
      </c>
      <c r="C188" s="1" t="str">
        <f>IF(ISERROR(VLOOKUP(LARGE('stat sur 1 feuille joueurs'!$A$2:$A$193,A188),'stat sur 1 feuille joueurs'!$A$2:$B$193,2,FALSE)),"",VLOOKUP(LARGE('stat sur 1 feuille joueurs'!$A$2:$A$193,A188),'stat sur 1 feuille joueurs'!$A$2:$B$193,2,FALSE))</f>
        <v/>
      </c>
      <c r="D188" s="1" t="str">
        <f t="shared" si="2"/>
        <v/>
      </c>
      <c r="E188" s="1" t="str">
        <f>IF(ISERROR(LARGE('stat sur 1 feuille joueurs'!$A$2:$A$193,A188)),"",LARGE('stat sur 1 feuille joueurs'!$A$2:$A$193,A188))</f>
        <v/>
      </c>
      <c r="F188" s="1" t="str">
        <f>VLOOKUP(E188,'stat sur 1 feuille joueurs'!$A$2:$BJ$193,61,FALSE)</f>
        <v/>
      </c>
    </row>
    <row r="189" spans="1:6" x14ac:dyDescent="0.25">
      <c r="A189" s="19">
        <v>188</v>
      </c>
      <c r="C189" s="1" t="str">
        <f>IF(ISERROR(VLOOKUP(LARGE('stat sur 1 feuille joueurs'!$A$2:$A$193,A189),'stat sur 1 feuille joueurs'!$A$2:$B$193,2,FALSE)),"",VLOOKUP(LARGE('stat sur 1 feuille joueurs'!$A$2:$A$193,A189),'stat sur 1 feuille joueurs'!$A$2:$B$193,2,FALSE))</f>
        <v/>
      </c>
      <c r="D189" s="1" t="str">
        <f t="shared" si="2"/>
        <v/>
      </c>
      <c r="E189" s="1" t="str">
        <f>IF(ISERROR(LARGE('stat sur 1 feuille joueurs'!$A$2:$A$193,A189)),"",LARGE('stat sur 1 feuille joueurs'!$A$2:$A$193,A189))</f>
        <v/>
      </c>
      <c r="F189" s="1" t="str">
        <f>VLOOKUP(E189,'stat sur 1 feuille joueurs'!$A$2:$BJ$193,61,FALSE)</f>
        <v/>
      </c>
    </row>
    <row r="190" spans="1:6" x14ac:dyDescent="0.25">
      <c r="A190" s="19">
        <v>189</v>
      </c>
      <c r="C190" s="1" t="str">
        <f>IF(ISERROR(VLOOKUP(LARGE('stat sur 1 feuille joueurs'!$A$2:$A$193,A190),'stat sur 1 feuille joueurs'!$A$2:$B$193,2,FALSE)),"",VLOOKUP(LARGE('stat sur 1 feuille joueurs'!$A$2:$A$193,A190),'stat sur 1 feuille joueurs'!$A$2:$B$193,2,FALSE))</f>
        <v/>
      </c>
      <c r="D190" s="1" t="str">
        <f t="shared" si="2"/>
        <v/>
      </c>
      <c r="E190" s="1" t="str">
        <f>IF(ISERROR(LARGE('stat sur 1 feuille joueurs'!$A$2:$A$193,A190)),"",LARGE('stat sur 1 feuille joueurs'!$A$2:$A$193,A190))</f>
        <v/>
      </c>
      <c r="F190" s="1" t="str">
        <f>VLOOKUP(E190,'stat sur 1 feuille joueurs'!$A$2:$BJ$193,61,FALSE)</f>
        <v/>
      </c>
    </row>
    <row r="191" spans="1:6" x14ac:dyDescent="0.25">
      <c r="A191" s="19">
        <v>190</v>
      </c>
      <c r="C191" s="1" t="str">
        <f>IF(ISERROR(VLOOKUP(LARGE('stat sur 1 feuille joueurs'!$A$2:$A$193,A191),'stat sur 1 feuille joueurs'!$A$2:$B$193,2,FALSE)),"",VLOOKUP(LARGE('stat sur 1 feuille joueurs'!$A$2:$A$193,A191),'stat sur 1 feuille joueurs'!$A$2:$B$193,2,FALSE))</f>
        <v/>
      </c>
      <c r="D191" s="1" t="str">
        <f t="shared" si="2"/>
        <v/>
      </c>
      <c r="E191" s="1" t="str">
        <f>IF(ISERROR(LARGE('stat sur 1 feuille joueurs'!$A$2:$A$193,A191)),"",LARGE('stat sur 1 feuille joueurs'!$A$2:$A$193,A191))</f>
        <v/>
      </c>
      <c r="F191" s="1" t="str">
        <f>VLOOKUP(E191,'stat sur 1 feuille joueurs'!$A$2:$BJ$193,61,FALSE)</f>
        <v/>
      </c>
    </row>
    <row r="192" spans="1:6" x14ac:dyDescent="0.25">
      <c r="A192" s="19">
        <v>191</v>
      </c>
      <c r="C192" s="1" t="str">
        <f>IF(ISERROR(VLOOKUP(LARGE('stat sur 1 feuille joueurs'!$A$2:$A$193,A192),'stat sur 1 feuille joueurs'!$A$2:$B$193,2,FALSE)),"",VLOOKUP(LARGE('stat sur 1 feuille joueurs'!$A$2:$A$193,A192),'stat sur 1 feuille joueurs'!$A$2:$B$193,2,FALSE))</f>
        <v/>
      </c>
      <c r="D192" s="1" t="str">
        <f t="shared" si="2"/>
        <v/>
      </c>
      <c r="E192" s="1" t="str">
        <f>IF(ISERROR(LARGE('stat sur 1 feuille joueurs'!$A$2:$A$193,A192)),"",LARGE('stat sur 1 feuille joueurs'!$A$2:$A$193,A192))</f>
        <v/>
      </c>
      <c r="F192" s="1" t="str">
        <f>VLOOKUP(E192,'stat sur 1 feuille joueurs'!$A$2:$BJ$193,61,FALSE)</f>
        <v/>
      </c>
    </row>
    <row r="193" spans="1:6" x14ac:dyDescent="0.25">
      <c r="A193" s="19">
        <v>192</v>
      </c>
      <c r="C193" s="1" t="str">
        <f>IF(ISERROR(VLOOKUP(LARGE('stat sur 1 feuille joueurs'!$A$2:$A$193,A193),'stat sur 1 feuille joueurs'!$A$2:$B$193,2,FALSE)),"",VLOOKUP(LARGE('stat sur 1 feuille joueurs'!$A$2:$A$193,A193),'stat sur 1 feuille joueurs'!$A$2:$B$193,2,FALSE))</f>
        <v/>
      </c>
      <c r="D193" s="1" t="str">
        <f t="shared" si="2"/>
        <v/>
      </c>
      <c r="E193" s="1" t="str">
        <f>IF(ISERROR(LARGE('stat sur 1 feuille joueurs'!$A$2:$A$193,A193)),"",LARGE('stat sur 1 feuille joueurs'!$A$2:$A$193,A193))</f>
        <v/>
      </c>
      <c r="F193" s="1" t="str">
        <f>VLOOKUP(E193,'stat sur 1 feuille joueurs'!$A$2:$BJ$193,61,FALSE)</f>
        <v/>
      </c>
    </row>
  </sheetData>
  <sheetProtection sheet="1" objects="1" scenarios="1" formatCells="0" formatColumns="0" formatRows="0" sort="0" autoFilter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G31" sqref="G31:N32"/>
    </sheetView>
  </sheetViews>
  <sheetFormatPr baseColWidth="10" defaultRowHeight="13.2" x14ac:dyDescent="0.25"/>
  <cols>
    <col min="17" max="17" width="25.33203125" bestFit="1" customWidth="1"/>
  </cols>
  <sheetData>
    <row r="1" spans="1:18" x14ac:dyDescent="0.25">
      <c r="A1" t="s">
        <v>81</v>
      </c>
      <c r="B1">
        <f>IF(OR(TRIM(match1!A10)="Joueur",TRIM(match1!A10)="Player"),10,0)+IF(OR(TRIM(match1!A11)="Joueur",TRIM(match1!A11)="Player"),11,0)+IF(OR(TRIM(match1!A12)="Joueur",TRIM(match1!A12)="Player"),12,0)+IF(OR(TRIM(match1!A13)="Joueur",TRIM(match1!A13)="Player"),13,0)+IF(OR(TRIM(match1!A14)="Joueur",TRIM(match1!A14)="Player"),14,0)+IF(OR(TRIM(match1!A15)="Joueur",TRIM(match1!A15)="Player"),15,0)+IF(OR(TRIM(match1!A16)="Joueur",TRIM(match1!A16)="Player"),16,0)+IF(OR(TRIM(match1!A17)="Joueur",TRIM(match1!A17)="Player"),17,0)</f>
        <v>0</v>
      </c>
    </row>
    <row r="5" spans="1:18" x14ac:dyDescent="0.25">
      <c r="A5" t="str">
        <f>IF(TRIM(match1!A1)=A1,A1,"")</f>
        <v/>
      </c>
      <c r="B5" t="str">
        <f>IF(A5="","",match1!B1)</f>
        <v/>
      </c>
      <c r="C5" t="str">
        <f>IF(B5="","",match1!C1)</f>
        <v/>
      </c>
      <c r="D5" t="str">
        <f>IF(C5="","",match1!D1)</f>
        <v/>
      </c>
      <c r="E5" t="str">
        <f>IF(D5="","",match1!E1)</f>
        <v/>
      </c>
      <c r="F5" t="str">
        <f>IF(E5="","",match1!F1)</f>
        <v/>
      </c>
      <c r="G5" t="str">
        <f>IF(F5="","",match1!G1)</f>
        <v/>
      </c>
      <c r="H5" t="str">
        <f>IF(G5="","",match1!H1)</f>
        <v/>
      </c>
      <c r="I5" t="str">
        <f>IF(H5="","",match1!I1)</f>
        <v/>
      </c>
      <c r="J5" t="str">
        <f>IF(I5="","",match1!J1)</f>
        <v/>
      </c>
      <c r="K5" t="str">
        <f>IF(J5="","",match1!K1)</f>
        <v/>
      </c>
      <c r="L5" t="str">
        <f>IF(K5="","",match1!L1)</f>
        <v/>
      </c>
      <c r="M5" t="str">
        <f>IF(L5="","",match1!M1)</f>
        <v/>
      </c>
      <c r="N5" t="str">
        <f>IF(M5="","",match1!N1)</f>
        <v/>
      </c>
    </row>
    <row r="6" spans="1:18" x14ac:dyDescent="0.25">
      <c r="A6" t="str">
        <f>IF($A$5="","",match1!A2)</f>
        <v/>
      </c>
      <c r="B6" t="str">
        <f>IF($A$5="","",match1!B2)</f>
        <v/>
      </c>
      <c r="C6" t="str">
        <f>IF($A$5="","",match1!C2)</f>
        <v/>
      </c>
      <c r="D6" t="str">
        <f>IF($A$5="","",match1!D2)</f>
        <v/>
      </c>
      <c r="E6" t="str">
        <f>IF($A$5="","",match1!E2)</f>
        <v/>
      </c>
      <c r="F6" t="str">
        <f>IF($A$5="","",match1!F2)</f>
        <v/>
      </c>
      <c r="G6" t="str">
        <f>IF($A$5="","",match1!G2)</f>
        <v/>
      </c>
      <c r="H6" t="str">
        <f>IF($A$5="","",match1!H2)</f>
        <v/>
      </c>
      <c r="I6" t="str">
        <f>IF($A$5="","",match1!I2)</f>
        <v/>
      </c>
      <c r="J6" t="str">
        <f>IF($A$5="","",match1!J2)</f>
        <v/>
      </c>
      <c r="K6" t="str">
        <f>IF($A$5="","",match1!K2)</f>
        <v/>
      </c>
      <c r="L6" t="str">
        <f>IF($A$5="","",match1!L2)</f>
        <v/>
      </c>
      <c r="M6" t="str">
        <f>IF($A$5="","",match1!M2)</f>
        <v/>
      </c>
      <c r="N6" t="str">
        <f>IF($A$5="","",match1!N2)</f>
        <v/>
      </c>
      <c r="P6" t="str">
        <f>TRIM(A6)</f>
        <v/>
      </c>
      <c r="Q6" t="str">
        <f>IF(B6&gt;B20,"[b]"&amp;P6&amp;"[/b]",P6)</f>
        <v/>
      </c>
      <c r="R6" t="str">
        <f>IF(B6&gt;B20,"[b]"&amp;B6&amp;"[/b]",B6)</f>
        <v/>
      </c>
    </row>
    <row r="7" spans="1:18" x14ac:dyDescent="0.25">
      <c r="A7" t="str">
        <f>IF($A$5="","",IF(match1!$A3=0,"",match1!A3))</f>
        <v/>
      </c>
      <c r="B7" t="str">
        <f>IF($A$5="","",IF(match1!$A3=0,"",match1!B3))</f>
        <v/>
      </c>
      <c r="C7" t="str">
        <f>IF($A$5="","",IF(match1!$A3=0,"",match1!C3))</f>
        <v/>
      </c>
      <c r="D7" t="str">
        <f>IF($A$5="","",IF(match1!$A3=0,"",match1!D3))</f>
        <v/>
      </c>
      <c r="E7" t="str">
        <f>IF($A$5="","",IF(match1!$A3=0,"",match1!E3))</f>
        <v/>
      </c>
      <c r="F7" t="str">
        <f>IF($A$5="","",IF(match1!$A3=0,"",match1!F3))</f>
        <v/>
      </c>
      <c r="G7" t="str">
        <f>IF($A$5="","",IF(match1!$A3=0,"",match1!G3))</f>
        <v/>
      </c>
      <c r="H7" t="str">
        <f>IF($A$5="","",IF(match1!$A3=0,"",match1!H3))</f>
        <v/>
      </c>
      <c r="I7" t="str">
        <f>IF($A$5="","",IF(match1!$A3=0,"",match1!I3))</f>
        <v/>
      </c>
      <c r="J7" t="str">
        <f>IF($A$5="","",IF(match1!$A3=0,"",match1!J3))</f>
        <v/>
      </c>
      <c r="K7" t="str">
        <f>IF($A$5="","",IF(match1!$A3=0,"",match1!K3))</f>
        <v/>
      </c>
      <c r="L7" t="str">
        <f>IF($A$5="","",IF(match1!$A3=0,"",match1!L3))</f>
        <v/>
      </c>
      <c r="M7" t="str">
        <f>IF($A$5="","",IF(match1!$A3=0,"",match1!M3))</f>
        <v/>
      </c>
      <c r="N7" t="str">
        <f>IF($A$5="","",IF(match1!$A3=0,"",match1!N3))</f>
        <v/>
      </c>
    </row>
    <row r="8" spans="1:18" x14ac:dyDescent="0.25">
      <c r="A8" t="str">
        <f>IF($A$5="","",IF(match1!$A4=0,"",match1!A4))</f>
        <v/>
      </c>
      <c r="B8" t="str">
        <f>IF($A$5="","",IF(match1!$A4=0,"",match1!B4))</f>
        <v/>
      </c>
      <c r="C8" t="str">
        <f>IF($A$5="","",IF(match1!$A4=0,"",match1!C4))</f>
        <v/>
      </c>
      <c r="D8" t="str">
        <f>IF($A$5="","",IF(match1!$A4=0,"",match1!D4))</f>
        <v/>
      </c>
      <c r="E8" t="str">
        <f>IF($A$5="","",IF(match1!$A4=0,"",match1!E4))</f>
        <v/>
      </c>
      <c r="F8" t="str">
        <f>IF($A$5="","",IF(match1!$A4=0,"",match1!F4))</f>
        <v/>
      </c>
      <c r="G8" t="str">
        <f>IF($A$5="","",IF(match1!$A4=0,"",match1!G4))</f>
        <v/>
      </c>
      <c r="H8" t="str">
        <f>IF($A$5="","",IF(match1!$A4=0,"",match1!H4))</f>
        <v/>
      </c>
      <c r="I8" t="str">
        <f>IF($A$5="","",IF(match1!$A4=0,"",match1!I4))</f>
        <v/>
      </c>
      <c r="J8" t="str">
        <f>IF($A$5="","",IF(match1!$A4=0,"",match1!J4))</f>
        <v/>
      </c>
      <c r="K8" t="str">
        <f>IF($A$5="","",IF(match1!$A4=0,"",match1!K4))</f>
        <v/>
      </c>
      <c r="L8" t="str">
        <f>IF($A$5="","",IF(match1!$A4=0,"",match1!L4))</f>
        <v/>
      </c>
      <c r="M8" t="str">
        <f>IF($A$5="","",IF(match1!$A4=0,"",match1!M4))</f>
        <v/>
      </c>
      <c r="N8" t="str">
        <f>IF($A$5="","",IF(match1!$A4=0,"",match1!N4))</f>
        <v/>
      </c>
    </row>
    <row r="9" spans="1:18" x14ac:dyDescent="0.25">
      <c r="A9" t="str">
        <f>IF($A$5="","",IF(match1!$A5=0,"",match1!A5))</f>
        <v/>
      </c>
      <c r="B9" t="str">
        <f>IF($A$5="","",IF(match1!$A5=0,"",match1!B5))</f>
        <v/>
      </c>
      <c r="C9" t="str">
        <f>IF($A$5="","",IF(match1!$A5=0,"",match1!C5))</f>
        <v/>
      </c>
      <c r="D9" t="str">
        <f>IF($A$5="","",IF(match1!$A5=0,"",match1!D5))</f>
        <v/>
      </c>
      <c r="E9" t="str">
        <f>IF($A$5="","",IF(match1!$A5=0,"",match1!E5))</f>
        <v/>
      </c>
      <c r="F9" t="str">
        <f>IF($A$5="","",IF(match1!$A5=0,"",match1!F5))</f>
        <v/>
      </c>
      <c r="G9" t="str">
        <f>IF($A$5="","",IF(match1!$A5=0,"",match1!G5))</f>
        <v/>
      </c>
      <c r="H9" t="str">
        <f>IF($A$5="","",IF(match1!$A5=0,"",match1!H5))</f>
        <v/>
      </c>
      <c r="I9" t="str">
        <f>IF($A$5="","",IF(match1!$A5=0,"",match1!I5))</f>
        <v/>
      </c>
      <c r="J9" t="str">
        <f>IF($A$5="","",IF(match1!$A5=0,"",match1!J5))</f>
        <v/>
      </c>
      <c r="K9" t="str">
        <f>IF($A$5="","",IF(match1!$A5=0,"",match1!K5))</f>
        <v/>
      </c>
      <c r="L9" t="str">
        <f>IF($A$5="","",IF(match1!$A5=0,"",match1!L5))</f>
        <v/>
      </c>
      <c r="M9" t="str">
        <f>IF($A$5="","",IF(match1!$A5=0,"",match1!M5))</f>
        <v/>
      </c>
      <c r="N9" t="str">
        <f>IF($A$5="","",IF(match1!$A5=0,"",match1!N5))</f>
        <v/>
      </c>
    </row>
    <row r="10" spans="1:18" x14ac:dyDescent="0.25">
      <c r="A10" t="str">
        <f>IF($A$5="","",IF(match1!$A6=0,"",match1!A6))</f>
        <v/>
      </c>
      <c r="B10" t="str">
        <f>IF($A$5="","",IF(match1!$A6=0,"",match1!B6))</f>
        <v/>
      </c>
      <c r="C10" t="str">
        <f>IF($A$5="","",IF(match1!$A6=0,"",match1!C6))</f>
        <v/>
      </c>
      <c r="D10" t="str">
        <f>IF($A$5="","",IF(match1!$A6=0,"",match1!D6))</f>
        <v/>
      </c>
      <c r="E10" t="str">
        <f>IF($A$5="","",IF(match1!$A6=0,"",match1!E6))</f>
        <v/>
      </c>
      <c r="F10" t="str">
        <f>IF($A$5="","",IF(match1!$A6=0,"",match1!F6))</f>
        <v/>
      </c>
      <c r="G10" t="str">
        <f>IF($A$5="","",IF(match1!$A6=0,"",match1!G6))</f>
        <v/>
      </c>
      <c r="H10" t="str">
        <f>IF($A$5="","",IF(match1!$A6=0,"",match1!H6))</f>
        <v/>
      </c>
      <c r="I10" t="str">
        <f>IF($A$5="","",IF(match1!$A6=0,"",match1!I6))</f>
        <v/>
      </c>
      <c r="J10" t="str">
        <f>IF($A$5="","",IF(match1!$A6=0,"",match1!J6))</f>
        <v/>
      </c>
      <c r="K10" t="str">
        <f>IF($A$5="","",IF(match1!$A6=0,"",match1!K6))</f>
        <v/>
      </c>
      <c r="L10" t="str">
        <f>IF($A$5="","",IF(match1!$A6=0,"",match1!L6))</f>
        <v/>
      </c>
      <c r="M10" t="str">
        <f>IF($A$5="","",IF(match1!$A6=0,"",match1!M6))</f>
        <v/>
      </c>
      <c r="N10" t="str">
        <f>IF($A$5="","",IF(match1!$A6=0,"",match1!N6))</f>
        <v/>
      </c>
    </row>
    <row r="11" spans="1:18" x14ac:dyDescent="0.25">
      <c r="A11" t="str">
        <f>IF($A$5="","",IF(match1!$A7=0,"",match1!A7))</f>
        <v/>
      </c>
      <c r="B11" t="str">
        <f>IF($A$5="","",IF(match1!$A7=0,"",match1!B7))</f>
        <v/>
      </c>
      <c r="C11" t="str">
        <f>IF($A$5="","",IF(match1!$A7=0,"",match1!C7))</f>
        <v/>
      </c>
      <c r="D11" t="str">
        <f>IF($A$5="","",IF(match1!$A7=0,"",match1!D7))</f>
        <v/>
      </c>
      <c r="E11" t="str">
        <f>IF($A$5="","",IF(match1!$A7=0,"",match1!E7))</f>
        <v/>
      </c>
      <c r="F11" t="str">
        <f>IF($A$5="","",IF(match1!$A7=0,"",match1!F7))</f>
        <v/>
      </c>
      <c r="G11" t="str">
        <f>IF($A$5="","",IF(match1!$A7=0,"",match1!G7))</f>
        <v/>
      </c>
      <c r="H11" t="str">
        <f>IF($A$5="","",IF(match1!$A7=0,"",match1!H7))</f>
        <v/>
      </c>
      <c r="I11" t="str">
        <f>IF($A$5="","",IF(match1!$A7=0,"",match1!I7))</f>
        <v/>
      </c>
      <c r="J11" t="str">
        <f>IF($A$5="","",IF(match1!$A7=0,"",match1!J7))</f>
        <v/>
      </c>
      <c r="K11" t="str">
        <f>IF($A$5="","",IF(match1!$A7=0,"",match1!K7))</f>
        <v/>
      </c>
      <c r="L11" t="str">
        <f>IF($A$5="","",IF(match1!$A7=0,"",match1!L7))</f>
        <v/>
      </c>
      <c r="M11" t="str">
        <f>IF($A$5="","",IF(match1!$A7=0,"",match1!M7))</f>
        <v/>
      </c>
      <c r="N11" t="str">
        <f>IF($A$5="","",IF(match1!$A7=0,"",match1!N7))</f>
        <v/>
      </c>
    </row>
    <row r="12" spans="1:18" x14ac:dyDescent="0.25">
      <c r="A12" t="str">
        <f>IF($A$5="","",IF(match1!$A8=0,"",match1!A8))</f>
        <v/>
      </c>
      <c r="B12" t="str">
        <f>IF($A$5="","",IF(match1!$A8=0,"",match1!B8))</f>
        <v/>
      </c>
      <c r="C12" t="str">
        <f>IF($A$5="","",IF(match1!$A8=0,"",match1!C8))</f>
        <v/>
      </c>
      <c r="D12" t="str">
        <f>IF($A$5="","",IF(match1!$A8=0,"",match1!D8))</f>
        <v/>
      </c>
      <c r="E12" t="str">
        <f>IF($A$5="","",IF(match1!$A8=0,"",match1!E8))</f>
        <v/>
      </c>
      <c r="F12" t="str">
        <f>IF($A$5="","",IF(match1!$A8=0,"",match1!F8))</f>
        <v/>
      </c>
      <c r="G12" t="str">
        <f>IF($A$5="","",IF(match1!$A8=0,"",match1!G8))</f>
        <v/>
      </c>
      <c r="H12" t="str">
        <f>IF($A$5="","",IF(match1!$A8=0,"",match1!H8))</f>
        <v/>
      </c>
      <c r="I12" t="str">
        <f>IF($A$5="","",IF(match1!$A8=0,"",match1!I8))</f>
        <v/>
      </c>
      <c r="J12" t="str">
        <f>IF($A$5="","",IF(match1!$A8=0,"",match1!J8))</f>
        <v/>
      </c>
      <c r="K12" t="str">
        <f>IF($A$5="","",IF(match1!$A8=0,"",match1!K8))</f>
        <v/>
      </c>
      <c r="L12" t="str">
        <f>IF($A$5="","",IF(match1!$A8=0,"",match1!L8))</f>
        <v/>
      </c>
      <c r="M12" t="str">
        <f>IF($A$5="","",IF(match1!$A8=0,"",match1!M8))</f>
        <v/>
      </c>
      <c r="N12" t="str">
        <f>IF($A$5="","",IF(match1!$A8=0,"",match1!N8))</f>
        <v/>
      </c>
    </row>
    <row r="13" spans="1:18" x14ac:dyDescent="0.25">
      <c r="A13" t="str">
        <f>IF($A$5="","",IF(match1!$A9=0,"",match1!A9))</f>
        <v/>
      </c>
      <c r="B13" t="str">
        <f>IF($A$5="","",IF(match1!$A9=0,"",match1!B9))</f>
        <v/>
      </c>
      <c r="C13" t="str">
        <f>IF($A$5="","",IF(match1!$A9=0,"",match1!C9))</f>
        <v/>
      </c>
      <c r="D13" t="str">
        <f>IF($A$5="","",IF(match1!$A9=0,"",match1!D9))</f>
        <v/>
      </c>
      <c r="E13" t="str">
        <f>IF($A$5="","",IF(match1!$A9=0,"",match1!E9))</f>
        <v/>
      </c>
      <c r="F13" t="str">
        <f>IF($A$5="","",IF(match1!$A9=0,"",match1!F9))</f>
        <v/>
      </c>
      <c r="G13" t="str">
        <f>IF($A$5="","",IF(match1!$A9=0,"",match1!G9))</f>
        <v/>
      </c>
      <c r="H13" t="str">
        <f>IF($A$5="","",IF(match1!$A9=0,"",match1!H9))</f>
        <v/>
      </c>
      <c r="I13" t="str">
        <f>IF($A$5="","",IF(match1!$A9=0,"",match1!I9))</f>
        <v/>
      </c>
      <c r="J13" t="str">
        <f>IF($A$5="","",IF(match1!$A9=0,"",match1!J9))</f>
        <v/>
      </c>
      <c r="K13" t="str">
        <f>IF($A$5="","",IF(match1!$A9=0,"",match1!K9))</f>
        <v/>
      </c>
      <c r="L13" t="str">
        <f>IF($A$5="","",IF(match1!$A9=0,"",match1!L9))</f>
        <v/>
      </c>
      <c r="M13" t="str">
        <f>IF($A$5="","",IF(match1!$A9=0,"",match1!M9))</f>
        <v/>
      </c>
      <c r="N13" t="str">
        <f>IF($A$5="","",IF(match1!$A9=0,"",match1!N9))</f>
        <v/>
      </c>
    </row>
    <row r="14" spans="1:18" x14ac:dyDescent="0.25">
      <c r="A14" t="str">
        <f>IF($A$5="","",IF($B$1&lt;=10,"",IF(match1!$A10=0,"",match1!A10)))</f>
        <v/>
      </c>
      <c r="B14" t="str">
        <f>IF($A$5="","",IF($B$1&lt;=10,"",IF(match1!$A10=0,"",match1!B10)))</f>
        <v/>
      </c>
      <c r="C14" t="str">
        <f>IF($A$5="","",IF($B$1&lt;=10,"",IF(match1!$A10=0,"",match1!C10)))</f>
        <v/>
      </c>
      <c r="D14" t="str">
        <f>IF($A$5="","",IF($B$1&lt;=10,"",IF(match1!$A10=0,"",match1!D10)))</f>
        <v/>
      </c>
      <c r="E14" t="str">
        <f>IF($A$5="","",IF($B$1&lt;=10,"",IF(match1!$A10=0,"",match1!E10)))</f>
        <v/>
      </c>
      <c r="F14" t="str">
        <f>IF($A$5="","",IF($B$1&lt;=10,"",IF(match1!$A10=0,"",match1!F10)))</f>
        <v/>
      </c>
      <c r="G14" t="str">
        <f>IF($A$5="","",IF($B$1&lt;=10,"",IF(match1!$A10=0,"",match1!G10)))</f>
        <v/>
      </c>
      <c r="H14" t="str">
        <f>IF($A$5="","",IF($B$1&lt;=10,"",IF(match1!$A10=0,"",match1!H10)))</f>
        <v/>
      </c>
      <c r="I14" t="str">
        <f>IF($A$5="","",IF($B$1&lt;=10,"",IF(match1!$A10=0,"",match1!I10)))</f>
        <v/>
      </c>
      <c r="J14" t="str">
        <f>IF($A$5="","",IF($B$1&lt;=10,"",IF(match1!$A10=0,"",match1!J10)))</f>
        <v/>
      </c>
      <c r="K14" t="str">
        <f>IF($A$5="","",IF($B$1&lt;=10,"",IF(match1!$A10=0,"",match1!K10)))</f>
        <v/>
      </c>
      <c r="L14" t="str">
        <f>IF($A$5="","",IF($B$1&lt;=10,"",IF(match1!$A10=0,"",match1!L10)))</f>
        <v/>
      </c>
      <c r="M14" t="str">
        <f>IF($A$5="","",IF($B$1&lt;=10,"",IF(match1!$A10=0,"",match1!M10)))</f>
        <v/>
      </c>
      <c r="N14" t="str">
        <f>IF($A$5="","",IF($B$1&lt;=10,"",IF(match1!$A10=0,"",match1!N10)))</f>
        <v/>
      </c>
    </row>
    <row r="15" spans="1:18" x14ac:dyDescent="0.25">
      <c r="A15" t="str">
        <f>IF($A$5="","",IF($B$1&lt;=11,"",IF(match1!$A11=0,"",match1!A11)))</f>
        <v/>
      </c>
      <c r="B15" t="str">
        <f>IF($A$5="","",IF($B$1&lt;=11,"",IF(match1!$A11=0,"",match1!B11)))</f>
        <v/>
      </c>
      <c r="C15" t="str">
        <f>IF($A$5="","",IF($B$1&lt;=11,"",IF(match1!$A11=0,"",match1!C11)))</f>
        <v/>
      </c>
      <c r="D15" t="str">
        <f>IF($A$5="","",IF($B$1&lt;=11,"",IF(match1!$A11=0,"",match1!D11)))</f>
        <v/>
      </c>
      <c r="E15" t="str">
        <f>IF($A$5="","",IF($B$1&lt;=11,"",IF(match1!$A11=0,"",match1!E11)))</f>
        <v/>
      </c>
      <c r="F15" t="str">
        <f>IF($A$5="","",IF($B$1&lt;=11,"",IF(match1!$A11=0,"",match1!F11)))</f>
        <v/>
      </c>
      <c r="G15" t="str">
        <f>IF($A$5="","",IF($B$1&lt;=11,"",IF(match1!$A11=0,"",match1!G11)))</f>
        <v/>
      </c>
      <c r="H15" t="str">
        <f>IF($A$5="","",IF($B$1&lt;=11,"",IF(match1!$A11=0,"",match1!H11)))</f>
        <v/>
      </c>
      <c r="I15" t="str">
        <f>IF($A$5="","",IF($B$1&lt;=11,"",IF(match1!$A11=0,"",match1!I11)))</f>
        <v/>
      </c>
      <c r="J15" t="str">
        <f>IF($A$5="","",IF($B$1&lt;=11,"",IF(match1!$A11=0,"",match1!J11)))</f>
        <v/>
      </c>
      <c r="K15" t="str">
        <f>IF($A$5="","",IF($B$1&lt;=11,"",IF(match1!$A11=0,"",match1!K11)))</f>
        <v/>
      </c>
      <c r="L15" t="str">
        <f>IF($A$5="","",IF($B$1&lt;=11,"",IF(match1!$A11=0,"",match1!L11)))</f>
        <v/>
      </c>
      <c r="M15" t="str">
        <f>IF($A$5="","",IF($B$1&lt;=11,"",IF(match1!$A11=0,"",match1!M11)))</f>
        <v/>
      </c>
      <c r="N15" t="str">
        <f>IF($A$5="","",IF($B$1&lt;=11,"",IF(match1!$A11=0,"",match1!N11)))</f>
        <v/>
      </c>
    </row>
    <row r="16" spans="1:18" x14ac:dyDescent="0.25">
      <c r="A16" t="str">
        <f>IF($A$5="","",IF($B$1&lt;=12,"",IF(match1!$A12=0,"",match1!A12)))</f>
        <v/>
      </c>
      <c r="B16" t="str">
        <f>IF($A$5="","",IF($B$1&lt;=12,"",IF(match1!$A12=0,"",match1!B12)))</f>
        <v/>
      </c>
      <c r="C16" t="str">
        <f>IF($A$5="","",IF($B$1&lt;=12,"",IF(match1!$A12=0,"",match1!C12)))</f>
        <v/>
      </c>
      <c r="D16" t="str">
        <f>IF($A$5="","",IF($B$1&lt;=12,"",IF(match1!$A12=0,"",match1!D12)))</f>
        <v/>
      </c>
      <c r="E16" t="str">
        <f>IF($A$5="","",IF($B$1&lt;=12,"",IF(match1!$A12=0,"",match1!E12)))</f>
        <v/>
      </c>
      <c r="F16" t="str">
        <f>IF($A$5="","",IF($B$1&lt;=12,"",IF(match1!$A12=0,"",match1!F12)))</f>
        <v/>
      </c>
      <c r="G16" t="str">
        <f>IF($A$5="","",IF($B$1&lt;=12,"",IF(match1!$A12=0,"",match1!G12)))</f>
        <v/>
      </c>
      <c r="H16" t="str">
        <f>IF($A$5="","",IF($B$1&lt;=12,"",IF(match1!$A12=0,"",match1!H12)))</f>
        <v/>
      </c>
      <c r="I16" t="str">
        <f>IF($A$5="","",IF($B$1&lt;=12,"",IF(match1!$A12=0,"",match1!I12)))</f>
        <v/>
      </c>
      <c r="J16" t="str">
        <f>IF($A$5="","",IF($B$1&lt;=12,"",IF(match1!$A12=0,"",match1!J12)))</f>
        <v/>
      </c>
      <c r="K16" t="str">
        <f>IF($A$5="","",IF($B$1&lt;=12,"",IF(match1!$A12=0,"",match1!K12)))</f>
        <v/>
      </c>
      <c r="L16" t="str">
        <f>IF($A$5="","",IF($B$1&lt;=12,"",IF(match1!$A12=0,"",match1!L12)))</f>
        <v/>
      </c>
      <c r="M16" t="str">
        <f>IF($A$5="","",IF($B$1&lt;=12,"",IF(match1!$A12=0,"",match1!M12)))</f>
        <v/>
      </c>
      <c r="N16" t="str">
        <f>IF($A$5="","",IF($B$1&lt;=12,"",IF(match1!$A12=0,"",match1!N12)))</f>
        <v/>
      </c>
    </row>
    <row r="17" spans="1:19" x14ac:dyDescent="0.25">
      <c r="A17" t="str">
        <f>IF($A$5="","",IF($B$1&lt;=13,"",IF(match1!$A13=0,"",match1!A13)))</f>
        <v/>
      </c>
      <c r="B17" t="str">
        <f>IF($A$5="","",IF($B$1&lt;=13,"",IF(match1!$A13=0,"",match1!B13)))</f>
        <v/>
      </c>
      <c r="C17" t="str">
        <f>IF($A$5="","",IF($B$1&lt;=13,"",IF(match1!$A13=0,"",match1!C13)))</f>
        <v/>
      </c>
      <c r="D17" t="str">
        <f>IF($A$5="","",IF($B$1&lt;=13,"",IF(match1!$A13=0,"",match1!D13)))</f>
        <v/>
      </c>
      <c r="E17" t="str">
        <f>IF($A$5="","",IF($B$1&lt;=13,"",IF(match1!$A13=0,"",match1!E13)))</f>
        <v/>
      </c>
      <c r="F17" t="str">
        <f>IF($A$5="","",IF($B$1&lt;=13,"",IF(match1!$A13=0,"",match1!F13)))</f>
        <v/>
      </c>
      <c r="G17" t="str">
        <f>IF($A$5="","",IF($B$1&lt;=13,"",IF(match1!$A13=0,"",match1!G13)))</f>
        <v/>
      </c>
      <c r="H17" t="str">
        <f>IF($A$5="","",IF($B$1&lt;=13,"",IF(match1!$A13=0,"",match1!H13)))</f>
        <v/>
      </c>
      <c r="I17" t="str">
        <f>IF($A$5="","",IF($B$1&lt;=13,"",IF(match1!$A13=0,"",match1!I13)))</f>
        <v/>
      </c>
      <c r="J17" t="str">
        <f>IF($A$5="","",IF($B$1&lt;=13,"",IF(match1!$A13=0,"",match1!J13)))</f>
        <v/>
      </c>
      <c r="K17" t="str">
        <f>IF($A$5="","",IF($B$1&lt;=13,"",IF(match1!$A13=0,"",match1!K13)))</f>
        <v/>
      </c>
      <c r="L17" t="str">
        <f>IF($A$5="","",IF($B$1&lt;=13,"",IF(match1!$A13=0,"",match1!L13)))</f>
        <v/>
      </c>
      <c r="M17" t="str">
        <f>IF($A$5="","",IF($B$1&lt;=13,"",IF(match1!$A13=0,"",match1!M13)))</f>
        <v/>
      </c>
      <c r="N17" t="str">
        <f>IF($A$5="","",IF($B$1&lt;=13,"",IF(match1!$A13=0,"",match1!N13)))</f>
        <v/>
      </c>
    </row>
    <row r="18" spans="1:19" x14ac:dyDescent="0.25">
      <c r="A18" t="str">
        <f>IF($A$5="","",IF($B$1&lt;=14,"",IF(match1!$A14=0,"",match1!A14)))</f>
        <v/>
      </c>
      <c r="B18" t="str">
        <f>IF($A$5="","",IF($B$1&lt;=14,"",IF(match1!$A14=0,"",match1!B14)))</f>
        <v/>
      </c>
      <c r="C18" t="str">
        <f>IF($A$5="","",IF($B$1&lt;=14,"",IF(match1!$A14=0,"",match1!C14)))</f>
        <v/>
      </c>
      <c r="D18" t="str">
        <f>IF($A$5="","",IF($B$1&lt;=14,"",IF(match1!$A14=0,"",match1!D14)))</f>
        <v/>
      </c>
      <c r="E18" t="str">
        <f>IF($A$5="","",IF($B$1&lt;=14,"",IF(match1!$A14=0,"",match1!E14)))</f>
        <v/>
      </c>
      <c r="F18" t="str">
        <f>IF($A$5="","",IF($B$1&lt;=14,"",IF(match1!$A14=0,"",match1!F14)))</f>
        <v/>
      </c>
      <c r="G18" t="str">
        <f>IF($A$5="","",IF($B$1&lt;=14,"",IF(match1!$A14=0,"",match1!G14)))</f>
        <v/>
      </c>
      <c r="H18" t="str">
        <f>IF($A$5="","",IF($B$1&lt;=14,"",IF(match1!$A14=0,"",match1!H14)))</f>
        <v/>
      </c>
      <c r="I18" t="str">
        <f>IF($A$5="","",IF($B$1&lt;=14,"",IF(match1!$A14=0,"",match1!I14)))</f>
        <v/>
      </c>
      <c r="J18" t="str">
        <f>IF($A$5="","",IF($B$1&lt;=14,"",IF(match1!$A14=0,"",match1!J14)))</f>
        <v/>
      </c>
      <c r="K18" t="str">
        <f>IF($A$5="","",IF($B$1&lt;=14,"",IF(match1!$A14=0,"",match1!K14)))</f>
        <v/>
      </c>
      <c r="L18" t="str">
        <f>IF($A$5="","",IF($B$1&lt;=14,"",IF(match1!$A14=0,"",match1!L14)))</f>
        <v/>
      </c>
      <c r="M18" t="str">
        <f>IF($A$5="","",IF($B$1&lt;=14,"",IF(match1!$A14=0,"",match1!M14)))</f>
        <v/>
      </c>
      <c r="N18" t="str">
        <f>IF($A$5="","",IF($B$1&lt;=14,"",IF(match1!$A14=0,"",match1!N14)))</f>
        <v/>
      </c>
    </row>
    <row r="19" spans="1:19" x14ac:dyDescent="0.25">
      <c r="A19" s="8"/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24"/>
      <c r="P19" s="24"/>
    </row>
    <row r="20" spans="1:19" x14ac:dyDescent="0.25">
      <c r="A20" t="str">
        <f t="shared" ref="A20:A31" si="0">A35</f>
        <v/>
      </c>
      <c r="B20" t="str">
        <f>IF(ISERROR(B35+0),"",B35+0)</f>
        <v/>
      </c>
      <c r="C20" t="str">
        <f t="shared" ref="C20:I20" si="1">IF(ISERROR(C35+0),"",C35+0)</f>
        <v/>
      </c>
      <c r="D20" t="str">
        <f t="shared" si="1"/>
        <v/>
      </c>
      <c r="E20" t="str">
        <f t="shared" si="1"/>
        <v/>
      </c>
      <c r="F20" t="str">
        <f t="shared" si="1"/>
        <v/>
      </c>
      <c r="G20" t="str">
        <f t="shared" si="1"/>
        <v/>
      </c>
      <c r="H20" t="str">
        <f t="shared" si="1"/>
        <v/>
      </c>
      <c r="I20" t="str">
        <f t="shared" si="1"/>
        <v/>
      </c>
      <c r="J20" t="str">
        <f t="shared" ref="J20:L32" si="2">J35</f>
        <v/>
      </c>
      <c r="K20" t="str">
        <f t="shared" si="2"/>
        <v/>
      </c>
      <c r="L20" t="str">
        <f t="shared" si="2"/>
        <v/>
      </c>
      <c r="M20" t="str">
        <f t="shared" ref="M20:N32" si="3">IF(ISERROR(M35+0),"",M35+0)</f>
        <v/>
      </c>
      <c r="N20" t="str">
        <f t="shared" si="3"/>
        <v/>
      </c>
      <c r="P20" t="str">
        <f>TRIM(A20)</f>
        <v/>
      </c>
      <c r="Q20" t="str">
        <f>IF(B20&gt;B6,"[b]"&amp;P20&amp;"[/b]",P20)</f>
        <v/>
      </c>
      <c r="R20" t="str">
        <f>IF(B20&gt;B6,"[b]"&amp;B20&amp;"[/b]",B20)</f>
        <v/>
      </c>
      <c r="S20" t="str">
        <f>IF(M20&gt;202," (A.P)","")</f>
        <v xml:space="preserve"> (A.P)</v>
      </c>
    </row>
    <row r="21" spans="1:19" x14ac:dyDescent="0.25">
      <c r="A21" t="str">
        <f t="shared" si="0"/>
        <v/>
      </c>
      <c r="B21" t="str">
        <f t="shared" ref="B21:I21" si="4">IF(ISERROR(B36+0),"",B36+0)</f>
        <v/>
      </c>
      <c r="C21" t="str">
        <f t="shared" si="4"/>
        <v/>
      </c>
      <c r="D21" t="str">
        <f t="shared" si="4"/>
        <v/>
      </c>
      <c r="E21" t="str">
        <f t="shared" si="4"/>
        <v/>
      </c>
      <c r="F21" t="str">
        <f t="shared" si="4"/>
        <v/>
      </c>
      <c r="G21" t="str">
        <f t="shared" si="4"/>
        <v/>
      </c>
      <c r="H21" t="str">
        <f t="shared" si="4"/>
        <v/>
      </c>
      <c r="I21" t="str">
        <f t="shared" si="4"/>
        <v/>
      </c>
      <c r="J21" t="str">
        <f t="shared" si="2"/>
        <v/>
      </c>
      <c r="K21" t="str">
        <f t="shared" si="2"/>
        <v/>
      </c>
      <c r="L21" t="str">
        <f t="shared" si="2"/>
        <v/>
      </c>
      <c r="M21" t="str">
        <f t="shared" si="3"/>
        <v/>
      </c>
      <c r="N21" t="str">
        <f t="shared" si="3"/>
        <v/>
      </c>
    </row>
    <row r="22" spans="1:19" x14ac:dyDescent="0.25">
      <c r="A22" t="str">
        <f t="shared" si="0"/>
        <v/>
      </c>
      <c r="B22" t="str">
        <f t="shared" ref="B22:I22" si="5">IF(ISERROR(B37+0),"",B37+0)</f>
        <v/>
      </c>
      <c r="C22" t="str">
        <f t="shared" si="5"/>
        <v/>
      </c>
      <c r="D22" t="str">
        <f t="shared" si="5"/>
        <v/>
      </c>
      <c r="E22" t="str">
        <f t="shared" si="5"/>
        <v/>
      </c>
      <c r="F22" t="str">
        <f t="shared" si="5"/>
        <v/>
      </c>
      <c r="G22" t="str">
        <f t="shared" si="5"/>
        <v/>
      </c>
      <c r="H22" t="str">
        <f t="shared" si="5"/>
        <v/>
      </c>
      <c r="I22" t="str">
        <f t="shared" si="5"/>
        <v/>
      </c>
      <c r="J22" t="str">
        <f t="shared" si="2"/>
        <v/>
      </c>
      <c r="K22" t="str">
        <f t="shared" si="2"/>
        <v/>
      </c>
      <c r="L22" t="str">
        <f t="shared" si="2"/>
        <v/>
      </c>
      <c r="M22" t="str">
        <f t="shared" si="3"/>
        <v/>
      </c>
      <c r="N22" t="str">
        <f t="shared" si="3"/>
        <v/>
      </c>
    </row>
    <row r="23" spans="1:19" x14ac:dyDescent="0.25">
      <c r="A23" t="str">
        <f t="shared" si="0"/>
        <v/>
      </c>
      <c r="B23" t="str">
        <f t="shared" ref="B23:I23" si="6">IF(ISERROR(B38+0),"",B38+0)</f>
        <v/>
      </c>
      <c r="C23" t="str">
        <f t="shared" si="6"/>
        <v/>
      </c>
      <c r="D23" t="str">
        <f t="shared" si="6"/>
        <v/>
      </c>
      <c r="E23" t="str">
        <f t="shared" si="6"/>
        <v/>
      </c>
      <c r="F23" t="str">
        <f t="shared" si="6"/>
        <v/>
      </c>
      <c r="G23" t="str">
        <f t="shared" si="6"/>
        <v/>
      </c>
      <c r="H23" t="str">
        <f t="shared" si="6"/>
        <v/>
      </c>
      <c r="I23" t="str">
        <f t="shared" si="6"/>
        <v/>
      </c>
      <c r="J23" t="str">
        <f t="shared" si="2"/>
        <v/>
      </c>
      <c r="K23" t="str">
        <f t="shared" si="2"/>
        <v/>
      </c>
      <c r="L23" t="str">
        <f t="shared" si="2"/>
        <v/>
      </c>
      <c r="M23" t="str">
        <f t="shared" si="3"/>
        <v/>
      </c>
      <c r="N23" t="str">
        <f t="shared" si="3"/>
        <v/>
      </c>
    </row>
    <row r="24" spans="1:19" x14ac:dyDescent="0.25">
      <c r="A24" t="str">
        <f t="shared" si="0"/>
        <v/>
      </c>
      <c r="B24" t="str">
        <f t="shared" ref="B24:I24" si="7">IF(ISERROR(B39+0),"",B39+0)</f>
        <v/>
      </c>
      <c r="C24" t="str">
        <f t="shared" si="7"/>
        <v/>
      </c>
      <c r="D24" t="str">
        <f t="shared" si="7"/>
        <v/>
      </c>
      <c r="E24" t="str">
        <f t="shared" si="7"/>
        <v/>
      </c>
      <c r="F24" t="str">
        <f t="shared" si="7"/>
        <v/>
      </c>
      <c r="G24" t="str">
        <f t="shared" si="7"/>
        <v/>
      </c>
      <c r="H24" t="str">
        <f t="shared" si="7"/>
        <v/>
      </c>
      <c r="I24" t="str">
        <f t="shared" si="7"/>
        <v/>
      </c>
      <c r="J24" t="str">
        <f t="shared" si="2"/>
        <v/>
      </c>
      <c r="K24" t="str">
        <f t="shared" si="2"/>
        <v/>
      </c>
      <c r="L24" t="str">
        <f t="shared" si="2"/>
        <v/>
      </c>
      <c r="M24" t="str">
        <f t="shared" si="3"/>
        <v/>
      </c>
      <c r="N24" t="str">
        <f t="shared" si="3"/>
        <v/>
      </c>
    </row>
    <row r="25" spans="1:19" x14ac:dyDescent="0.25">
      <c r="A25" t="str">
        <f t="shared" si="0"/>
        <v/>
      </c>
      <c r="B25" t="str">
        <f t="shared" ref="B25:I25" si="8">IF(ISERROR(B40+0),"",B40+0)</f>
        <v/>
      </c>
      <c r="C25" t="str">
        <f t="shared" si="8"/>
        <v/>
      </c>
      <c r="D25" t="str">
        <f t="shared" si="8"/>
        <v/>
      </c>
      <c r="E25" t="str">
        <f t="shared" si="8"/>
        <v/>
      </c>
      <c r="F25" t="str">
        <f t="shared" si="8"/>
        <v/>
      </c>
      <c r="G25" t="str">
        <f t="shared" si="8"/>
        <v/>
      </c>
      <c r="H25" t="str">
        <f t="shared" si="8"/>
        <v/>
      </c>
      <c r="I25" t="str">
        <f t="shared" si="8"/>
        <v/>
      </c>
      <c r="J25" t="str">
        <f t="shared" si="2"/>
        <v/>
      </c>
      <c r="K25" t="str">
        <f t="shared" si="2"/>
        <v/>
      </c>
      <c r="L25" t="str">
        <f t="shared" si="2"/>
        <v/>
      </c>
      <c r="M25" t="str">
        <f t="shared" si="3"/>
        <v/>
      </c>
      <c r="N25" t="str">
        <f t="shared" si="3"/>
        <v/>
      </c>
    </row>
    <row r="26" spans="1:19" x14ac:dyDescent="0.25">
      <c r="A26" t="str">
        <f t="shared" si="0"/>
        <v/>
      </c>
      <c r="B26" t="str">
        <f t="shared" ref="B26:I26" si="9">IF(ISERROR(B41+0),"",B41+0)</f>
        <v/>
      </c>
      <c r="C26" t="str">
        <f t="shared" si="9"/>
        <v/>
      </c>
      <c r="D26" t="str">
        <f t="shared" si="9"/>
        <v/>
      </c>
      <c r="E26" t="str">
        <f t="shared" si="9"/>
        <v/>
      </c>
      <c r="F26" t="str">
        <f t="shared" si="9"/>
        <v/>
      </c>
      <c r="G26" t="str">
        <f t="shared" si="9"/>
        <v/>
      </c>
      <c r="H26" t="str">
        <f t="shared" si="9"/>
        <v/>
      </c>
      <c r="I26" t="str">
        <f t="shared" si="9"/>
        <v/>
      </c>
      <c r="J26" t="str">
        <f t="shared" si="2"/>
        <v/>
      </c>
      <c r="K26" t="str">
        <f t="shared" si="2"/>
        <v/>
      </c>
      <c r="L26" t="str">
        <f t="shared" si="2"/>
        <v/>
      </c>
      <c r="M26" t="str">
        <f t="shared" si="3"/>
        <v/>
      </c>
      <c r="N26" t="str">
        <f t="shared" si="3"/>
        <v/>
      </c>
    </row>
    <row r="27" spans="1:19" x14ac:dyDescent="0.25">
      <c r="A27" t="str">
        <f t="shared" si="0"/>
        <v/>
      </c>
      <c r="B27" t="str">
        <f t="shared" ref="B27:I27" si="10">IF(ISERROR(B42+0),"",B42+0)</f>
        <v/>
      </c>
      <c r="C27" t="str">
        <f t="shared" si="10"/>
        <v/>
      </c>
      <c r="D27" t="str">
        <f t="shared" si="10"/>
        <v/>
      </c>
      <c r="E27" t="str">
        <f t="shared" si="10"/>
        <v/>
      </c>
      <c r="F27" t="str">
        <f t="shared" si="10"/>
        <v/>
      </c>
      <c r="G27" t="str">
        <f t="shared" si="10"/>
        <v/>
      </c>
      <c r="H27" t="str">
        <f t="shared" si="10"/>
        <v/>
      </c>
      <c r="I27" t="str">
        <f t="shared" si="10"/>
        <v/>
      </c>
      <c r="J27" t="str">
        <f t="shared" si="2"/>
        <v/>
      </c>
      <c r="K27" t="str">
        <f t="shared" si="2"/>
        <v/>
      </c>
      <c r="L27" t="str">
        <f t="shared" si="2"/>
        <v/>
      </c>
      <c r="M27" t="str">
        <f t="shared" si="3"/>
        <v/>
      </c>
      <c r="N27" t="str">
        <f t="shared" si="3"/>
        <v/>
      </c>
    </row>
    <row r="28" spans="1:19" x14ac:dyDescent="0.25">
      <c r="A28" t="str">
        <f t="shared" si="0"/>
        <v/>
      </c>
      <c r="B28" t="str">
        <f t="shared" ref="B28:I28" si="11">IF(ISERROR(B43+0),"",B43+0)</f>
        <v/>
      </c>
      <c r="C28" t="str">
        <f t="shared" si="11"/>
        <v/>
      </c>
      <c r="D28" t="str">
        <f t="shared" si="11"/>
        <v/>
      </c>
      <c r="E28" t="str">
        <f t="shared" si="11"/>
        <v/>
      </c>
      <c r="F28" t="str">
        <f t="shared" si="11"/>
        <v/>
      </c>
      <c r="G28" t="str">
        <f t="shared" si="11"/>
        <v/>
      </c>
      <c r="H28" t="str">
        <f t="shared" si="11"/>
        <v/>
      </c>
      <c r="I28" t="str">
        <f t="shared" si="11"/>
        <v/>
      </c>
      <c r="J28" t="str">
        <f t="shared" si="2"/>
        <v/>
      </c>
      <c r="K28" t="str">
        <f t="shared" si="2"/>
        <v/>
      </c>
      <c r="L28" t="str">
        <f t="shared" si="2"/>
        <v/>
      </c>
      <c r="M28" t="str">
        <f t="shared" si="3"/>
        <v/>
      </c>
      <c r="N28" t="str">
        <f t="shared" si="3"/>
        <v/>
      </c>
    </row>
    <row r="29" spans="1:19" x14ac:dyDescent="0.25">
      <c r="A29" t="str">
        <f t="shared" si="0"/>
        <v/>
      </c>
      <c r="B29" t="str">
        <f t="shared" ref="B29:I29" si="12">IF(ISERROR(B44+0),"",B44+0)</f>
        <v/>
      </c>
      <c r="C29" t="str">
        <f t="shared" si="12"/>
        <v/>
      </c>
      <c r="D29" t="str">
        <f t="shared" si="12"/>
        <v/>
      </c>
      <c r="E29" t="str">
        <f t="shared" si="12"/>
        <v/>
      </c>
      <c r="F29" t="str">
        <f t="shared" si="12"/>
        <v/>
      </c>
      <c r="G29" t="str">
        <f t="shared" si="12"/>
        <v/>
      </c>
      <c r="H29" t="str">
        <f t="shared" si="12"/>
        <v/>
      </c>
      <c r="I29" t="str">
        <f t="shared" si="12"/>
        <v/>
      </c>
      <c r="J29" t="str">
        <f t="shared" si="2"/>
        <v/>
      </c>
      <c r="K29" t="str">
        <f t="shared" si="2"/>
        <v/>
      </c>
      <c r="L29" t="str">
        <f t="shared" si="2"/>
        <v/>
      </c>
      <c r="M29" t="str">
        <f t="shared" si="3"/>
        <v/>
      </c>
      <c r="N29" t="str">
        <f t="shared" si="3"/>
        <v/>
      </c>
    </row>
    <row r="30" spans="1:19" x14ac:dyDescent="0.25">
      <c r="A30" t="str">
        <f t="shared" si="0"/>
        <v/>
      </c>
      <c r="B30" t="str">
        <f t="shared" ref="B30:I30" si="13">IF(ISERROR(B45+0),"",B45+0)</f>
        <v/>
      </c>
      <c r="C30" t="str">
        <f t="shared" si="13"/>
        <v/>
      </c>
      <c r="D30" t="str">
        <f t="shared" si="13"/>
        <v/>
      </c>
      <c r="E30" t="str">
        <f t="shared" si="13"/>
        <v/>
      </c>
      <c r="F30" t="str">
        <f t="shared" si="13"/>
        <v/>
      </c>
      <c r="G30" t="str">
        <f t="shared" si="13"/>
        <v/>
      </c>
      <c r="H30" t="str">
        <f t="shared" si="13"/>
        <v/>
      </c>
      <c r="I30" t="str">
        <f t="shared" si="13"/>
        <v/>
      </c>
      <c r="J30" t="str">
        <f t="shared" si="2"/>
        <v/>
      </c>
      <c r="K30" t="str">
        <f t="shared" si="2"/>
        <v/>
      </c>
      <c r="L30" t="str">
        <f t="shared" si="2"/>
        <v/>
      </c>
      <c r="M30" t="str">
        <f t="shared" si="3"/>
        <v/>
      </c>
      <c r="N30" t="str">
        <f t="shared" si="3"/>
        <v/>
      </c>
    </row>
    <row r="31" spans="1:19" x14ac:dyDescent="0.25">
      <c r="A31" t="str">
        <f t="shared" si="0"/>
        <v/>
      </c>
      <c r="B31" t="str">
        <f t="shared" ref="B31:I32" si="14">IF(ISERROR(B46+0),"",B46+0)</f>
        <v/>
      </c>
      <c r="C31" t="str">
        <f t="shared" si="14"/>
        <v/>
      </c>
      <c r="D31" t="str">
        <f t="shared" si="14"/>
        <v/>
      </c>
      <c r="E31" t="str">
        <f t="shared" si="14"/>
        <v/>
      </c>
      <c r="F31" t="str">
        <f t="shared" si="14"/>
        <v/>
      </c>
      <c r="G31" t="str">
        <f t="shared" si="14"/>
        <v/>
      </c>
      <c r="H31" t="str">
        <f t="shared" si="14"/>
        <v/>
      </c>
      <c r="I31" t="str">
        <f t="shared" si="14"/>
        <v/>
      </c>
      <c r="J31" t="str">
        <f t="shared" si="2"/>
        <v/>
      </c>
      <c r="K31" t="str">
        <f t="shared" si="2"/>
        <v/>
      </c>
      <c r="L31" t="str">
        <f t="shared" si="2"/>
        <v/>
      </c>
      <c r="M31" t="str">
        <f t="shared" si="3"/>
        <v/>
      </c>
      <c r="N31" t="str">
        <f t="shared" si="3"/>
        <v/>
      </c>
    </row>
    <row r="32" spans="1:19" x14ac:dyDescent="0.25">
      <c r="A32" t="str">
        <f>IF($B$1=10,match1!A23,IF($B$1=11,match1!A24,IF($B$1=12,match1!A25,IF($B$1=13,match1!A26,IF($B$1=14,match1!A27,IF($B$1=15,match1!A28,IF($B$1=16,match1!A29,"")))))))&amp;IF($B$1=17,match1!A30,"")</f>
        <v/>
      </c>
      <c r="B32" t="str">
        <f t="shared" ref="B32:F32" si="15">IF(ISERROR(B47+0),"",B47+0)</f>
        <v/>
      </c>
      <c r="C32" t="str">
        <f t="shared" si="15"/>
        <v/>
      </c>
      <c r="D32" t="str">
        <f t="shared" si="15"/>
        <v/>
      </c>
      <c r="E32" t="str">
        <f t="shared" si="15"/>
        <v/>
      </c>
      <c r="F32" t="str">
        <f t="shared" si="15"/>
        <v/>
      </c>
      <c r="G32" t="str">
        <f t="shared" si="14"/>
        <v/>
      </c>
      <c r="H32" t="str">
        <f t="shared" si="14"/>
        <v/>
      </c>
      <c r="I32" t="str">
        <f t="shared" si="14"/>
        <v/>
      </c>
      <c r="J32" t="str">
        <f t="shared" si="2"/>
        <v/>
      </c>
      <c r="K32" t="str">
        <f t="shared" si="2"/>
        <v/>
      </c>
      <c r="L32" t="str">
        <f t="shared" si="2"/>
        <v/>
      </c>
      <c r="M32" t="str">
        <f t="shared" si="3"/>
        <v/>
      </c>
      <c r="N32" t="str">
        <f t="shared" si="3"/>
        <v/>
      </c>
    </row>
    <row r="35" spans="1:14" x14ac:dyDescent="0.25">
      <c r="A35" t="str">
        <f>IF($B$1=10,match1!A11,IF($B$1=11,match1!A12,IF($B$1=12,match1!A13,IF($B$1=13,match1!A14,IF($B$1=14,match1!A15,IF($B$1=15,match1!A16,IF($B$1=16,match1!A17,"")))))))&amp;IF($B$1=17,match1!A18,"")</f>
        <v/>
      </c>
      <c r="B35" t="str">
        <f>IF($B$1=10,match1!B11,IF($B$1=11,match1!B12,IF($B$1=12,match1!B13,IF($B$1=13,match1!B14,IF($B$1=14,match1!B15,IF($B$1=15,match1!B16,IF($B$1=16,match1!B17,"")))))))&amp;IF($B$1=17,match1!B18,"")</f>
        <v/>
      </c>
      <c r="C35" t="str">
        <f>IF($B$1=10,match1!C11,IF($B$1=11,match1!C12,IF($B$1=12,match1!C13,IF($B$1=13,match1!C14,IF($B$1=14,match1!C15,IF($B$1=15,match1!C16,IF($B$1=16,match1!C17,"")))))))&amp;IF($B$1=17,match1!C18,"")</f>
        <v/>
      </c>
      <c r="D35" t="str">
        <f>IF($B$1=10,match1!D11,IF($B$1=11,match1!D12,IF($B$1=12,match1!D13,IF($B$1=13,match1!D14,IF($B$1=14,match1!D15,IF($B$1=15,match1!D16,IF($B$1=16,match1!D17,"")))))))&amp;IF($B$1=17,match1!D18,"")</f>
        <v/>
      </c>
      <c r="E35" t="str">
        <f>IF($B$1=10,match1!E11,IF($B$1=11,match1!E12,IF($B$1=12,match1!E13,IF($B$1=13,match1!E14,IF($B$1=14,match1!E15,IF($B$1=15,match1!E16,IF($B$1=16,match1!E17,"")))))))&amp;IF($B$1=17,match1!E18,"")</f>
        <v/>
      </c>
      <c r="F35" t="str">
        <f>IF($B$1=10,match1!F11,IF($B$1=11,match1!F12,IF($B$1=12,match1!F13,IF($B$1=13,match1!F14,IF($B$1=14,match1!F15,IF($B$1=15,match1!F16,IF($B$1=16,match1!F17,"")))))))&amp;IF($B$1=17,match1!F18,"")</f>
        <v/>
      </c>
      <c r="G35" t="str">
        <f>IF($B$1=10,match1!G11,IF($B$1=11,match1!G12,IF($B$1=12,match1!G13,IF($B$1=13,match1!G14,IF($B$1=14,match1!G15,IF($B$1=15,match1!G16,IF($B$1=16,match1!G17,"")))))))&amp;IF($B$1=17,match1!G18,"")</f>
        <v/>
      </c>
      <c r="H35" t="str">
        <f>IF($B$1=10,match1!H11,IF($B$1=11,match1!H12,IF($B$1=12,match1!H13,IF($B$1=13,match1!H14,IF($B$1=14,match1!H15,IF($B$1=15,match1!H16,IF($B$1=16,match1!H17,"")))))))&amp;IF($B$1=17,match1!H18,"")</f>
        <v/>
      </c>
      <c r="I35" t="str">
        <f>IF($B$1=10,match1!I11,IF($B$1=11,match1!I12,IF($B$1=12,match1!I13,IF($B$1=13,match1!I14,IF($B$1=14,match1!I15,IF($B$1=15,match1!I16,IF($B$1=16,match1!I17,"")))))))&amp;IF($B$1=17,match1!I18,"")</f>
        <v/>
      </c>
      <c r="J35" t="str">
        <f>IF($B$1=10,match1!J11,IF($B$1=11,match1!J12,IF($B$1=12,match1!J13,IF($B$1=13,match1!J14,IF($B$1=14,match1!J15,IF($B$1=15,match1!J16,IF($B$1=16,match1!J17,"")))))))&amp;IF($B$1=17,match1!J18,"")</f>
        <v/>
      </c>
      <c r="K35" t="str">
        <f>IF($B$1=10,match1!K11,IF($B$1=11,match1!K12,IF($B$1=12,match1!K13,IF($B$1=13,match1!K14,IF($B$1=14,match1!K15,IF($B$1=15,match1!K16,IF($B$1=16,match1!K17,"")))))))&amp;IF($B$1=17,match1!K18,"")</f>
        <v/>
      </c>
      <c r="L35" t="str">
        <f>IF($B$1=10,match1!L11,IF($B$1=11,match1!L12,IF($B$1=12,match1!L13,IF($B$1=13,match1!L14,IF($B$1=14,match1!L15,IF($B$1=15,match1!L16,IF($B$1=16,match1!L17,"")))))))&amp;IF($B$1=17,match1!L18,"")</f>
        <v/>
      </c>
      <c r="M35" t="str">
        <f>IF($B$1=10,match1!M11,IF($B$1=11,match1!M12,IF($B$1=12,match1!M13,IF($B$1=13,match1!M14,IF($B$1=14,match1!M15,IF($B$1=15,match1!M16,IF($B$1=16,match1!M17,"")))))))&amp;IF($B$1=17,match1!M18,"")</f>
        <v/>
      </c>
      <c r="N35" t="str">
        <f>IF($B$1=10,match1!N11,IF($B$1=11,match1!N12,IF($B$1=12,match1!N13,IF($B$1=13,match1!N14,IF($B$1=14,match1!N15,IF($B$1=15,match1!N16,IF($B$1=16,match1!N17,"")))))))&amp;IF($B$1=17,match1!N18,"")</f>
        <v/>
      </c>
    </row>
    <row r="36" spans="1:14" x14ac:dyDescent="0.25">
      <c r="A36" t="str">
        <f>IF($B$1=10,match1!A12,IF($B$1=11,match1!A13,IF($B$1=12,match1!A14,IF($B$1=13,match1!A15,IF($B$1=14,match1!A16,IF($B$1=15,match1!A17,IF($B$1=16,match1!A18,"")))))))&amp;IF($B$1=17,match1!A19,"")</f>
        <v/>
      </c>
      <c r="B36" t="str">
        <f>IF($B$1=10,match1!B12,IF($B$1=11,match1!B13,IF($B$1=12,match1!B14,IF($B$1=13,match1!B15,IF($B$1=14,match1!B16,IF($B$1=15,match1!B17,IF($B$1=16,match1!B18,"")))))))&amp;IF($B$1=17,match1!B19,"")</f>
        <v/>
      </c>
      <c r="C36" t="str">
        <f>IF($B$1=10,match1!C12,IF($B$1=11,match1!C13,IF($B$1=12,match1!C14,IF($B$1=13,match1!C15,IF($B$1=14,match1!C16,IF($B$1=15,match1!C17,IF($B$1=16,match1!C18,"")))))))&amp;IF($B$1=17,match1!C19,"")</f>
        <v/>
      </c>
      <c r="D36" t="str">
        <f>IF($B$1=10,match1!D12,IF($B$1=11,match1!D13,IF($B$1=12,match1!D14,IF($B$1=13,match1!D15,IF($B$1=14,match1!D16,IF($B$1=15,match1!D17,IF($B$1=16,match1!D18,"")))))))&amp;IF($B$1=17,match1!D19,"")</f>
        <v/>
      </c>
      <c r="E36" t="str">
        <f>IF($B$1=10,match1!E12,IF($B$1=11,match1!E13,IF($B$1=12,match1!E14,IF($B$1=13,match1!E15,IF($B$1=14,match1!E16,IF($B$1=15,match1!E17,IF($B$1=16,match1!E18,"")))))))&amp;IF($B$1=17,match1!E19,"")</f>
        <v/>
      </c>
      <c r="F36" t="str">
        <f>IF($B$1=10,match1!F12,IF($B$1=11,match1!F13,IF($B$1=12,match1!F14,IF($B$1=13,match1!F15,IF($B$1=14,match1!F16,IF($B$1=15,match1!F17,IF($B$1=16,match1!F18,"")))))))&amp;IF($B$1=17,match1!F19,"")</f>
        <v/>
      </c>
      <c r="G36" t="str">
        <f>IF($B$1=10,match1!G12,IF($B$1=11,match1!G13,IF($B$1=12,match1!G14,IF($B$1=13,match1!G15,IF($B$1=14,match1!G16,IF($B$1=15,match1!G17,IF($B$1=16,match1!G18,"")))))))&amp;IF($B$1=17,match1!G19,"")</f>
        <v/>
      </c>
      <c r="H36" t="str">
        <f>IF($B$1=10,match1!H12,IF($B$1=11,match1!H13,IF($B$1=12,match1!H14,IF($B$1=13,match1!H15,IF($B$1=14,match1!H16,IF($B$1=15,match1!H17,IF($B$1=16,match1!H18,"")))))))&amp;IF($B$1=17,match1!H19,"")</f>
        <v/>
      </c>
      <c r="I36" t="str">
        <f>IF($B$1=10,match1!I12,IF($B$1=11,match1!I13,IF($B$1=12,match1!I14,IF($B$1=13,match1!I15,IF($B$1=14,match1!I16,IF($B$1=15,match1!I17,IF($B$1=16,match1!I18,"")))))))&amp;IF($B$1=17,match1!I19,"")</f>
        <v/>
      </c>
      <c r="J36" t="str">
        <f>IF($B$1=10,match1!J12,IF($B$1=11,match1!J13,IF($B$1=12,match1!J14,IF($B$1=13,match1!J15,IF($B$1=14,match1!J16,IF($B$1=15,match1!J17,IF($B$1=16,match1!J18,"")))))))&amp;IF($B$1=17,match1!J19,"")</f>
        <v/>
      </c>
      <c r="K36" t="str">
        <f>IF($B$1=10,match1!K12,IF($B$1=11,match1!K13,IF($B$1=12,match1!K14,IF($B$1=13,match1!K15,IF($B$1=14,match1!K16,IF($B$1=15,match1!K17,IF($B$1=16,match1!K18,"")))))))&amp;IF($B$1=17,match1!K19,"")</f>
        <v/>
      </c>
      <c r="L36" t="str">
        <f>IF($B$1=10,match1!L12,IF($B$1=11,match1!L13,IF($B$1=12,match1!L14,IF($B$1=13,match1!L15,IF($B$1=14,match1!L16,IF($B$1=15,match1!L17,IF($B$1=16,match1!L18,"")))))))&amp;IF($B$1=17,match1!L19,"")</f>
        <v/>
      </c>
      <c r="M36" t="str">
        <f>IF($B$1=10,match1!M12,IF($B$1=11,match1!M13,IF($B$1=12,match1!M14,IF($B$1=13,match1!M15,IF($B$1=14,match1!M16,IF($B$1=15,match1!M17,IF($B$1=16,match1!M18,"")))))))&amp;IF($B$1=17,match1!M19,"")</f>
        <v/>
      </c>
      <c r="N36" t="str">
        <f>IF($B$1=10,match1!N12,IF($B$1=11,match1!N13,IF($B$1=12,match1!N14,IF($B$1=13,match1!N15,IF($B$1=14,match1!N16,IF($B$1=15,match1!N17,IF($B$1=16,match1!N18,"")))))))&amp;IF($B$1=17,match1!N19,"")</f>
        <v/>
      </c>
    </row>
    <row r="37" spans="1:14" x14ac:dyDescent="0.25">
      <c r="A37" t="str">
        <f>IF($B$1=10,match1!A13,IF($B$1=11,match1!A14,IF($B$1=12,match1!A15,IF($B$1=13,match1!A16,IF($B$1=14,match1!A17,IF($B$1=15,match1!A18,IF($B$1=16,match1!A19,"")))))))&amp;IF($B$1=17,match1!A20,"")</f>
        <v/>
      </c>
      <c r="B37" t="str">
        <f>IF($B$1=10,match1!B13,IF($B$1=11,match1!B14,IF($B$1=12,match1!B15,IF($B$1=13,match1!B16,IF($B$1=14,match1!B17,IF($B$1=15,match1!B18,IF($B$1=16,match1!B19,"")))))))&amp;IF($B$1=17,match1!B20,"")</f>
        <v/>
      </c>
      <c r="C37" t="str">
        <f>IF($B$1=10,match1!C13,IF($B$1=11,match1!C14,IF($B$1=12,match1!C15,IF($B$1=13,match1!C16,IF($B$1=14,match1!C17,IF($B$1=15,match1!C18,IF($B$1=16,match1!C19,"")))))))&amp;IF($B$1=17,match1!C20,"")</f>
        <v/>
      </c>
      <c r="D37" t="str">
        <f>IF($B$1=10,match1!D13,IF($B$1=11,match1!D14,IF($B$1=12,match1!D15,IF($B$1=13,match1!D16,IF($B$1=14,match1!D17,IF($B$1=15,match1!D18,IF($B$1=16,match1!D19,"")))))))&amp;IF($B$1=17,match1!D20,"")</f>
        <v/>
      </c>
      <c r="E37" t="str">
        <f>IF($B$1=10,match1!E13,IF($B$1=11,match1!E14,IF($B$1=12,match1!E15,IF($B$1=13,match1!E16,IF($B$1=14,match1!E17,IF($B$1=15,match1!E18,IF($B$1=16,match1!E19,"")))))))&amp;IF($B$1=17,match1!E20,"")</f>
        <v/>
      </c>
      <c r="F37" t="str">
        <f>IF($B$1=10,match1!F13,IF($B$1=11,match1!F14,IF($B$1=12,match1!F15,IF($B$1=13,match1!F16,IF($B$1=14,match1!F17,IF($B$1=15,match1!F18,IF($B$1=16,match1!F19,"")))))))&amp;IF($B$1=17,match1!F20,"")</f>
        <v/>
      </c>
      <c r="G37" t="str">
        <f>IF($B$1=10,match1!G13,IF($B$1=11,match1!G14,IF($B$1=12,match1!G15,IF($B$1=13,match1!G16,IF($B$1=14,match1!G17,IF($B$1=15,match1!G18,IF($B$1=16,match1!G19,"")))))))&amp;IF($B$1=17,match1!G20,"")</f>
        <v/>
      </c>
      <c r="H37" t="str">
        <f>IF($B$1=10,match1!H13,IF($B$1=11,match1!H14,IF($B$1=12,match1!H15,IF($B$1=13,match1!H16,IF($B$1=14,match1!H17,IF($B$1=15,match1!H18,IF($B$1=16,match1!H19,"")))))))&amp;IF($B$1=17,match1!H20,"")</f>
        <v/>
      </c>
      <c r="I37" t="str">
        <f>IF($B$1=10,match1!I13,IF($B$1=11,match1!I14,IF($B$1=12,match1!I15,IF($B$1=13,match1!I16,IF($B$1=14,match1!I17,IF($B$1=15,match1!I18,IF($B$1=16,match1!I19,"")))))))&amp;IF($B$1=17,match1!I20,"")</f>
        <v/>
      </c>
      <c r="J37" t="str">
        <f>IF($B$1=10,match1!J13,IF($B$1=11,match1!J14,IF($B$1=12,match1!J15,IF($B$1=13,match1!J16,IF($B$1=14,match1!J17,IF($B$1=15,match1!J18,IF($B$1=16,match1!J19,"")))))))&amp;IF($B$1=17,match1!J20,"")</f>
        <v/>
      </c>
      <c r="K37" t="str">
        <f>IF($B$1=10,match1!K13,IF($B$1=11,match1!K14,IF($B$1=12,match1!K15,IF($B$1=13,match1!K16,IF($B$1=14,match1!K17,IF($B$1=15,match1!K18,IF($B$1=16,match1!K19,"")))))))&amp;IF($B$1=17,match1!K20,"")</f>
        <v/>
      </c>
      <c r="L37" t="str">
        <f>IF($B$1=10,match1!L13,IF($B$1=11,match1!L14,IF($B$1=12,match1!L15,IF($B$1=13,match1!L16,IF($B$1=14,match1!L17,IF($B$1=15,match1!L18,IF($B$1=16,match1!L19,"")))))))&amp;IF($B$1=17,match1!L20,"")</f>
        <v/>
      </c>
      <c r="M37" t="str">
        <f>IF($B$1=10,match1!M13,IF($B$1=11,match1!M14,IF($B$1=12,match1!M15,IF($B$1=13,match1!M16,IF($B$1=14,match1!M17,IF($B$1=15,match1!M18,IF($B$1=16,match1!M19,"")))))))&amp;IF($B$1=17,match1!M20,"")</f>
        <v/>
      </c>
      <c r="N37" t="str">
        <f>IF($B$1=10,match1!N13,IF($B$1=11,match1!N14,IF($B$1=12,match1!N15,IF($B$1=13,match1!N16,IF($B$1=14,match1!N17,IF($B$1=15,match1!N18,IF($B$1=16,match1!N19,"")))))))&amp;IF($B$1=17,match1!N20,"")</f>
        <v/>
      </c>
    </row>
    <row r="38" spans="1:14" x14ac:dyDescent="0.25">
      <c r="A38" t="str">
        <f>IF($B$1=10,match1!A14,IF($B$1=11,match1!A15,IF($B$1=12,match1!A16,IF($B$1=13,match1!A17,IF($B$1=14,match1!A18,IF($B$1=15,match1!A19,IF($B$1=16,match1!A20,"")))))))&amp;IF($B$1=17,match1!A21,"")</f>
        <v/>
      </c>
      <c r="B38" t="str">
        <f>IF($B$1=10,match1!B14,IF($B$1=11,match1!B15,IF($B$1=12,match1!B16,IF($B$1=13,match1!B17,IF($B$1=14,match1!B18,IF($B$1=15,match1!B19,IF($B$1=16,match1!B20,"")))))))&amp;IF($B$1=17,match1!B21,"")</f>
        <v/>
      </c>
      <c r="C38" t="str">
        <f>IF($B$1=10,match1!C14,IF($B$1=11,match1!C15,IF($B$1=12,match1!C16,IF($B$1=13,match1!C17,IF($B$1=14,match1!C18,IF($B$1=15,match1!C19,IF($B$1=16,match1!C20,"")))))))&amp;IF($B$1=17,match1!C21,"")</f>
        <v/>
      </c>
      <c r="D38" t="str">
        <f>IF($B$1=10,match1!D14,IF($B$1=11,match1!D15,IF($B$1=12,match1!D16,IF($B$1=13,match1!D17,IF($B$1=14,match1!D18,IF($B$1=15,match1!D19,IF($B$1=16,match1!D20,"")))))))&amp;IF($B$1=17,match1!D21,"")</f>
        <v/>
      </c>
      <c r="E38" t="str">
        <f>IF($B$1=10,match1!E14,IF($B$1=11,match1!E15,IF($B$1=12,match1!E16,IF($B$1=13,match1!E17,IF($B$1=14,match1!E18,IF($B$1=15,match1!E19,IF($B$1=16,match1!E20,"")))))))&amp;IF($B$1=17,match1!E21,"")</f>
        <v/>
      </c>
      <c r="F38" t="str">
        <f>IF($B$1=10,match1!F14,IF($B$1=11,match1!F15,IF($B$1=12,match1!F16,IF($B$1=13,match1!F17,IF($B$1=14,match1!F18,IF($B$1=15,match1!F19,IF($B$1=16,match1!F20,"")))))))&amp;IF($B$1=17,match1!F21,"")</f>
        <v/>
      </c>
      <c r="G38" t="str">
        <f>IF($B$1=10,match1!G14,IF($B$1=11,match1!G15,IF($B$1=12,match1!G16,IF($B$1=13,match1!G17,IF($B$1=14,match1!G18,IF($B$1=15,match1!G19,IF($B$1=16,match1!G20,"")))))))&amp;IF($B$1=17,match1!G21,"")</f>
        <v/>
      </c>
      <c r="H38" t="str">
        <f>IF($B$1=10,match1!H14,IF($B$1=11,match1!H15,IF($B$1=12,match1!H16,IF($B$1=13,match1!H17,IF($B$1=14,match1!H18,IF($B$1=15,match1!H19,IF($B$1=16,match1!H20,"")))))))&amp;IF($B$1=17,match1!H21,"")</f>
        <v/>
      </c>
      <c r="I38" t="str">
        <f>IF($B$1=10,match1!I14,IF($B$1=11,match1!I15,IF($B$1=12,match1!I16,IF($B$1=13,match1!I17,IF($B$1=14,match1!I18,IF($B$1=15,match1!I19,IF($B$1=16,match1!I20,"")))))))&amp;IF($B$1=17,match1!I21,"")</f>
        <v/>
      </c>
      <c r="J38" t="str">
        <f>IF($B$1=10,match1!J14,IF($B$1=11,match1!J15,IF($B$1=12,match1!J16,IF($B$1=13,match1!J17,IF($B$1=14,match1!J18,IF($B$1=15,match1!J19,IF($B$1=16,match1!J20,"")))))))&amp;IF($B$1=17,match1!J21,"")</f>
        <v/>
      </c>
      <c r="K38" t="str">
        <f>IF($B$1=10,match1!K14,IF($B$1=11,match1!K15,IF($B$1=12,match1!K16,IF($B$1=13,match1!K17,IF($B$1=14,match1!K18,IF($B$1=15,match1!K19,IF($B$1=16,match1!K20,"")))))))&amp;IF($B$1=17,match1!K21,"")</f>
        <v/>
      </c>
      <c r="L38" t="str">
        <f>IF($B$1=10,match1!L14,IF($B$1=11,match1!L15,IF($B$1=12,match1!L16,IF($B$1=13,match1!L17,IF($B$1=14,match1!L18,IF($B$1=15,match1!L19,IF($B$1=16,match1!L20,"")))))))&amp;IF($B$1=17,match1!L21,"")</f>
        <v/>
      </c>
      <c r="M38" t="str">
        <f>IF($B$1=10,match1!M14,IF($B$1=11,match1!M15,IF($B$1=12,match1!M16,IF($B$1=13,match1!M17,IF($B$1=14,match1!M18,IF($B$1=15,match1!M19,IF($B$1=16,match1!M20,"")))))))&amp;IF($B$1=17,match1!M21,"")</f>
        <v/>
      </c>
      <c r="N38" t="str">
        <f>IF($B$1=10,match1!N14,IF($B$1=11,match1!N15,IF($B$1=12,match1!N16,IF($B$1=13,match1!N17,IF($B$1=14,match1!N18,IF($B$1=15,match1!N19,IF($B$1=16,match1!N20,"")))))))&amp;IF($B$1=17,match1!N21,"")</f>
        <v/>
      </c>
    </row>
    <row r="39" spans="1:14" x14ac:dyDescent="0.25">
      <c r="A39" t="str">
        <f>IF($B$1=10,match1!A15,IF($B$1=11,match1!A16,IF($B$1=12,match1!A17,IF($B$1=13,match1!A18,IF($B$1=14,match1!A19,IF($B$1=15,match1!A20,IF($B$1=16,match1!A21,"")))))))&amp;IF($B$1=17,match1!A22,"")</f>
        <v/>
      </c>
      <c r="B39" t="str">
        <f>IF($B$1=10,match1!B15,IF($B$1=11,match1!B16,IF($B$1=12,match1!B17,IF($B$1=13,match1!B18,IF($B$1=14,match1!B19,IF($B$1=15,match1!B20,IF($B$1=16,match1!B21,"")))))))&amp;IF($B$1=17,match1!B22,"")</f>
        <v/>
      </c>
      <c r="C39" t="str">
        <f>IF($B$1=10,match1!C15,IF($B$1=11,match1!C16,IF($B$1=12,match1!C17,IF($B$1=13,match1!C18,IF($B$1=14,match1!C19,IF($B$1=15,match1!C20,IF($B$1=16,match1!C21,"")))))))&amp;IF($B$1=17,match1!C22,"")</f>
        <v/>
      </c>
      <c r="D39" t="str">
        <f>IF($B$1=10,match1!D15,IF($B$1=11,match1!D16,IF($B$1=12,match1!D17,IF($B$1=13,match1!D18,IF($B$1=14,match1!D19,IF($B$1=15,match1!D20,IF($B$1=16,match1!D21,"")))))))&amp;IF($B$1=17,match1!D22,"")</f>
        <v/>
      </c>
      <c r="E39" t="str">
        <f>IF($B$1=10,match1!E15,IF($B$1=11,match1!E16,IF($B$1=12,match1!E17,IF($B$1=13,match1!E18,IF($B$1=14,match1!E19,IF($B$1=15,match1!E20,IF($B$1=16,match1!E21,"")))))))&amp;IF($B$1=17,match1!E22,"")</f>
        <v/>
      </c>
      <c r="F39" t="str">
        <f>IF($B$1=10,match1!F15,IF($B$1=11,match1!F16,IF($B$1=12,match1!F17,IF($B$1=13,match1!F18,IF($B$1=14,match1!F19,IF($B$1=15,match1!F20,IF($B$1=16,match1!F21,"")))))))&amp;IF($B$1=17,match1!F22,"")</f>
        <v/>
      </c>
      <c r="G39" t="str">
        <f>IF($B$1=10,match1!G15,IF($B$1=11,match1!G16,IF($B$1=12,match1!G17,IF($B$1=13,match1!G18,IF($B$1=14,match1!G19,IF($B$1=15,match1!G20,IF($B$1=16,match1!G21,"")))))))&amp;IF($B$1=17,match1!G22,"")</f>
        <v/>
      </c>
      <c r="H39" t="str">
        <f>IF($B$1=10,match1!H15,IF($B$1=11,match1!H16,IF($B$1=12,match1!H17,IF($B$1=13,match1!H18,IF($B$1=14,match1!H19,IF($B$1=15,match1!H20,IF($B$1=16,match1!H21,"")))))))&amp;IF($B$1=17,match1!H22,"")</f>
        <v/>
      </c>
      <c r="I39" t="str">
        <f>IF($B$1=10,match1!I15,IF($B$1=11,match1!I16,IF($B$1=12,match1!I17,IF($B$1=13,match1!I18,IF($B$1=14,match1!I19,IF($B$1=15,match1!I20,IF($B$1=16,match1!I21,"")))))))&amp;IF($B$1=17,match1!I22,"")</f>
        <v/>
      </c>
      <c r="J39" t="str">
        <f>IF($B$1=10,match1!J15,IF($B$1=11,match1!J16,IF($B$1=12,match1!J17,IF($B$1=13,match1!J18,IF($B$1=14,match1!J19,IF($B$1=15,match1!J20,IF($B$1=16,match1!J21,"")))))))&amp;IF($B$1=17,match1!J22,"")</f>
        <v/>
      </c>
      <c r="K39" t="str">
        <f>IF($B$1=10,match1!K15,IF($B$1=11,match1!K16,IF($B$1=12,match1!K17,IF($B$1=13,match1!K18,IF($B$1=14,match1!K19,IF($B$1=15,match1!K20,IF($B$1=16,match1!K21,"")))))))&amp;IF($B$1=17,match1!K22,"")</f>
        <v/>
      </c>
      <c r="L39" t="str">
        <f>IF($B$1=10,match1!L15,IF($B$1=11,match1!L16,IF($B$1=12,match1!L17,IF($B$1=13,match1!L18,IF($B$1=14,match1!L19,IF($B$1=15,match1!L20,IF($B$1=16,match1!L21,"")))))))&amp;IF($B$1=17,match1!L22,"")</f>
        <v/>
      </c>
      <c r="M39" t="str">
        <f>IF($B$1=10,match1!M15,IF($B$1=11,match1!M16,IF($B$1=12,match1!M17,IF($B$1=13,match1!M18,IF($B$1=14,match1!M19,IF($B$1=15,match1!M20,IF($B$1=16,match1!M21,"")))))))&amp;IF($B$1=17,match1!M22,"")</f>
        <v/>
      </c>
      <c r="N39" t="str">
        <f>IF($B$1=10,match1!N15,IF($B$1=11,match1!N16,IF($B$1=12,match1!N17,IF($B$1=13,match1!N18,IF($B$1=14,match1!N19,IF($B$1=15,match1!N20,IF($B$1=16,match1!N21,"")))))))&amp;IF($B$1=17,match1!N22,"")</f>
        <v/>
      </c>
    </row>
    <row r="40" spans="1:14" x14ac:dyDescent="0.25">
      <c r="A40" t="str">
        <f>IF($B$1=10,match1!A16,IF($B$1=11,match1!A17,IF($B$1=12,match1!A18,IF($B$1=13,match1!A19,IF($B$1=14,match1!A20,IF($B$1=15,match1!A21,IF($B$1=16,match1!A22,"")))))))&amp;IF($B$1=17,match1!A23,"")</f>
        <v/>
      </c>
      <c r="B40" t="str">
        <f>IF($B$1=10,match1!B16,IF($B$1=11,match1!B17,IF($B$1=12,match1!B18,IF($B$1=13,match1!B19,IF($B$1=14,match1!B20,IF($B$1=15,match1!B21,IF($B$1=16,match1!B22,"")))))))&amp;IF($B$1=17,match1!B23,"")</f>
        <v/>
      </c>
      <c r="C40" t="str">
        <f>IF($B$1=10,match1!C16,IF($B$1=11,match1!C17,IF($B$1=12,match1!C18,IF($B$1=13,match1!C19,IF($B$1=14,match1!C20,IF($B$1=15,match1!C21,IF($B$1=16,match1!C22,"")))))))&amp;IF($B$1=17,match1!C23,"")</f>
        <v/>
      </c>
      <c r="D40" t="str">
        <f>IF($B$1=10,match1!D16,IF($B$1=11,match1!D17,IF($B$1=12,match1!D18,IF($B$1=13,match1!D19,IF($B$1=14,match1!D20,IF($B$1=15,match1!D21,IF($B$1=16,match1!D22,"")))))))&amp;IF($B$1=17,match1!D23,"")</f>
        <v/>
      </c>
      <c r="E40" t="str">
        <f>IF($B$1=10,match1!E16,IF($B$1=11,match1!E17,IF($B$1=12,match1!E18,IF($B$1=13,match1!E19,IF($B$1=14,match1!E20,IF($B$1=15,match1!E21,IF($B$1=16,match1!E22,"")))))))&amp;IF($B$1=17,match1!E23,"")</f>
        <v/>
      </c>
      <c r="F40" t="str">
        <f>IF($B$1=10,match1!F16,IF($B$1=11,match1!F17,IF($B$1=12,match1!F18,IF($B$1=13,match1!F19,IF($B$1=14,match1!F20,IF($B$1=15,match1!F21,IF($B$1=16,match1!F22,"")))))))&amp;IF($B$1=17,match1!F23,"")</f>
        <v/>
      </c>
      <c r="G40" t="str">
        <f>IF($B$1=10,match1!G16,IF($B$1=11,match1!G17,IF($B$1=12,match1!G18,IF($B$1=13,match1!G19,IF($B$1=14,match1!G20,IF($B$1=15,match1!G21,IF($B$1=16,match1!G22,"")))))))&amp;IF($B$1=17,match1!G23,"")</f>
        <v/>
      </c>
      <c r="H40" t="str">
        <f>IF($B$1=10,match1!H16,IF($B$1=11,match1!H17,IF($B$1=12,match1!H18,IF($B$1=13,match1!H19,IF($B$1=14,match1!H20,IF($B$1=15,match1!H21,IF($B$1=16,match1!H22,"")))))))&amp;IF($B$1=17,match1!H23,"")</f>
        <v/>
      </c>
      <c r="I40" t="str">
        <f>IF($B$1=10,match1!I16,IF($B$1=11,match1!I17,IF($B$1=12,match1!I18,IF($B$1=13,match1!I19,IF($B$1=14,match1!I20,IF($B$1=15,match1!I21,IF($B$1=16,match1!I22,"")))))))&amp;IF($B$1=17,match1!I23,"")</f>
        <v/>
      </c>
      <c r="J40" t="str">
        <f>IF($B$1=10,match1!J16,IF($B$1=11,match1!J17,IF($B$1=12,match1!J18,IF($B$1=13,match1!J19,IF($B$1=14,match1!J20,IF($B$1=15,match1!J21,IF($B$1=16,match1!J22,"")))))))&amp;IF($B$1=17,match1!J23,"")</f>
        <v/>
      </c>
      <c r="K40" t="str">
        <f>IF($B$1=10,match1!K16,IF($B$1=11,match1!K17,IF($B$1=12,match1!K18,IF($B$1=13,match1!K19,IF($B$1=14,match1!K20,IF($B$1=15,match1!K21,IF($B$1=16,match1!K22,"")))))))&amp;IF($B$1=17,match1!K23,"")</f>
        <v/>
      </c>
      <c r="L40" t="str">
        <f>IF($B$1=10,match1!L16,IF($B$1=11,match1!L17,IF($B$1=12,match1!L18,IF($B$1=13,match1!L19,IF($B$1=14,match1!L20,IF($B$1=15,match1!L21,IF($B$1=16,match1!L22,"")))))))&amp;IF($B$1=17,match1!L23,"")</f>
        <v/>
      </c>
      <c r="M40" t="str">
        <f>IF($B$1=10,match1!M16,IF($B$1=11,match1!M17,IF($B$1=12,match1!M18,IF($B$1=13,match1!M19,IF($B$1=14,match1!M20,IF($B$1=15,match1!M21,IF($B$1=16,match1!M22,"")))))))&amp;IF($B$1=17,match1!M23,"")</f>
        <v/>
      </c>
      <c r="N40" t="str">
        <f>IF($B$1=10,match1!N16,IF($B$1=11,match1!N17,IF($B$1=12,match1!N18,IF($B$1=13,match1!N19,IF($B$1=14,match1!N20,IF($B$1=15,match1!N21,IF($B$1=16,match1!N22,"")))))))&amp;IF($B$1=17,match1!N23,"")</f>
        <v/>
      </c>
    </row>
    <row r="41" spans="1:14" x14ac:dyDescent="0.25">
      <c r="A41" t="str">
        <f>IF($B$1=10,match1!A17,IF($B$1=11,match1!A18,IF($B$1=12,match1!A19,IF($B$1=13,match1!A20,IF($B$1=14,match1!A21,IF($B$1=15,match1!A22,IF($B$1=16,match1!A23,"")))))))&amp;IF($B$1=17,match1!A24,"")</f>
        <v/>
      </c>
      <c r="B41" t="str">
        <f>IF($B$1=10,match1!B17,IF($B$1=11,match1!B18,IF($B$1=12,match1!B19,IF($B$1=13,match1!B20,IF($B$1=14,match1!B21,IF($B$1=15,match1!B22,IF($B$1=16,match1!B23,"")))))))&amp;IF($B$1=17,match1!B24,"")</f>
        <v/>
      </c>
      <c r="C41" t="str">
        <f>IF($B$1=10,match1!C17,IF($B$1=11,match1!C18,IF($B$1=12,match1!C19,IF($B$1=13,match1!C20,IF($B$1=14,match1!C21,IF($B$1=15,match1!C22,IF($B$1=16,match1!C23,"")))))))&amp;IF($B$1=17,match1!C24,"")</f>
        <v/>
      </c>
      <c r="D41" t="str">
        <f>IF($B$1=10,match1!D17,IF($B$1=11,match1!D18,IF($B$1=12,match1!D19,IF($B$1=13,match1!D20,IF($B$1=14,match1!D21,IF($B$1=15,match1!D22,IF($B$1=16,match1!D23,"")))))))&amp;IF($B$1=17,match1!D24,"")</f>
        <v/>
      </c>
      <c r="E41" t="str">
        <f>IF($B$1=10,match1!E17,IF($B$1=11,match1!E18,IF($B$1=12,match1!E19,IF($B$1=13,match1!E20,IF($B$1=14,match1!E21,IF($B$1=15,match1!E22,IF($B$1=16,match1!E23,"")))))))&amp;IF($B$1=17,match1!E24,"")</f>
        <v/>
      </c>
      <c r="F41" t="str">
        <f>IF($B$1=10,match1!F17,IF($B$1=11,match1!F18,IF($B$1=12,match1!F19,IF($B$1=13,match1!F20,IF($B$1=14,match1!F21,IF($B$1=15,match1!F22,IF($B$1=16,match1!F23,"")))))))&amp;IF($B$1=17,match1!F24,"")</f>
        <v/>
      </c>
      <c r="G41" t="str">
        <f>IF($B$1=10,match1!G17,IF($B$1=11,match1!G18,IF($B$1=12,match1!G19,IF($B$1=13,match1!G20,IF($B$1=14,match1!G21,IF($B$1=15,match1!G22,IF($B$1=16,match1!G23,"")))))))&amp;IF($B$1=17,match1!G24,"")</f>
        <v/>
      </c>
      <c r="H41" t="str">
        <f>IF($B$1=10,match1!H17,IF($B$1=11,match1!H18,IF($B$1=12,match1!H19,IF($B$1=13,match1!H20,IF($B$1=14,match1!H21,IF($B$1=15,match1!H22,IF($B$1=16,match1!H23,"")))))))&amp;IF($B$1=17,match1!H24,"")</f>
        <v/>
      </c>
      <c r="I41" t="str">
        <f>IF($B$1=10,match1!I17,IF($B$1=11,match1!I18,IF($B$1=12,match1!I19,IF($B$1=13,match1!I20,IF($B$1=14,match1!I21,IF($B$1=15,match1!I22,IF($B$1=16,match1!I23,"")))))))&amp;IF($B$1=17,match1!I24,"")</f>
        <v/>
      </c>
      <c r="J41" t="str">
        <f>IF($B$1=10,match1!J17,IF($B$1=11,match1!J18,IF($B$1=12,match1!J19,IF($B$1=13,match1!J20,IF($B$1=14,match1!J21,IF($B$1=15,match1!J22,IF($B$1=16,match1!J23,"")))))))&amp;IF($B$1=17,match1!J24,"")</f>
        <v/>
      </c>
      <c r="K41" t="str">
        <f>IF($B$1=10,match1!K17,IF($B$1=11,match1!K18,IF($B$1=12,match1!K19,IF($B$1=13,match1!K20,IF($B$1=14,match1!K21,IF($B$1=15,match1!K22,IF($B$1=16,match1!K23,"")))))))&amp;IF($B$1=17,match1!K24,"")</f>
        <v/>
      </c>
      <c r="L41" t="str">
        <f>IF($B$1=10,match1!L17,IF($B$1=11,match1!L18,IF($B$1=12,match1!L19,IF($B$1=13,match1!L20,IF($B$1=14,match1!L21,IF($B$1=15,match1!L22,IF($B$1=16,match1!L23,"")))))))&amp;IF($B$1=17,match1!L24,"")</f>
        <v/>
      </c>
      <c r="M41" t="str">
        <f>IF($B$1=10,match1!M17,IF($B$1=11,match1!M18,IF($B$1=12,match1!M19,IF($B$1=13,match1!M20,IF($B$1=14,match1!M21,IF($B$1=15,match1!M22,IF($B$1=16,match1!M23,"")))))))&amp;IF($B$1=17,match1!M24,"")</f>
        <v/>
      </c>
      <c r="N41" t="str">
        <f>IF($B$1=10,match1!N17,IF($B$1=11,match1!N18,IF($B$1=12,match1!N19,IF($B$1=13,match1!N20,IF($B$1=14,match1!N21,IF($B$1=15,match1!N22,IF($B$1=16,match1!N23,"")))))))&amp;IF($B$1=17,match1!N24,"")</f>
        <v/>
      </c>
    </row>
    <row r="42" spans="1:14" x14ac:dyDescent="0.25">
      <c r="A42" t="str">
        <f>IF($B$1=10,match1!A18,IF($B$1=11,match1!A19,IF($B$1=12,match1!A20,IF($B$1=13,match1!A21,IF($B$1=14,match1!A22,IF($B$1=15,match1!A23,IF($B$1=16,match1!A24,"")))))))&amp;IF($B$1=17,match1!A25,"")</f>
        <v/>
      </c>
      <c r="B42" t="str">
        <f>IF($B$1=10,match1!B18,IF($B$1=11,match1!B19,IF($B$1=12,match1!B20,IF($B$1=13,match1!B21,IF($B$1=14,match1!B22,IF($B$1=15,match1!B23,IF($B$1=16,match1!B24,"")))))))&amp;IF($B$1=17,match1!B25,"")</f>
        <v/>
      </c>
      <c r="C42" t="str">
        <f>IF($B$1=10,match1!C18,IF($B$1=11,match1!C19,IF($B$1=12,match1!C20,IF($B$1=13,match1!C21,IF($B$1=14,match1!C22,IF($B$1=15,match1!C23,IF($B$1=16,match1!C24,"")))))))&amp;IF($B$1=17,match1!C25,"")</f>
        <v/>
      </c>
      <c r="D42" t="str">
        <f>IF($B$1=10,match1!D18,IF($B$1=11,match1!D19,IF($B$1=12,match1!D20,IF($B$1=13,match1!D21,IF($B$1=14,match1!D22,IF($B$1=15,match1!D23,IF($B$1=16,match1!D24,"")))))))&amp;IF($B$1=17,match1!D25,"")</f>
        <v/>
      </c>
      <c r="E42" t="str">
        <f>IF($B$1=10,match1!E18,IF($B$1=11,match1!E19,IF($B$1=12,match1!E20,IF($B$1=13,match1!E21,IF($B$1=14,match1!E22,IF($B$1=15,match1!E23,IF($B$1=16,match1!E24,"")))))))&amp;IF($B$1=17,match1!E25,"")</f>
        <v/>
      </c>
      <c r="F42" t="str">
        <f>IF($B$1=10,match1!F18,IF($B$1=11,match1!F19,IF($B$1=12,match1!F20,IF($B$1=13,match1!F21,IF($B$1=14,match1!F22,IF($B$1=15,match1!F23,IF($B$1=16,match1!F24,"")))))))&amp;IF($B$1=17,match1!F25,"")</f>
        <v/>
      </c>
      <c r="G42" t="str">
        <f>IF($B$1=10,match1!G18,IF($B$1=11,match1!G19,IF($B$1=12,match1!G20,IF($B$1=13,match1!G21,IF($B$1=14,match1!G22,IF($B$1=15,match1!G23,IF($B$1=16,match1!G24,"")))))))&amp;IF($B$1=17,match1!G25,"")</f>
        <v/>
      </c>
      <c r="H42" t="str">
        <f>IF($B$1=10,match1!H18,IF($B$1=11,match1!H19,IF($B$1=12,match1!H20,IF($B$1=13,match1!H21,IF($B$1=14,match1!H22,IF($B$1=15,match1!H23,IF($B$1=16,match1!H24,"")))))))&amp;IF($B$1=17,match1!H25,"")</f>
        <v/>
      </c>
      <c r="I42" t="str">
        <f>IF($B$1=10,match1!I18,IF($B$1=11,match1!I19,IF($B$1=12,match1!I20,IF($B$1=13,match1!I21,IF($B$1=14,match1!I22,IF($B$1=15,match1!I23,IF($B$1=16,match1!I24,"")))))))&amp;IF($B$1=17,match1!I25,"")</f>
        <v/>
      </c>
      <c r="J42" t="str">
        <f>IF($B$1=10,match1!J18,IF($B$1=11,match1!J19,IF($B$1=12,match1!J20,IF($B$1=13,match1!J21,IF($B$1=14,match1!J22,IF($B$1=15,match1!J23,IF($B$1=16,match1!J24,"")))))))&amp;IF($B$1=17,match1!J25,"")</f>
        <v/>
      </c>
      <c r="K42" t="str">
        <f>IF($B$1=10,match1!K18,IF($B$1=11,match1!K19,IF($B$1=12,match1!K20,IF($B$1=13,match1!K21,IF($B$1=14,match1!K22,IF($B$1=15,match1!K23,IF($B$1=16,match1!K24,"")))))))&amp;IF($B$1=17,match1!K25,"")</f>
        <v/>
      </c>
      <c r="L42" t="str">
        <f>IF($B$1=10,match1!L18,IF($B$1=11,match1!L19,IF($B$1=12,match1!L20,IF($B$1=13,match1!L21,IF($B$1=14,match1!L22,IF($B$1=15,match1!L23,IF($B$1=16,match1!L24,"")))))))&amp;IF($B$1=17,match1!L25,"")</f>
        <v/>
      </c>
      <c r="M42" t="str">
        <f>IF($B$1=10,match1!M18,IF($B$1=11,match1!M19,IF($B$1=12,match1!M20,IF($B$1=13,match1!M21,IF($B$1=14,match1!M22,IF($B$1=15,match1!M23,IF($B$1=16,match1!M24,"")))))))&amp;IF($B$1=17,match1!M25,"")</f>
        <v/>
      </c>
      <c r="N42" t="str">
        <f>IF($B$1=10,match1!N18,IF($B$1=11,match1!N19,IF($B$1=12,match1!N20,IF($B$1=13,match1!N21,IF($B$1=14,match1!N22,IF($B$1=15,match1!N23,IF($B$1=16,match1!N24,"")))))))&amp;IF($B$1=17,match1!N25,"")</f>
        <v/>
      </c>
    </row>
    <row r="43" spans="1:14" x14ac:dyDescent="0.25">
      <c r="A43" t="str">
        <f>IF($B$1=10,match1!A19,IF($B$1=11,match1!A20,IF($B$1=12,match1!A21,IF($B$1=13,match1!A22,IF($B$1=14,match1!A23,IF($B$1=15,match1!A24,IF($B$1=16,match1!A25,"")))))))&amp;IF($B$1=17,match1!A26,"")</f>
        <v/>
      </c>
      <c r="B43" t="str">
        <f>IF($B$1=10,match1!B19,IF($B$1=11,match1!B20,IF($B$1=12,match1!B21,IF($B$1=13,match1!B22,IF($B$1=14,match1!B23,IF($B$1=15,match1!B24,IF($B$1=16,match1!B25,"")))))))&amp;IF($B$1=17,match1!B26,"")</f>
        <v/>
      </c>
      <c r="C43" t="str">
        <f>IF($B$1=10,match1!C19,IF($B$1=11,match1!C20,IF($B$1=12,match1!C21,IF($B$1=13,match1!C22,IF($B$1=14,match1!C23,IF($B$1=15,match1!C24,IF($B$1=16,match1!C25,"")))))))&amp;IF($B$1=17,match1!C26,"")</f>
        <v/>
      </c>
      <c r="D43" t="str">
        <f>IF($B$1=10,match1!D19,IF($B$1=11,match1!D20,IF($B$1=12,match1!D21,IF($B$1=13,match1!D22,IF($B$1=14,match1!D23,IF($B$1=15,match1!D24,IF($B$1=16,match1!D25,"")))))))&amp;IF($B$1=17,match1!D26,"")</f>
        <v/>
      </c>
      <c r="E43" t="str">
        <f>IF($B$1=10,match1!E19,IF($B$1=11,match1!E20,IF($B$1=12,match1!E21,IF($B$1=13,match1!E22,IF($B$1=14,match1!E23,IF($B$1=15,match1!E24,IF($B$1=16,match1!E25,"")))))))&amp;IF($B$1=17,match1!E26,"")</f>
        <v/>
      </c>
      <c r="F43" t="str">
        <f>IF($B$1=10,match1!F19,IF($B$1=11,match1!F20,IF($B$1=12,match1!F21,IF($B$1=13,match1!F22,IF($B$1=14,match1!F23,IF($B$1=15,match1!F24,IF($B$1=16,match1!F25,"")))))))&amp;IF($B$1=17,match1!F26,"")</f>
        <v/>
      </c>
      <c r="G43" t="str">
        <f>IF($B$1=10,match1!G19,IF($B$1=11,match1!G20,IF($B$1=12,match1!G21,IF($B$1=13,match1!G22,IF($B$1=14,match1!G23,IF($B$1=15,match1!G24,IF($B$1=16,match1!G25,"")))))))&amp;IF($B$1=17,match1!G26,"")</f>
        <v/>
      </c>
      <c r="H43" t="str">
        <f>IF($B$1=10,match1!H19,IF($B$1=11,match1!H20,IF($B$1=12,match1!H21,IF($B$1=13,match1!H22,IF($B$1=14,match1!H23,IF($B$1=15,match1!H24,IF($B$1=16,match1!H25,"")))))))&amp;IF($B$1=17,match1!H26,"")</f>
        <v/>
      </c>
      <c r="I43" t="str">
        <f>IF($B$1=10,match1!I19,IF($B$1=11,match1!I20,IF($B$1=12,match1!I21,IF($B$1=13,match1!I22,IF($B$1=14,match1!I23,IF($B$1=15,match1!I24,IF($B$1=16,match1!I25,"")))))))&amp;IF($B$1=17,match1!I26,"")</f>
        <v/>
      </c>
      <c r="J43" t="str">
        <f>IF($B$1=10,match1!J19,IF($B$1=11,match1!J20,IF($B$1=12,match1!J21,IF($B$1=13,match1!J22,IF($B$1=14,match1!J23,IF($B$1=15,match1!J24,IF($B$1=16,match1!J25,"")))))))&amp;IF($B$1=17,match1!J26,"")</f>
        <v/>
      </c>
      <c r="K43" t="str">
        <f>IF($B$1=10,match1!K19,IF($B$1=11,match1!K20,IF($B$1=12,match1!K21,IF($B$1=13,match1!K22,IF($B$1=14,match1!K23,IF($B$1=15,match1!K24,IF($B$1=16,match1!K25,"")))))))&amp;IF($B$1=17,match1!K26,"")</f>
        <v/>
      </c>
      <c r="L43" t="str">
        <f>IF($B$1=10,match1!L19,IF($B$1=11,match1!L20,IF($B$1=12,match1!L21,IF($B$1=13,match1!L22,IF($B$1=14,match1!L23,IF($B$1=15,match1!L24,IF($B$1=16,match1!L25,"")))))))&amp;IF($B$1=17,match1!L26,"")</f>
        <v/>
      </c>
      <c r="M43" t="str">
        <f>IF($B$1=10,match1!M19,IF($B$1=11,match1!M20,IF($B$1=12,match1!M21,IF($B$1=13,match1!M22,IF($B$1=14,match1!M23,IF($B$1=15,match1!M24,IF($B$1=16,match1!M25,"")))))))&amp;IF($B$1=17,match1!M26,"")</f>
        <v/>
      </c>
      <c r="N43" t="str">
        <f>IF($B$1=10,match1!N19,IF($B$1=11,match1!N20,IF($B$1=12,match1!N21,IF($B$1=13,match1!N22,IF($B$1=14,match1!N23,IF($B$1=15,match1!N24,IF($B$1=16,match1!N25,"")))))))&amp;IF($B$1=17,match1!N26,"")</f>
        <v/>
      </c>
    </row>
    <row r="44" spans="1:14" x14ac:dyDescent="0.25">
      <c r="A44" t="str">
        <f>IF($B$1=10,match1!A20,IF($B$1=11,match1!A21,IF($B$1=12,match1!A22,IF($B$1=13,match1!A23,IF($B$1=14,match1!A24,IF($B$1=15,match1!A25,IF($B$1=16,match1!A26,"")))))))&amp;IF($B$1=17,match1!A27,"")</f>
        <v/>
      </c>
      <c r="B44" t="str">
        <f>IF($B$1=10,match1!B20,IF($B$1=11,match1!B21,IF($B$1=12,match1!B22,IF($B$1=13,match1!B23,IF($B$1=14,match1!B24,IF($B$1=15,match1!B25,IF($B$1=16,match1!B26,"")))))))&amp;IF($B$1=17,match1!B27,"")</f>
        <v/>
      </c>
      <c r="C44" t="str">
        <f>IF($B$1=10,match1!C20,IF($B$1=11,match1!C21,IF($B$1=12,match1!C22,IF($B$1=13,match1!C23,IF($B$1=14,match1!C24,IF($B$1=15,match1!C25,IF($B$1=16,match1!C26,"")))))))&amp;IF($B$1=17,match1!C27,"")</f>
        <v/>
      </c>
      <c r="D44" t="str">
        <f>IF($B$1=10,match1!D20,IF($B$1=11,match1!D21,IF($B$1=12,match1!D22,IF($B$1=13,match1!D23,IF($B$1=14,match1!D24,IF($B$1=15,match1!D25,IF($B$1=16,match1!D26,"")))))))&amp;IF($B$1=17,match1!D27,"")</f>
        <v/>
      </c>
      <c r="E44" t="str">
        <f>IF($B$1=10,match1!E20,IF($B$1=11,match1!E21,IF($B$1=12,match1!E22,IF($B$1=13,match1!E23,IF($B$1=14,match1!E24,IF($B$1=15,match1!E25,IF($B$1=16,match1!E26,"")))))))&amp;IF($B$1=17,match1!E27,"")</f>
        <v/>
      </c>
      <c r="F44" t="str">
        <f>IF($B$1=10,match1!F20,IF($B$1=11,match1!F21,IF($B$1=12,match1!F22,IF($B$1=13,match1!F23,IF($B$1=14,match1!F24,IF($B$1=15,match1!F25,IF($B$1=16,match1!F26,"")))))))&amp;IF($B$1=17,match1!F27,"")</f>
        <v/>
      </c>
      <c r="G44" t="str">
        <f>IF($B$1=10,match1!G20,IF($B$1=11,match1!G21,IF($B$1=12,match1!G22,IF($B$1=13,match1!G23,IF($B$1=14,match1!G24,IF($B$1=15,match1!G25,IF($B$1=16,match1!G26,"")))))))&amp;IF($B$1=17,match1!G27,"")</f>
        <v/>
      </c>
      <c r="H44" t="str">
        <f>IF($B$1=10,match1!H20,IF($B$1=11,match1!H21,IF($B$1=12,match1!H22,IF($B$1=13,match1!H23,IF($B$1=14,match1!H24,IF($B$1=15,match1!H25,IF($B$1=16,match1!H26,"")))))))&amp;IF($B$1=17,match1!H27,"")</f>
        <v/>
      </c>
      <c r="I44" t="str">
        <f>IF($B$1=10,match1!I20,IF($B$1=11,match1!I21,IF($B$1=12,match1!I22,IF($B$1=13,match1!I23,IF($B$1=14,match1!I24,IF($B$1=15,match1!I25,IF($B$1=16,match1!I26,"")))))))&amp;IF($B$1=17,match1!I27,"")</f>
        <v/>
      </c>
      <c r="J44" t="str">
        <f>IF($B$1=10,match1!J20,IF($B$1=11,match1!J21,IF($B$1=12,match1!J22,IF($B$1=13,match1!J23,IF($B$1=14,match1!J24,IF($B$1=15,match1!J25,IF($B$1=16,match1!J26,"")))))))&amp;IF($B$1=17,match1!J27,"")</f>
        <v/>
      </c>
      <c r="K44" t="str">
        <f>IF($B$1=10,match1!K20,IF($B$1=11,match1!K21,IF($B$1=12,match1!K22,IF($B$1=13,match1!K23,IF($B$1=14,match1!K24,IF($B$1=15,match1!K25,IF($B$1=16,match1!K26,"")))))))&amp;IF($B$1=17,match1!K27,"")</f>
        <v/>
      </c>
      <c r="L44" t="str">
        <f>IF($B$1=10,match1!L20,IF($B$1=11,match1!L21,IF($B$1=12,match1!L22,IF($B$1=13,match1!L23,IF($B$1=14,match1!L24,IF($B$1=15,match1!L25,IF($B$1=16,match1!L26,"")))))))&amp;IF($B$1=17,match1!L27,"")</f>
        <v/>
      </c>
      <c r="M44" t="str">
        <f>IF($B$1=10,match1!M20,IF($B$1=11,match1!M21,IF($B$1=12,match1!M22,IF($B$1=13,match1!M23,IF($B$1=14,match1!M24,IF($B$1=15,match1!M25,IF($B$1=16,match1!M26,"")))))))&amp;IF($B$1=17,match1!M27,"")</f>
        <v/>
      </c>
      <c r="N44" t="str">
        <f>IF($B$1=10,match1!N20,IF($B$1=11,match1!N21,IF($B$1=12,match1!N22,IF($B$1=13,match1!N23,IF($B$1=14,match1!N24,IF($B$1=15,match1!N25,IF($B$1=16,match1!N26,"")))))))&amp;IF($B$1=17,match1!N27,"")</f>
        <v/>
      </c>
    </row>
    <row r="45" spans="1:14" x14ac:dyDescent="0.25">
      <c r="A45" t="str">
        <f>IF($B$1=10,match1!A21,IF($B$1=11,match1!A22,IF($B$1=12,match1!A23,IF($B$1=13,match1!A24,IF($B$1=14,match1!A25,IF($B$1=15,match1!A26,IF($B$1=16,match1!A27,"")))))))&amp;IF($B$1=17,match1!A28,"")</f>
        <v/>
      </c>
      <c r="B45" t="str">
        <f>IF($B$1=10,match1!B21,IF($B$1=11,match1!B22,IF($B$1=12,match1!B23,IF($B$1=13,match1!B24,IF($B$1=14,match1!B25,IF($B$1=15,match1!B26,IF($B$1=16,match1!B27,"")))))))&amp;IF($B$1=17,match1!B28,"")</f>
        <v/>
      </c>
      <c r="C45" t="str">
        <f>IF($B$1=10,match1!C21,IF($B$1=11,match1!C22,IF($B$1=12,match1!C23,IF($B$1=13,match1!C24,IF($B$1=14,match1!C25,IF($B$1=15,match1!C26,IF($B$1=16,match1!C27,"")))))))&amp;IF($B$1=17,match1!C28,"")</f>
        <v/>
      </c>
      <c r="D45" t="str">
        <f>IF($B$1=10,match1!D21,IF($B$1=11,match1!D22,IF($B$1=12,match1!D23,IF($B$1=13,match1!D24,IF($B$1=14,match1!D25,IF($B$1=15,match1!D26,IF($B$1=16,match1!D27,"")))))))&amp;IF($B$1=17,match1!D28,"")</f>
        <v/>
      </c>
      <c r="E45" t="str">
        <f>IF($B$1=10,match1!E21,IF($B$1=11,match1!E22,IF($B$1=12,match1!E23,IF($B$1=13,match1!E24,IF($B$1=14,match1!E25,IF($B$1=15,match1!E26,IF($B$1=16,match1!E27,"")))))))&amp;IF($B$1=17,match1!E28,"")</f>
        <v/>
      </c>
      <c r="F45" t="str">
        <f>IF($B$1=10,match1!F21,IF($B$1=11,match1!F22,IF($B$1=12,match1!F23,IF($B$1=13,match1!F24,IF($B$1=14,match1!F25,IF($B$1=15,match1!F26,IF($B$1=16,match1!F27,"")))))))&amp;IF($B$1=17,match1!F28,"")</f>
        <v/>
      </c>
      <c r="G45" t="str">
        <f>IF($B$1=10,match1!G21,IF($B$1=11,match1!G22,IF($B$1=12,match1!G23,IF($B$1=13,match1!G24,IF($B$1=14,match1!G25,IF($B$1=15,match1!G26,IF($B$1=16,match1!G27,"")))))))&amp;IF($B$1=17,match1!G28,"")</f>
        <v/>
      </c>
      <c r="H45" t="str">
        <f>IF($B$1=10,match1!H21,IF($B$1=11,match1!H22,IF($B$1=12,match1!H23,IF($B$1=13,match1!H24,IF($B$1=14,match1!H25,IF($B$1=15,match1!H26,IF($B$1=16,match1!H27,"")))))))&amp;IF($B$1=17,match1!H28,"")</f>
        <v/>
      </c>
      <c r="I45" t="str">
        <f>IF($B$1=10,match1!I21,IF($B$1=11,match1!I22,IF($B$1=12,match1!I23,IF($B$1=13,match1!I24,IF($B$1=14,match1!I25,IF($B$1=15,match1!I26,IF($B$1=16,match1!I27,"")))))))&amp;IF($B$1=17,match1!I28,"")</f>
        <v/>
      </c>
      <c r="J45" t="str">
        <f>IF($B$1=10,match1!J21,IF($B$1=11,match1!J22,IF($B$1=12,match1!J23,IF($B$1=13,match1!J24,IF($B$1=14,match1!J25,IF($B$1=15,match1!J26,IF($B$1=16,match1!J27,"")))))))&amp;IF($B$1=17,match1!J28,"")</f>
        <v/>
      </c>
      <c r="K45" t="str">
        <f>IF($B$1=10,match1!K21,IF($B$1=11,match1!K22,IF($B$1=12,match1!K23,IF($B$1=13,match1!K24,IF($B$1=14,match1!K25,IF($B$1=15,match1!K26,IF($B$1=16,match1!K27,"")))))))&amp;IF($B$1=17,match1!K28,"")</f>
        <v/>
      </c>
      <c r="L45" t="str">
        <f>IF($B$1=10,match1!L21,IF($B$1=11,match1!L22,IF($B$1=12,match1!L23,IF($B$1=13,match1!L24,IF($B$1=14,match1!L25,IF($B$1=15,match1!L26,IF($B$1=16,match1!L27,"")))))))&amp;IF($B$1=17,match1!L28,"")</f>
        <v/>
      </c>
      <c r="M45" t="str">
        <f>IF($B$1=10,match1!M21,IF($B$1=11,match1!M22,IF($B$1=12,match1!M23,IF($B$1=13,match1!M24,IF($B$1=14,match1!M25,IF($B$1=15,match1!M26,IF($B$1=16,match1!M27,"")))))))&amp;IF($B$1=17,match1!M28,"")</f>
        <v/>
      </c>
      <c r="N45" t="str">
        <f>IF($B$1=10,match1!N21,IF($B$1=11,match1!N22,IF($B$1=12,match1!N23,IF($B$1=13,match1!N24,IF($B$1=14,match1!N25,IF($B$1=15,match1!N26,IF($B$1=16,match1!N27,"")))))))&amp;IF($B$1=17,match1!N28,"")</f>
        <v/>
      </c>
    </row>
    <row r="46" spans="1:14" x14ac:dyDescent="0.25">
      <c r="A46" t="str">
        <f>IF($B$1=10,match1!A22,IF($B$1=11,match1!A23,IF($B$1=12,match1!A24,IF($B$1=13,match1!A25,IF($B$1=14,match1!A26,IF($B$1=15,match1!A27,IF($B$1=16,match1!A28,"")))))))&amp;IF($B$1=17,match1!A29,"")</f>
        <v/>
      </c>
      <c r="B46" t="str">
        <f>IF($B$1=10,match1!B22,IF($B$1=11,match1!B23,IF($B$1=12,match1!B24,IF($B$1=13,match1!B25,IF($B$1=14,match1!B26,IF($B$1=15,match1!B27,IF($B$1=16,match1!B28,"")))))))&amp;IF($B$1=17,match1!B29,"")</f>
        <v/>
      </c>
      <c r="C46" t="str">
        <f>IF($B$1=10,match1!C22,IF($B$1=11,match1!C23,IF($B$1=12,match1!C24,IF($B$1=13,match1!C25,IF($B$1=14,match1!C26,IF($B$1=15,match1!C27,IF($B$1=16,match1!C28,"")))))))&amp;IF($B$1=17,match1!C29,"")</f>
        <v/>
      </c>
      <c r="D46" t="str">
        <f>IF($B$1=10,match1!D22,IF($B$1=11,match1!D23,IF($B$1=12,match1!D24,IF($B$1=13,match1!D25,IF($B$1=14,match1!D26,IF($B$1=15,match1!D27,IF($B$1=16,match1!D28,"")))))))&amp;IF($B$1=17,match1!D29,"")</f>
        <v/>
      </c>
      <c r="E46" t="str">
        <f>IF($B$1=10,match1!E22,IF($B$1=11,match1!E23,IF($B$1=12,match1!E24,IF($B$1=13,match1!E25,IF($B$1=14,match1!E26,IF($B$1=15,match1!E27,IF($B$1=16,match1!E28,"")))))))&amp;IF($B$1=17,match1!E29,"")</f>
        <v/>
      </c>
      <c r="F46" t="str">
        <f>IF($B$1=10,match1!F22,IF($B$1=11,match1!F23,IF($B$1=12,match1!F24,IF($B$1=13,match1!F25,IF($B$1=14,match1!F26,IF($B$1=15,match1!F27,IF($B$1=16,match1!F28,"")))))))&amp;IF($B$1=17,match1!F29,"")</f>
        <v/>
      </c>
      <c r="G46" t="str">
        <f>IF($B$1=10,match1!G22,IF($B$1=11,match1!G23,IF($B$1=12,match1!G24,IF($B$1=13,match1!G25,IF($B$1=14,match1!G26,IF($B$1=15,match1!G27,IF($B$1=16,match1!G28,"")))))))&amp;IF($B$1=17,match1!G29,"")</f>
        <v/>
      </c>
      <c r="H46" t="str">
        <f>IF($B$1=10,match1!H22,IF($B$1=11,match1!H23,IF($B$1=12,match1!H24,IF($B$1=13,match1!H25,IF($B$1=14,match1!H26,IF($B$1=15,match1!H27,IF($B$1=16,match1!H28,"")))))))&amp;IF($B$1=17,match1!H29,"")</f>
        <v/>
      </c>
      <c r="I46" t="str">
        <f>IF($B$1=10,match1!I22,IF($B$1=11,match1!I23,IF($B$1=12,match1!I24,IF($B$1=13,match1!I25,IF($B$1=14,match1!I26,IF($B$1=15,match1!I27,IF($B$1=16,match1!I28,"")))))))&amp;IF($B$1=17,match1!I29,"")</f>
        <v/>
      </c>
      <c r="J46" t="str">
        <f>IF($B$1=10,match1!J22,IF($B$1=11,match1!J23,IF($B$1=12,match1!J24,IF($B$1=13,match1!J25,IF($B$1=14,match1!J26,IF($B$1=15,match1!J27,IF($B$1=16,match1!J28,"")))))))&amp;IF($B$1=17,match1!J29,"")</f>
        <v/>
      </c>
      <c r="K46" t="str">
        <f>IF($B$1=10,match1!K22,IF($B$1=11,match1!K23,IF($B$1=12,match1!K24,IF($B$1=13,match1!K25,IF($B$1=14,match1!K26,IF($B$1=15,match1!K27,IF($B$1=16,match1!K28,"")))))))&amp;IF($B$1=17,match1!K29,"")</f>
        <v/>
      </c>
      <c r="L46" t="str">
        <f>IF($B$1=10,match1!L22,IF($B$1=11,match1!L23,IF($B$1=12,match1!L24,IF($B$1=13,match1!L25,IF($B$1=14,match1!L26,IF($B$1=15,match1!L27,IF($B$1=16,match1!L28,"")))))))&amp;IF($B$1=17,match1!L29,"")</f>
        <v/>
      </c>
      <c r="M46" t="str">
        <f>IF($B$1=10,match1!M22,IF($B$1=11,match1!M23,IF($B$1=12,match1!M24,IF($B$1=13,match1!M25,IF($B$1=14,match1!M26,IF($B$1=15,match1!M27,IF($B$1=16,match1!M28,"")))))))&amp;IF($B$1=17,match1!M29,"")</f>
        <v/>
      </c>
      <c r="N46" t="str">
        <f>IF($B$1=10,match1!N22,IF($B$1=11,match1!N23,IF($B$1=12,match1!N24,IF($B$1=13,match1!N25,IF($B$1=14,match1!N26,IF($B$1=15,match1!N27,IF($B$1=16,match1!N28,"")))))))&amp;IF($B$1=17,match1!N29,"")</f>
        <v/>
      </c>
    </row>
    <row r="47" spans="1:14" x14ac:dyDescent="0.25">
      <c r="A47" t="str">
        <f>IF($B$1=10,match1!A23,IF($B$1=11,match1!A24,IF($B$1=12,match1!A25,IF($B$1=13,match1!A26,IF($B$1=14,match1!A27,IF($B$1=15,match1!A28,IF($B$1=16,match1!A29,"")))))))&amp;IF($B$1=17,match1!A30,"")</f>
        <v/>
      </c>
      <c r="B47" t="str">
        <f>IF($B$1=10,match1!B23,IF($B$1=11,match1!B24,IF($B$1=12,match1!B25,IF($B$1=13,match1!B26,IF($B$1=14,match1!B27,IF($B$1=15,match1!B28,IF($B$1=16,match1!B29,"")))))))&amp;IF($B$1=17,match1!B30,"")</f>
        <v/>
      </c>
      <c r="C47" t="str">
        <f>IF($B$1=10,match1!C23,IF($B$1=11,match1!C24,IF($B$1=12,match1!C25,IF($B$1=13,match1!C26,IF($B$1=14,match1!C27,IF($B$1=15,match1!C28,IF($B$1=16,match1!C29,"")))))))&amp;IF($B$1=17,match1!C30,"")</f>
        <v/>
      </c>
      <c r="D47" t="str">
        <f>IF($B$1=10,match1!D23,IF($B$1=11,match1!D24,IF($B$1=12,match1!D25,IF($B$1=13,match1!D26,IF($B$1=14,match1!D27,IF($B$1=15,match1!D28,IF($B$1=16,match1!D29,"")))))))&amp;IF($B$1=17,match1!D30,"")</f>
        <v/>
      </c>
      <c r="E47" t="str">
        <f>IF($B$1=10,match1!E23,IF($B$1=11,match1!E24,IF($B$1=12,match1!E25,IF($B$1=13,match1!E26,IF($B$1=14,match1!E27,IF($B$1=15,match1!E28,IF($B$1=16,match1!E29,"")))))))&amp;IF($B$1=17,match1!E30,"")</f>
        <v/>
      </c>
      <c r="F47" t="str">
        <f>IF($B$1=10,match1!F23,IF($B$1=11,match1!F24,IF($B$1=12,match1!F25,IF($B$1=13,match1!F26,IF($B$1=14,match1!F27,IF($B$1=15,match1!F28,IF($B$1=16,match1!F29,"")))))))&amp;IF($B$1=17,match1!F30,"")</f>
        <v/>
      </c>
      <c r="G47" t="str">
        <f>IF($B$1=10,match1!G23,IF($B$1=11,match1!G24,IF($B$1=12,match1!G25,IF($B$1=13,match1!G26,IF($B$1=14,match1!G27,IF($B$1=15,match1!G28,IF($B$1=16,match1!G29,"")))))))&amp;IF($B$1=17,match1!G30,"")</f>
        <v/>
      </c>
      <c r="H47" t="str">
        <f>IF($B$1=10,match1!H23,IF($B$1=11,match1!H24,IF($B$1=12,match1!H25,IF($B$1=13,match1!H26,IF($B$1=14,match1!H27,IF($B$1=15,match1!H28,IF($B$1=16,match1!H29,"")))))))&amp;IF($B$1=17,match1!H30,"")</f>
        <v/>
      </c>
      <c r="I47" t="str">
        <f>IF($B$1=10,match1!I23,IF($B$1=11,match1!I24,IF($B$1=12,match1!I25,IF($B$1=13,match1!I26,IF($B$1=14,match1!I27,IF($B$1=15,match1!I28,IF($B$1=16,match1!I29,"")))))))&amp;IF($B$1=17,match1!I30,"")</f>
        <v/>
      </c>
      <c r="J47" t="str">
        <f>IF($B$1=10,match1!J23,IF($B$1=11,match1!J24,IF($B$1=12,match1!J25,IF($B$1=13,match1!J26,IF($B$1=14,match1!J27,IF($B$1=15,match1!J28,IF($B$1=16,match1!J29,"")))))))&amp;IF($B$1=17,match1!J30,"")</f>
        <v/>
      </c>
      <c r="K47" t="str">
        <f>IF($B$1=10,match1!K23,IF($B$1=11,match1!K24,IF($B$1=12,match1!K25,IF($B$1=13,match1!K26,IF($B$1=14,match1!K27,IF($B$1=15,match1!K28,IF($B$1=16,match1!K29,"")))))))&amp;IF($B$1=17,match1!K30,"")</f>
        <v/>
      </c>
      <c r="L47" t="str">
        <f>IF($B$1=10,match1!L23,IF($B$1=11,match1!L24,IF($B$1=12,match1!L25,IF($B$1=13,match1!L26,IF($B$1=14,match1!L27,IF($B$1=15,match1!L28,IF($B$1=16,match1!L29,"")))))))&amp;IF($B$1=17,match1!L30,"")</f>
        <v/>
      </c>
      <c r="M47" t="str">
        <f>IF($B$1=10,match1!M23,IF($B$1=11,match1!M24,IF($B$1=12,match1!M25,IF($B$1=13,match1!M26,IF($B$1=14,match1!M27,IF($B$1=15,match1!M28,IF($B$1=16,match1!M29,"")))))))&amp;IF($B$1=17,match1!M30,"")</f>
        <v/>
      </c>
      <c r="N47" t="str">
        <f>IF($B$1=10,match1!N23,IF($B$1=11,match1!N24,IF($B$1=12,match1!N25,IF($B$1=13,match1!N26,IF($B$1=14,match1!N27,IF($B$1=15,match1!N28,IF($B$1=16,match1!N29,"")))))))&amp;IF($B$1=17,match1!N30,"")</f>
        <v/>
      </c>
    </row>
  </sheetData>
  <sheetProtection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Q66"/>
  <sheetViews>
    <sheetView workbookViewId="0"/>
  </sheetViews>
  <sheetFormatPr baseColWidth="10" defaultColWidth="11.44140625" defaultRowHeight="13.2" x14ac:dyDescent="0.25"/>
  <cols>
    <col min="1" max="1" width="20.6640625" style="9" customWidth="1"/>
    <col min="2" max="2" width="6.109375" style="20" bestFit="1" customWidth="1"/>
    <col min="3" max="3" width="9.44140625" style="20" bestFit="1" customWidth="1"/>
    <col min="4" max="4" width="9.88671875" style="20" bestFit="1" customWidth="1"/>
    <col min="5" max="5" width="5.88671875" style="20" bestFit="1" customWidth="1"/>
    <col min="6" max="7" width="5.5546875" style="20" bestFit="1" customWidth="1"/>
    <col min="8" max="8" width="5.33203125" style="20" bestFit="1" customWidth="1"/>
    <col min="9" max="9" width="7" style="20" bestFit="1" customWidth="1"/>
    <col min="10" max="10" width="5.44140625" style="9" bestFit="1" customWidth="1"/>
    <col min="11" max="12" width="6.5546875" style="9" bestFit="1" customWidth="1"/>
    <col min="13" max="13" width="5.6640625" style="20" bestFit="1" customWidth="1"/>
    <col min="14" max="14" width="6.109375" style="20" bestFit="1" customWidth="1"/>
    <col min="15" max="15" width="15.88671875" style="9" bestFit="1" customWidth="1"/>
    <col min="16" max="16" width="3" style="9" bestFit="1" customWidth="1"/>
    <col min="17" max="17" width="11.44140625" style="3"/>
    <col min="18" max="16384" width="11.44140625" style="9"/>
  </cols>
  <sheetData>
    <row r="14" spans="17:17" x14ac:dyDescent="0.25">
      <c r="Q14" s="9"/>
    </row>
    <row r="16" spans="17:17" x14ac:dyDescent="0.25">
      <c r="Q16" s="9"/>
    </row>
    <row r="30" spans="17:17" x14ac:dyDescent="0.25">
      <c r="Q30" s="9"/>
    </row>
    <row r="31" spans="17:17" x14ac:dyDescent="0.25">
      <c r="Q31" s="9"/>
    </row>
    <row r="39" spans="1:17" x14ac:dyDescent="0.25">
      <c r="A39" s="11"/>
      <c r="B39" s="21"/>
      <c r="C39" s="21"/>
      <c r="D39" s="21"/>
      <c r="E39" s="21"/>
      <c r="F39" s="21"/>
      <c r="G39" s="21"/>
      <c r="H39" s="21"/>
      <c r="I39" s="21"/>
      <c r="J39" s="11"/>
      <c r="K39" s="11"/>
      <c r="L39" s="11"/>
      <c r="M39" s="21"/>
      <c r="N39" s="21"/>
      <c r="Q39" s="9"/>
    </row>
    <row r="40" spans="1:17" x14ac:dyDescent="0.25">
      <c r="A40" s="11"/>
      <c r="B40" s="21"/>
      <c r="C40" s="21"/>
      <c r="D40" s="21"/>
      <c r="E40" s="21"/>
      <c r="F40" s="21"/>
      <c r="G40" s="21"/>
      <c r="H40" s="21"/>
      <c r="I40" s="21"/>
      <c r="J40" s="11"/>
      <c r="K40" s="11"/>
      <c r="L40" s="11"/>
      <c r="M40" s="21"/>
      <c r="N40" s="21"/>
      <c r="Q40" s="9"/>
    </row>
    <row r="41" spans="1:17" x14ac:dyDescent="0.25">
      <c r="A41" s="11"/>
      <c r="B41" s="21"/>
      <c r="C41" s="21"/>
      <c r="D41" s="21"/>
      <c r="E41" s="21"/>
      <c r="F41" s="21"/>
      <c r="G41" s="21"/>
      <c r="H41" s="21"/>
      <c r="I41" s="21"/>
      <c r="J41" s="11"/>
      <c r="K41" s="11"/>
      <c r="L41" s="11"/>
      <c r="M41" s="21"/>
      <c r="N41" s="21"/>
      <c r="Q41" s="9"/>
    </row>
    <row r="42" spans="1:17" x14ac:dyDescent="0.25">
      <c r="A42" s="11"/>
      <c r="B42" s="21"/>
      <c r="C42" s="21"/>
      <c r="D42" s="21"/>
      <c r="E42" s="21"/>
      <c r="F42" s="21"/>
      <c r="G42" s="21"/>
      <c r="H42" s="21"/>
      <c r="I42" s="21"/>
      <c r="J42" s="11"/>
      <c r="K42" s="11"/>
      <c r="L42" s="11"/>
      <c r="M42" s="21"/>
      <c r="N42" s="21"/>
      <c r="Q42" s="9"/>
    </row>
    <row r="43" spans="1:17" x14ac:dyDescent="0.25">
      <c r="A43" s="11"/>
      <c r="B43" s="21"/>
      <c r="C43" s="21"/>
      <c r="D43" s="21"/>
      <c r="E43" s="21"/>
      <c r="F43" s="21"/>
      <c r="G43" s="21"/>
      <c r="H43" s="21"/>
      <c r="I43" s="21"/>
      <c r="J43" s="11"/>
      <c r="K43" s="11"/>
      <c r="L43" s="11"/>
      <c r="M43" s="21"/>
      <c r="N43" s="21"/>
      <c r="Q43" s="9"/>
    </row>
    <row r="44" spans="1:17" x14ac:dyDescent="0.25">
      <c r="A44" s="11"/>
      <c r="B44" s="21"/>
      <c r="C44" s="21"/>
      <c r="D44" s="21"/>
      <c r="E44" s="21"/>
      <c r="F44" s="21"/>
      <c r="G44" s="21"/>
      <c r="H44" s="21"/>
      <c r="I44" s="21"/>
      <c r="J44" s="11"/>
      <c r="K44" s="11"/>
      <c r="L44" s="11"/>
      <c r="M44" s="21"/>
      <c r="N44" s="21"/>
      <c r="Q44" s="9"/>
    </row>
    <row r="45" spans="1:17" x14ac:dyDescent="0.25">
      <c r="A45" s="11"/>
      <c r="B45" s="21"/>
      <c r="C45" s="21"/>
      <c r="D45" s="21"/>
      <c r="E45" s="21"/>
      <c r="F45" s="21"/>
      <c r="G45" s="21"/>
      <c r="H45" s="21"/>
      <c r="I45" s="21"/>
      <c r="J45" s="11"/>
      <c r="K45" s="11"/>
      <c r="L45" s="11"/>
      <c r="M45" s="21"/>
      <c r="N45" s="21"/>
      <c r="Q45" s="9"/>
    </row>
    <row r="46" spans="1:17" x14ac:dyDescent="0.25">
      <c r="A46" s="11"/>
      <c r="B46" s="21"/>
      <c r="C46" s="21"/>
      <c r="D46" s="21"/>
      <c r="E46" s="21"/>
      <c r="F46" s="21"/>
      <c r="G46" s="21"/>
      <c r="H46" s="21"/>
      <c r="I46" s="21"/>
      <c r="J46" s="11"/>
      <c r="K46" s="11"/>
      <c r="L46" s="11"/>
      <c r="M46" s="21"/>
      <c r="N46" s="21"/>
      <c r="Q46" s="9"/>
    </row>
    <row r="47" spans="1:17" x14ac:dyDescent="0.25">
      <c r="A47" s="11"/>
      <c r="B47" s="21"/>
      <c r="C47" s="21"/>
      <c r="D47" s="21"/>
      <c r="E47" s="21"/>
      <c r="F47" s="21"/>
      <c r="G47" s="21"/>
      <c r="H47" s="21"/>
      <c r="I47" s="21"/>
      <c r="J47" s="11"/>
      <c r="K47" s="11"/>
      <c r="L47" s="11"/>
      <c r="M47" s="21"/>
      <c r="N47" s="21"/>
      <c r="Q47" s="9"/>
    </row>
    <row r="48" spans="1:17" x14ac:dyDescent="0.25">
      <c r="A48" s="11"/>
      <c r="B48" s="21"/>
      <c r="C48" s="21"/>
      <c r="D48" s="21"/>
      <c r="E48" s="21"/>
      <c r="F48" s="21"/>
      <c r="G48" s="21"/>
      <c r="H48" s="21"/>
      <c r="I48" s="21"/>
      <c r="J48" s="11"/>
      <c r="K48" s="11"/>
      <c r="L48" s="11"/>
      <c r="M48" s="21"/>
      <c r="N48" s="21"/>
      <c r="Q48" s="9"/>
    </row>
    <row r="49" spans="1:14" s="9" customFormat="1" x14ac:dyDescent="0.25">
      <c r="A49" s="11"/>
      <c r="B49" s="21"/>
      <c r="C49" s="21"/>
      <c r="D49" s="21"/>
      <c r="E49" s="21"/>
      <c r="F49" s="21"/>
      <c r="G49" s="21"/>
      <c r="H49" s="21"/>
      <c r="I49" s="21"/>
      <c r="J49" s="11"/>
      <c r="K49" s="11"/>
      <c r="L49" s="11"/>
      <c r="M49" s="21"/>
      <c r="N49" s="21"/>
    </row>
    <row r="50" spans="1:14" s="9" customFormat="1" x14ac:dyDescent="0.25">
      <c r="A50" s="11"/>
      <c r="B50" s="21"/>
      <c r="C50" s="21"/>
      <c r="D50" s="21"/>
      <c r="E50" s="21"/>
      <c r="F50" s="21"/>
      <c r="G50" s="21"/>
      <c r="H50" s="21"/>
      <c r="I50" s="21"/>
      <c r="J50" s="11"/>
      <c r="K50" s="11"/>
      <c r="L50" s="11"/>
      <c r="M50" s="21"/>
      <c r="N50" s="21"/>
    </row>
    <row r="51" spans="1:14" s="9" customFormat="1" x14ac:dyDescent="0.25">
      <c r="A51" s="11"/>
      <c r="B51" s="21"/>
      <c r="C51" s="21"/>
      <c r="D51" s="21"/>
      <c r="E51" s="21"/>
      <c r="F51" s="21"/>
      <c r="G51" s="21"/>
      <c r="H51" s="21"/>
      <c r="I51" s="21"/>
      <c r="J51" s="11"/>
      <c r="K51" s="11"/>
      <c r="L51" s="11"/>
      <c r="M51" s="21"/>
      <c r="N51" s="21"/>
    </row>
    <row r="52" spans="1:14" s="9" customFormat="1" x14ac:dyDescent="0.25">
      <c r="A52" s="11"/>
      <c r="B52" s="21"/>
      <c r="C52" s="21"/>
      <c r="D52" s="21"/>
      <c r="E52" s="21"/>
      <c r="F52" s="21"/>
      <c r="G52" s="21"/>
      <c r="H52" s="21"/>
      <c r="I52" s="21"/>
      <c r="J52" s="11"/>
      <c r="K52" s="11"/>
      <c r="L52" s="11"/>
      <c r="M52" s="21"/>
      <c r="N52" s="21"/>
    </row>
    <row r="53" spans="1:14" s="9" customFormat="1" x14ac:dyDescent="0.25">
      <c r="A53" s="11"/>
      <c r="B53" s="21"/>
      <c r="C53" s="21"/>
      <c r="D53" s="21"/>
      <c r="E53" s="21"/>
      <c r="F53" s="21"/>
      <c r="G53" s="21"/>
      <c r="H53" s="21"/>
      <c r="I53" s="21"/>
      <c r="J53" s="11"/>
      <c r="K53" s="11"/>
      <c r="L53" s="11"/>
      <c r="M53" s="21"/>
      <c r="N53" s="21"/>
    </row>
    <row r="54" spans="1:14" s="9" customFormat="1" x14ac:dyDescent="0.25">
      <c r="A54" s="11"/>
      <c r="B54" s="21"/>
      <c r="C54" s="21"/>
      <c r="D54" s="21"/>
      <c r="E54" s="21"/>
      <c r="F54" s="21"/>
      <c r="G54" s="21"/>
      <c r="H54" s="21"/>
      <c r="I54" s="21"/>
      <c r="J54" s="11"/>
      <c r="K54" s="11"/>
      <c r="L54" s="11"/>
      <c r="M54" s="21"/>
      <c r="N54" s="21"/>
    </row>
    <row r="55" spans="1:14" s="9" customFormat="1" x14ac:dyDescent="0.25">
      <c r="A55" s="11"/>
      <c r="B55" s="21"/>
      <c r="C55" s="21"/>
      <c r="D55" s="21"/>
      <c r="E55" s="21"/>
      <c r="F55" s="21"/>
      <c r="G55" s="21"/>
      <c r="H55" s="21"/>
      <c r="I55" s="21"/>
      <c r="J55" s="11"/>
      <c r="K55" s="11"/>
      <c r="L55" s="11"/>
      <c r="M55" s="21"/>
      <c r="N55" s="21"/>
    </row>
    <row r="56" spans="1:14" s="9" customFormat="1" x14ac:dyDescent="0.25">
      <c r="A56" s="11"/>
      <c r="B56" s="21"/>
      <c r="C56" s="21"/>
      <c r="D56" s="21"/>
      <c r="E56" s="21"/>
      <c r="F56" s="21"/>
      <c r="G56" s="21"/>
      <c r="H56" s="21"/>
      <c r="I56" s="21"/>
      <c r="J56" s="11"/>
      <c r="K56" s="11"/>
      <c r="L56" s="11"/>
      <c r="M56" s="21"/>
      <c r="N56" s="21"/>
    </row>
    <row r="57" spans="1:14" s="9" customFormat="1" x14ac:dyDescent="0.25">
      <c r="A57" s="11"/>
      <c r="B57" s="21"/>
      <c r="C57" s="21"/>
      <c r="D57" s="21"/>
      <c r="E57" s="21"/>
      <c r="F57" s="21"/>
      <c r="G57" s="21"/>
      <c r="H57" s="21"/>
      <c r="I57" s="21"/>
      <c r="J57" s="11"/>
      <c r="K57" s="11"/>
      <c r="L57" s="11"/>
      <c r="M57" s="21"/>
      <c r="N57" s="21"/>
    </row>
    <row r="58" spans="1:14" s="9" customFormat="1" x14ac:dyDescent="0.25">
      <c r="A58" s="11"/>
      <c r="B58" s="21"/>
      <c r="C58" s="21"/>
      <c r="D58" s="21"/>
      <c r="E58" s="21"/>
      <c r="F58" s="21"/>
      <c r="G58" s="21"/>
      <c r="H58" s="21"/>
      <c r="I58" s="21"/>
      <c r="J58" s="11"/>
      <c r="K58" s="11"/>
      <c r="L58" s="11"/>
      <c r="M58" s="21"/>
      <c r="N58" s="21"/>
    </row>
    <row r="59" spans="1:14" s="9" customFormat="1" x14ac:dyDescent="0.25">
      <c r="A59" s="11"/>
      <c r="B59" s="21"/>
      <c r="C59" s="21"/>
      <c r="D59" s="21"/>
      <c r="E59" s="21"/>
      <c r="F59" s="21"/>
      <c r="G59" s="21"/>
      <c r="H59" s="21"/>
      <c r="I59" s="21"/>
      <c r="J59" s="11"/>
      <c r="K59" s="11"/>
      <c r="L59" s="11"/>
      <c r="M59" s="21"/>
      <c r="N59" s="21"/>
    </row>
    <row r="60" spans="1:14" s="9" customFormat="1" x14ac:dyDescent="0.25">
      <c r="A60" s="11"/>
      <c r="B60" s="21"/>
      <c r="C60" s="21"/>
      <c r="D60" s="21"/>
      <c r="E60" s="21"/>
      <c r="F60" s="21"/>
      <c r="G60" s="21"/>
      <c r="H60" s="21"/>
      <c r="I60" s="21"/>
      <c r="J60" s="11"/>
      <c r="K60" s="11"/>
      <c r="L60" s="11"/>
      <c r="M60" s="21"/>
      <c r="N60" s="21"/>
    </row>
    <row r="61" spans="1:14" s="9" customFormat="1" x14ac:dyDescent="0.25">
      <c r="A61" s="11"/>
      <c r="B61" s="21"/>
      <c r="C61" s="21"/>
      <c r="D61" s="21"/>
      <c r="E61" s="21"/>
      <c r="F61" s="21"/>
      <c r="G61" s="21"/>
      <c r="H61" s="21"/>
      <c r="I61" s="21"/>
      <c r="J61" s="11"/>
      <c r="K61" s="11"/>
      <c r="L61" s="11"/>
      <c r="M61" s="21"/>
      <c r="N61" s="21"/>
    </row>
    <row r="62" spans="1:14" s="9" customFormat="1" x14ac:dyDescent="0.25">
      <c r="A62" s="11"/>
      <c r="B62" s="21"/>
      <c r="C62" s="21"/>
      <c r="D62" s="21"/>
      <c r="E62" s="21"/>
      <c r="F62" s="21"/>
      <c r="G62" s="21"/>
      <c r="H62" s="21"/>
      <c r="I62" s="21"/>
      <c r="J62" s="11"/>
      <c r="K62" s="11"/>
      <c r="L62" s="11"/>
      <c r="M62" s="21"/>
      <c r="N62" s="21"/>
    </row>
    <row r="63" spans="1:14" s="9" customFormat="1" x14ac:dyDescent="0.25">
      <c r="A63" s="11"/>
      <c r="B63" s="21"/>
      <c r="C63" s="21"/>
      <c r="D63" s="21"/>
      <c r="E63" s="21"/>
      <c r="F63" s="21"/>
      <c r="G63" s="21"/>
      <c r="H63" s="21"/>
      <c r="I63" s="21"/>
      <c r="J63" s="11"/>
      <c r="K63" s="11"/>
      <c r="L63" s="11"/>
      <c r="M63" s="21"/>
      <c r="N63" s="21"/>
    </row>
    <row r="64" spans="1:14" s="9" customFormat="1" x14ac:dyDescent="0.25">
      <c r="A64" s="11"/>
      <c r="B64" s="21"/>
      <c r="C64" s="21"/>
      <c r="D64" s="21"/>
      <c r="E64" s="21"/>
      <c r="F64" s="21"/>
      <c r="G64" s="21"/>
      <c r="H64" s="21"/>
      <c r="I64" s="21"/>
      <c r="J64" s="11"/>
      <c r="K64" s="11"/>
      <c r="L64" s="11"/>
      <c r="M64" s="21"/>
      <c r="N64" s="21"/>
    </row>
    <row r="65" spans="1:14" s="9" customFormat="1" x14ac:dyDescent="0.25">
      <c r="A65" s="11"/>
      <c r="B65" s="21"/>
      <c r="C65" s="21"/>
      <c r="D65" s="21"/>
      <c r="E65" s="21"/>
      <c r="F65" s="21"/>
      <c r="G65" s="21"/>
      <c r="H65" s="21"/>
      <c r="I65" s="21"/>
      <c r="J65" s="11"/>
      <c r="K65" s="11"/>
      <c r="L65" s="11"/>
      <c r="M65" s="21"/>
      <c r="N65" s="21"/>
    </row>
    <row r="66" spans="1:14" s="9" customFormat="1" x14ac:dyDescent="0.25">
      <c r="A66" s="11"/>
      <c r="B66" s="21"/>
      <c r="C66" s="21"/>
      <c r="D66" s="21"/>
      <c r="E66" s="21"/>
      <c r="F66" s="21"/>
      <c r="G66" s="21"/>
      <c r="H66" s="21"/>
      <c r="I66" s="21"/>
      <c r="J66" s="11"/>
      <c r="K66" s="11"/>
      <c r="L66" s="11"/>
      <c r="M66" s="21"/>
      <c r="N66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H32" sqref="H32"/>
    </sheetView>
  </sheetViews>
  <sheetFormatPr baseColWidth="10" defaultRowHeight="13.2" x14ac:dyDescent="0.25"/>
  <sheetData>
    <row r="1" spans="1:18" x14ac:dyDescent="0.25">
      <c r="A1" t="s">
        <v>81</v>
      </c>
      <c r="B1">
        <f>IF(OR(TRIM(match2!A10)="Joueur",TRIM(match2!A10)="Player"),10,0)+IF(OR(TRIM(match2!A11)="Joueur",TRIM(match2!A11)="Player"),11,0)+IF(OR(TRIM(match2!A12)="Joueur",TRIM(match2!A12)="Player"),12,0)+IF(OR(TRIM(match2!A13)="Joueur",TRIM(match2!A13)="Player"),13,0)+IF(OR(TRIM(match2!A14)="Joueur",TRIM(match2!A14)="Player"),14,0)+IF(OR(TRIM(match2!A15)="Joueur",TRIM(match2!A15)="Player"),15,0)+IF(OR(TRIM(match2!A16)="Joueur",TRIM(match2!A16)="Player"),16,0)+IF(OR(TRIM(match2!A17)="Joueur",TRIM(match2!A17)="Player"),17,0)</f>
        <v>0</v>
      </c>
    </row>
    <row r="5" spans="1:18" x14ac:dyDescent="0.25">
      <c r="A5" t="str">
        <f>IF(TRIM(match2!A1)=A1,A1,"")</f>
        <v/>
      </c>
      <c r="B5" t="str">
        <f>IF(A5="","",match2!B1)</f>
        <v/>
      </c>
      <c r="C5" t="str">
        <f>IF(B5="","",match2!C1)</f>
        <v/>
      </c>
      <c r="D5" t="str">
        <f>IF(C5="","",match2!D1)</f>
        <v/>
      </c>
      <c r="E5" t="str">
        <f>IF(D5="","",match2!E1)</f>
        <v/>
      </c>
      <c r="F5" t="str">
        <f>IF(E5="","",match2!F1)</f>
        <v/>
      </c>
      <c r="G5" t="str">
        <f>IF(F5="","",match2!G1)</f>
        <v/>
      </c>
      <c r="H5" t="str">
        <f>IF(G5="","",match2!H1)</f>
        <v/>
      </c>
      <c r="I5" t="str">
        <f>IF(H5="","",match2!I1)</f>
        <v/>
      </c>
      <c r="J5" t="str">
        <f>IF(I5="","",match2!J1)</f>
        <v/>
      </c>
      <c r="K5" t="str">
        <f>IF(J5="","",match2!K1)</f>
        <v/>
      </c>
      <c r="L5" t="str">
        <f>IF(K5="","",match2!L1)</f>
        <v/>
      </c>
      <c r="M5" t="str">
        <f>IF(L5="","",match2!M1)</f>
        <v/>
      </c>
      <c r="N5" t="str">
        <f>IF(M5="","",match2!N1)</f>
        <v/>
      </c>
    </row>
    <row r="6" spans="1:18" x14ac:dyDescent="0.25">
      <c r="A6" t="str">
        <f>IF($A$5="","",match2!A2)</f>
        <v/>
      </c>
      <c r="B6" t="str">
        <f>IF($A$5="","",match2!B2)</f>
        <v/>
      </c>
      <c r="C6" t="str">
        <f>IF($A$5="","",match2!C2)</f>
        <v/>
      </c>
      <c r="D6" t="str">
        <f>IF($A$5="","",match2!D2)</f>
        <v/>
      </c>
      <c r="E6" t="str">
        <f>IF($A$5="","",match2!E2)</f>
        <v/>
      </c>
      <c r="F6" t="str">
        <f>IF($A$5="","",match2!F2)</f>
        <v/>
      </c>
      <c r="G6" t="str">
        <f>IF($A$5="","",match2!G2)</f>
        <v/>
      </c>
      <c r="H6" t="str">
        <f>IF($A$5="","",match2!H2)</f>
        <v/>
      </c>
      <c r="I6" t="str">
        <f>IF($A$5="","",match2!I2)</f>
        <v/>
      </c>
      <c r="J6" t="str">
        <f>IF($A$5="","",match2!J2)</f>
        <v/>
      </c>
      <c r="K6" t="str">
        <f>IF($A$5="","",match2!K2)</f>
        <v/>
      </c>
      <c r="L6" t="str">
        <f>IF($A$5="","",match2!L2)</f>
        <v/>
      </c>
      <c r="M6" t="str">
        <f>IF($A$5="","",match2!M2)</f>
        <v/>
      </c>
      <c r="N6" t="str">
        <f>IF($A$5="","",match2!N2)</f>
        <v/>
      </c>
      <c r="P6" t="str">
        <f>TRIM(A6)</f>
        <v/>
      </c>
      <c r="Q6" t="str">
        <f>IF(B6&gt;B20,"[b]"&amp;P6&amp;"[/b]",P6)</f>
        <v/>
      </c>
      <c r="R6" t="str">
        <f>IF(B6&gt;B20,"[b]"&amp;B6&amp;"[/b]",B6)</f>
        <v/>
      </c>
    </row>
    <row r="7" spans="1:18" x14ac:dyDescent="0.25">
      <c r="A7" t="str">
        <f>IF($A$5="","",IF(match2!$A3=0,"",match2!A3))</f>
        <v/>
      </c>
      <c r="B7" t="str">
        <f>IF($A$5="","",IF(match2!$A3=0,"",match2!B3))</f>
        <v/>
      </c>
      <c r="C7" t="str">
        <f>IF($A$5="","",IF(match2!$A3=0,"",match2!C3))</f>
        <v/>
      </c>
      <c r="D7" t="str">
        <f>IF($A$5="","",IF(match2!$A3=0,"",match2!D3))</f>
        <v/>
      </c>
      <c r="E7" t="str">
        <f>IF($A$5="","",IF(match2!$A3=0,"",match2!E3))</f>
        <v/>
      </c>
      <c r="F7" t="str">
        <f>IF($A$5="","",IF(match2!$A3=0,"",match2!F3))</f>
        <v/>
      </c>
      <c r="G7" t="str">
        <f>IF($A$5="","",IF(match2!$A3=0,"",match2!G3))</f>
        <v/>
      </c>
      <c r="H7" t="str">
        <f>IF($A$5="","",IF(match2!$A3=0,"",match2!H3))</f>
        <v/>
      </c>
      <c r="I7" t="str">
        <f>IF($A$5="","",IF(match2!$A3=0,"",match2!I3))</f>
        <v/>
      </c>
      <c r="J7" t="str">
        <f>IF($A$5="","",IF(match2!$A3=0,"",match2!J3))</f>
        <v/>
      </c>
      <c r="K7" t="str">
        <f>IF($A$5="","",IF(match2!$A3=0,"",match2!K3))</f>
        <v/>
      </c>
      <c r="L7" t="str">
        <f>IF($A$5="","",IF(match2!$A3=0,"",match2!L3))</f>
        <v/>
      </c>
      <c r="M7" t="str">
        <f>IF($A$5="","",IF(match2!$A3=0,"",match2!M3))</f>
        <v/>
      </c>
      <c r="N7" t="str">
        <f>IF($A$5="","",IF(match2!$A3=0,"",match2!N3))</f>
        <v/>
      </c>
    </row>
    <row r="8" spans="1:18" x14ac:dyDescent="0.25">
      <c r="A8" t="str">
        <f>IF($A$5="","",IF(match2!$A4=0,"",match2!A4))</f>
        <v/>
      </c>
      <c r="B8" t="str">
        <f>IF($A$5="","",IF(match2!$A4=0,"",match2!B4))</f>
        <v/>
      </c>
      <c r="C8" t="str">
        <f>IF($A$5="","",IF(match2!$A4=0,"",match2!C4))</f>
        <v/>
      </c>
      <c r="D8" t="str">
        <f>IF($A$5="","",IF(match2!$A4=0,"",match2!D4))</f>
        <v/>
      </c>
      <c r="E8" t="str">
        <f>IF($A$5="","",IF(match2!$A4=0,"",match2!E4))</f>
        <v/>
      </c>
      <c r="F8" t="str">
        <f>IF($A$5="","",IF(match2!$A4=0,"",match2!F4))</f>
        <v/>
      </c>
      <c r="G8" t="str">
        <f>IF($A$5="","",IF(match2!$A4=0,"",match2!G4))</f>
        <v/>
      </c>
      <c r="H8" t="str">
        <f>IF($A$5="","",IF(match2!$A4=0,"",match2!H4))</f>
        <v/>
      </c>
      <c r="I8" t="str">
        <f>IF($A$5="","",IF(match2!$A4=0,"",match2!I4))</f>
        <v/>
      </c>
      <c r="J8" t="str">
        <f>IF($A$5="","",IF(match2!$A4=0,"",match2!J4))</f>
        <v/>
      </c>
      <c r="K8" t="str">
        <f>IF($A$5="","",IF(match2!$A4=0,"",match2!K4))</f>
        <v/>
      </c>
      <c r="L8" t="str">
        <f>IF($A$5="","",IF(match2!$A4=0,"",match2!L4))</f>
        <v/>
      </c>
      <c r="M8" t="str">
        <f>IF($A$5="","",IF(match2!$A4=0,"",match2!M4))</f>
        <v/>
      </c>
      <c r="N8" t="str">
        <f>IF($A$5="","",IF(match2!$A4=0,"",match2!N4))</f>
        <v/>
      </c>
    </row>
    <row r="9" spans="1:18" x14ac:dyDescent="0.25">
      <c r="A9" t="str">
        <f>IF($A$5="","",IF(match2!$A5=0,"",match2!A5))</f>
        <v/>
      </c>
      <c r="B9" t="str">
        <f>IF($A$5="","",IF(match2!$A5=0,"",match2!B5))</f>
        <v/>
      </c>
      <c r="C9" t="str">
        <f>IF($A$5="","",IF(match2!$A5=0,"",match2!C5))</f>
        <v/>
      </c>
      <c r="D9" t="str">
        <f>IF($A$5="","",IF(match2!$A5=0,"",match2!D5))</f>
        <v/>
      </c>
      <c r="E9" t="str">
        <f>IF($A$5="","",IF(match2!$A5=0,"",match2!E5))</f>
        <v/>
      </c>
      <c r="F9" t="str">
        <f>IF($A$5="","",IF(match2!$A5=0,"",match2!F5))</f>
        <v/>
      </c>
      <c r="G9" t="str">
        <f>IF($A$5="","",IF(match2!$A5=0,"",match2!G5))</f>
        <v/>
      </c>
      <c r="H9" t="str">
        <f>IF($A$5="","",IF(match2!$A5=0,"",match2!H5))</f>
        <v/>
      </c>
      <c r="I9" t="str">
        <f>IF($A$5="","",IF(match2!$A5=0,"",match2!I5))</f>
        <v/>
      </c>
      <c r="J9" t="str">
        <f>IF($A$5="","",IF(match2!$A5=0,"",match2!J5))</f>
        <v/>
      </c>
      <c r="K9" t="str">
        <f>IF($A$5="","",IF(match2!$A5=0,"",match2!K5))</f>
        <v/>
      </c>
      <c r="L9" t="str">
        <f>IF($A$5="","",IF(match2!$A5=0,"",match2!L5))</f>
        <v/>
      </c>
      <c r="M9" t="str">
        <f>IF($A$5="","",IF(match2!$A5=0,"",match2!M5))</f>
        <v/>
      </c>
      <c r="N9" t="str">
        <f>IF($A$5="","",IF(match2!$A5=0,"",match2!N5))</f>
        <v/>
      </c>
    </row>
    <row r="10" spans="1:18" x14ac:dyDescent="0.25">
      <c r="A10" t="str">
        <f>IF($A$5="","",IF(match2!$A6=0,"",match2!A6))</f>
        <v/>
      </c>
      <c r="B10" t="str">
        <f>IF($A$5="","",IF(match2!$A6=0,"",match2!B6))</f>
        <v/>
      </c>
      <c r="C10" t="str">
        <f>IF($A$5="","",IF(match2!$A6=0,"",match2!C6))</f>
        <v/>
      </c>
      <c r="D10" t="str">
        <f>IF($A$5="","",IF(match2!$A6=0,"",match2!D6))</f>
        <v/>
      </c>
      <c r="E10" t="str">
        <f>IF($A$5="","",IF(match2!$A6=0,"",match2!E6))</f>
        <v/>
      </c>
      <c r="F10" t="str">
        <f>IF($A$5="","",IF(match2!$A6=0,"",match2!F6))</f>
        <v/>
      </c>
      <c r="G10" t="str">
        <f>IF($A$5="","",IF(match2!$A6=0,"",match2!G6))</f>
        <v/>
      </c>
      <c r="H10" t="str">
        <f>IF($A$5="","",IF(match2!$A6=0,"",match2!H6))</f>
        <v/>
      </c>
      <c r="I10" t="str">
        <f>IF($A$5="","",IF(match2!$A6=0,"",match2!I6))</f>
        <v/>
      </c>
      <c r="J10" t="str">
        <f>IF($A$5="","",IF(match2!$A6=0,"",match2!J6))</f>
        <v/>
      </c>
      <c r="K10" t="str">
        <f>IF($A$5="","",IF(match2!$A6=0,"",match2!K6))</f>
        <v/>
      </c>
      <c r="L10" t="str">
        <f>IF($A$5="","",IF(match2!$A6=0,"",match2!L6))</f>
        <v/>
      </c>
      <c r="M10" t="str">
        <f>IF($A$5="","",IF(match2!$A6=0,"",match2!M6))</f>
        <v/>
      </c>
      <c r="N10" t="str">
        <f>IF($A$5="","",IF(match2!$A6=0,"",match2!N6))</f>
        <v/>
      </c>
    </row>
    <row r="11" spans="1:18" x14ac:dyDescent="0.25">
      <c r="A11" t="str">
        <f>IF($A$5="","",IF(match2!$A7=0,"",match2!A7))</f>
        <v/>
      </c>
      <c r="B11" t="str">
        <f>IF($A$5="","",IF(match2!$A7=0,"",match2!B7))</f>
        <v/>
      </c>
      <c r="C11" t="str">
        <f>IF($A$5="","",IF(match2!$A7=0,"",match2!C7))</f>
        <v/>
      </c>
      <c r="D11" t="str">
        <f>IF($A$5="","",IF(match2!$A7=0,"",match2!D7))</f>
        <v/>
      </c>
      <c r="E11" t="str">
        <f>IF($A$5="","",IF(match2!$A7=0,"",match2!E7))</f>
        <v/>
      </c>
      <c r="F11" t="str">
        <f>IF($A$5="","",IF(match2!$A7=0,"",match2!F7))</f>
        <v/>
      </c>
      <c r="G11" t="str">
        <f>IF($A$5="","",IF(match2!$A7=0,"",match2!G7))</f>
        <v/>
      </c>
      <c r="H11" t="str">
        <f>IF($A$5="","",IF(match2!$A7=0,"",match2!H7))</f>
        <v/>
      </c>
      <c r="I11" t="str">
        <f>IF($A$5="","",IF(match2!$A7=0,"",match2!I7))</f>
        <v/>
      </c>
      <c r="J11" t="str">
        <f>IF($A$5="","",IF(match2!$A7=0,"",match2!J7))</f>
        <v/>
      </c>
      <c r="K11" t="str">
        <f>IF($A$5="","",IF(match2!$A7=0,"",match2!K7))</f>
        <v/>
      </c>
      <c r="L11" t="str">
        <f>IF($A$5="","",IF(match2!$A7=0,"",match2!L7))</f>
        <v/>
      </c>
      <c r="M11" t="str">
        <f>IF($A$5="","",IF(match2!$A7=0,"",match2!M7))</f>
        <v/>
      </c>
      <c r="N11" t="str">
        <f>IF($A$5="","",IF(match2!$A7=0,"",match2!N7))</f>
        <v/>
      </c>
    </row>
    <row r="12" spans="1:18" x14ac:dyDescent="0.25">
      <c r="A12" t="str">
        <f>IF($A$5="","",IF(match2!$A8=0,"",match2!A8))</f>
        <v/>
      </c>
      <c r="B12" t="str">
        <f>IF($A$5="","",IF(match2!$A8=0,"",match2!B8))</f>
        <v/>
      </c>
      <c r="C12" t="str">
        <f>IF($A$5="","",IF(match2!$A8=0,"",match2!C8))</f>
        <v/>
      </c>
      <c r="D12" t="str">
        <f>IF($A$5="","",IF(match2!$A8=0,"",match2!D8))</f>
        <v/>
      </c>
      <c r="E12" t="str">
        <f>IF($A$5="","",IF(match2!$A8=0,"",match2!E8))</f>
        <v/>
      </c>
      <c r="F12" t="str">
        <f>IF($A$5="","",IF(match2!$A8=0,"",match2!F8))</f>
        <v/>
      </c>
      <c r="G12" t="str">
        <f>IF($A$5="","",IF(match2!$A8=0,"",match2!G8))</f>
        <v/>
      </c>
      <c r="H12" t="str">
        <f>IF($A$5="","",IF(match2!$A8=0,"",match2!H8))</f>
        <v/>
      </c>
      <c r="I12" t="str">
        <f>IF($A$5="","",IF(match2!$A8=0,"",match2!I8))</f>
        <v/>
      </c>
      <c r="J12" t="str">
        <f>IF($A$5="","",IF(match2!$A8=0,"",match2!J8))</f>
        <v/>
      </c>
      <c r="K12" t="str">
        <f>IF($A$5="","",IF(match2!$A8=0,"",match2!K8))</f>
        <v/>
      </c>
      <c r="L12" t="str">
        <f>IF($A$5="","",IF(match2!$A8=0,"",match2!L8))</f>
        <v/>
      </c>
      <c r="M12" t="str">
        <f>IF($A$5="","",IF(match2!$A8=0,"",match2!M8))</f>
        <v/>
      </c>
      <c r="N12" t="str">
        <f>IF($A$5="","",IF(match2!$A8=0,"",match2!N8))</f>
        <v/>
      </c>
    </row>
    <row r="13" spans="1:18" x14ac:dyDescent="0.25">
      <c r="A13" t="str">
        <f>IF($A$5="","",IF(match2!$A9=0,"",match2!A9))</f>
        <v/>
      </c>
      <c r="B13" t="str">
        <f>IF($A$5="","",IF(match2!$A9=0,"",match2!B9))</f>
        <v/>
      </c>
      <c r="C13" t="str">
        <f>IF($A$5="","",IF(match2!$A9=0,"",match2!C9))</f>
        <v/>
      </c>
      <c r="D13" t="str">
        <f>IF($A$5="","",IF(match2!$A9=0,"",match2!D9))</f>
        <v/>
      </c>
      <c r="E13" t="str">
        <f>IF($A$5="","",IF(match2!$A9=0,"",match2!E9))</f>
        <v/>
      </c>
      <c r="F13" t="str">
        <f>IF($A$5="","",IF(match2!$A9=0,"",match2!F9))</f>
        <v/>
      </c>
      <c r="G13" t="str">
        <f>IF($A$5="","",IF(match2!$A9=0,"",match2!G9))</f>
        <v/>
      </c>
      <c r="H13" t="str">
        <f>IF($A$5="","",IF(match2!$A9=0,"",match2!H9))</f>
        <v/>
      </c>
      <c r="I13" t="str">
        <f>IF($A$5="","",IF(match2!$A9=0,"",match2!I9))</f>
        <v/>
      </c>
      <c r="J13" t="str">
        <f>IF($A$5="","",IF(match2!$A9=0,"",match2!J9))</f>
        <v/>
      </c>
      <c r="K13" t="str">
        <f>IF($A$5="","",IF(match2!$A9=0,"",match2!K9))</f>
        <v/>
      </c>
      <c r="L13" t="str">
        <f>IF($A$5="","",IF(match2!$A9=0,"",match2!L9))</f>
        <v/>
      </c>
      <c r="M13" t="str">
        <f>IF($A$5="","",IF(match2!$A9=0,"",match2!M9))</f>
        <v/>
      </c>
      <c r="N13" t="str">
        <f>IF($A$5="","",IF(match2!$A9=0,"",match2!N9))</f>
        <v/>
      </c>
    </row>
    <row r="14" spans="1:18" x14ac:dyDescent="0.25">
      <c r="A14" t="str">
        <f>IF($A$5="","",IF($B$1&lt;=10,"",IF(match2!$A10=0,"",match2!A10)))</f>
        <v/>
      </c>
      <c r="B14" t="str">
        <f>IF($A$5="","",IF($B$1&lt;=10,"",IF(match2!$A10=0,"",match2!B10)))</f>
        <v/>
      </c>
      <c r="C14" t="str">
        <f>IF($A$5="","",IF($B$1&lt;=10,"",IF(match2!$A10=0,"",match2!C10)))</f>
        <v/>
      </c>
      <c r="D14" t="str">
        <f>IF($A$5="","",IF($B$1&lt;=10,"",IF(match2!$A10=0,"",match2!D10)))</f>
        <v/>
      </c>
      <c r="E14" t="str">
        <f>IF($A$5="","",IF($B$1&lt;=10,"",IF(match2!$A10=0,"",match2!E10)))</f>
        <v/>
      </c>
      <c r="F14" t="str">
        <f>IF($A$5="","",IF($B$1&lt;=10,"",IF(match2!$A10=0,"",match2!F10)))</f>
        <v/>
      </c>
      <c r="G14" t="str">
        <f>IF($A$5="","",IF($B$1&lt;=10,"",IF(match2!$A10=0,"",match2!G10)))</f>
        <v/>
      </c>
      <c r="H14" t="str">
        <f>IF($A$5="","",IF($B$1&lt;=10,"",IF(match2!$A10=0,"",match2!H10)))</f>
        <v/>
      </c>
      <c r="I14" t="str">
        <f>IF($A$5="","",IF($B$1&lt;=10,"",IF(match2!$A10=0,"",match2!I10)))</f>
        <v/>
      </c>
      <c r="J14" t="str">
        <f>IF($A$5="","",IF($B$1&lt;=10,"",IF(match2!$A10=0,"",match2!J10)))</f>
        <v/>
      </c>
      <c r="K14" t="str">
        <f>IF($A$5="","",IF($B$1&lt;=10,"",IF(match2!$A10=0,"",match2!K10)))</f>
        <v/>
      </c>
      <c r="L14" t="str">
        <f>IF($A$5="","",IF($B$1&lt;=10,"",IF(match2!$A10=0,"",match2!L10)))</f>
        <v/>
      </c>
      <c r="M14" t="str">
        <f>IF($A$5="","",IF($B$1&lt;=10,"",IF(match2!$A10=0,"",match2!M10)))</f>
        <v/>
      </c>
      <c r="N14" t="str">
        <f>IF($A$5="","",IF($B$1&lt;=10,"",IF(match2!$A10=0,"",match2!N10)))</f>
        <v/>
      </c>
    </row>
    <row r="15" spans="1:18" x14ac:dyDescent="0.25">
      <c r="A15" t="str">
        <f>IF($A$5="","",IF($B$1&lt;=11,"",IF(match2!$A11=0,"",match2!A11)))</f>
        <v/>
      </c>
      <c r="B15" t="str">
        <f>IF($A$5="","",IF($B$1&lt;=11,"",IF(match2!$A11=0,"",match2!B11)))</f>
        <v/>
      </c>
      <c r="C15" t="str">
        <f>IF($A$5="","",IF($B$1&lt;=11,"",IF(match2!$A11=0,"",match2!C11)))</f>
        <v/>
      </c>
      <c r="D15" t="str">
        <f>IF($A$5="","",IF($B$1&lt;=11,"",IF(match2!$A11=0,"",match2!D11)))</f>
        <v/>
      </c>
      <c r="E15" t="str">
        <f>IF($A$5="","",IF($B$1&lt;=11,"",IF(match2!$A11=0,"",match2!E11)))</f>
        <v/>
      </c>
      <c r="F15" t="str">
        <f>IF($A$5="","",IF($B$1&lt;=11,"",IF(match2!$A11=0,"",match2!F11)))</f>
        <v/>
      </c>
      <c r="G15" t="str">
        <f>IF($A$5="","",IF($B$1&lt;=11,"",IF(match2!$A11=0,"",match2!G11)))</f>
        <v/>
      </c>
      <c r="H15" t="str">
        <f>IF($A$5="","",IF($B$1&lt;=11,"",IF(match2!$A11=0,"",match2!H11)))</f>
        <v/>
      </c>
      <c r="I15" t="str">
        <f>IF($A$5="","",IF($B$1&lt;=11,"",IF(match2!$A11=0,"",match2!I11)))</f>
        <v/>
      </c>
      <c r="J15" t="str">
        <f>IF($A$5="","",IF($B$1&lt;=11,"",IF(match2!$A11=0,"",match2!J11)))</f>
        <v/>
      </c>
      <c r="K15" t="str">
        <f>IF($A$5="","",IF($B$1&lt;=11,"",IF(match2!$A11=0,"",match2!K11)))</f>
        <v/>
      </c>
      <c r="L15" t="str">
        <f>IF($A$5="","",IF($B$1&lt;=11,"",IF(match2!$A11=0,"",match2!L11)))</f>
        <v/>
      </c>
      <c r="M15" t="str">
        <f>IF($A$5="","",IF($B$1&lt;=11,"",IF(match2!$A11=0,"",match2!M11)))</f>
        <v/>
      </c>
      <c r="N15" t="str">
        <f>IF($A$5="","",IF($B$1&lt;=11,"",IF(match2!$A11=0,"",match2!N11)))</f>
        <v/>
      </c>
    </row>
    <row r="16" spans="1:18" x14ac:dyDescent="0.25">
      <c r="A16" t="str">
        <f>IF($A$5="","",IF($B$1&lt;=12,"",IF(match2!$A12=0,"",match2!A12)))</f>
        <v/>
      </c>
      <c r="B16" t="str">
        <f>IF($A$5="","",IF($B$1&lt;=12,"",IF(match2!$A12=0,"",match2!B12)))</f>
        <v/>
      </c>
      <c r="C16" t="str">
        <f>IF($A$5="","",IF($B$1&lt;=12,"",IF(match2!$A12=0,"",match2!C12)))</f>
        <v/>
      </c>
      <c r="D16" t="str">
        <f>IF($A$5="","",IF($B$1&lt;=12,"",IF(match2!$A12=0,"",match2!D12)))</f>
        <v/>
      </c>
      <c r="E16" t="str">
        <f>IF($A$5="","",IF($B$1&lt;=12,"",IF(match2!$A12=0,"",match2!E12)))</f>
        <v/>
      </c>
      <c r="F16" t="str">
        <f>IF($A$5="","",IF($B$1&lt;=12,"",IF(match2!$A12=0,"",match2!F12)))</f>
        <v/>
      </c>
      <c r="G16" t="str">
        <f>IF($A$5="","",IF($B$1&lt;=12,"",IF(match2!$A12=0,"",match2!G12)))</f>
        <v/>
      </c>
      <c r="H16" t="str">
        <f>IF($A$5="","",IF($B$1&lt;=12,"",IF(match2!$A12=0,"",match2!H12)))</f>
        <v/>
      </c>
      <c r="I16" t="str">
        <f>IF($A$5="","",IF($B$1&lt;=12,"",IF(match2!$A12=0,"",match2!I12)))</f>
        <v/>
      </c>
      <c r="J16" t="str">
        <f>IF($A$5="","",IF($B$1&lt;=12,"",IF(match2!$A12=0,"",match2!J12)))</f>
        <v/>
      </c>
      <c r="K16" t="str">
        <f>IF($A$5="","",IF($B$1&lt;=12,"",IF(match2!$A12=0,"",match2!K12)))</f>
        <v/>
      </c>
      <c r="L16" t="str">
        <f>IF($A$5="","",IF($B$1&lt;=12,"",IF(match2!$A12=0,"",match2!L12)))</f>
        <v/>
      </c>
      <c r="M16" t="str">
        <f>IF($A$5="","",IF($B$1&lt;=12,"",IF(match2!$A12=0,"",match2!M12)))</f>
        <v/>
      </c>
      <c r="N16" t="str">
        <f>IF($A$5="","",IF($B$1&lt;=12,"",IF(match2!$A12=0,"",match2!N12)))</f>
        <v/>
      </c>
    </row>
    <row r="17" spans="1:19" x14ac:dyDescent="0.25">
      <c r="A17" t="str">
        <f>IF($A$5="","",IF($B$1&lt;=13,"",IF(match2!$A13=0,"",match2!A13)))</f>
        <v/>
      </c>
      <c r="B17" t="str">
        <f>IF($A$5="","",IF($B$1&lt;=13,"",IF(match2!$A13=0,"",match2!B13)))</f>
        <v/>
      </c>
      <c r="C17" t="str">
        <f>IF($A$5="","",IF($B$1&lt;=13,"",IF(match2!$A13=0,"",match2!C13)))</f>
        <v/>
      </c>
      <c r="D17" t="str">
        <f>IF($A$5="","",IF($B$1&lt;=13,"",IF(match2!$A13=0,"",match2!D13)))</f>
        <v/>
      </c>
      <c r="E17" t="str">
        <f>IF($A$5="","",IF($B$1&lt;=13,"",IF(match2!$A13=0,"",match2!E13)))</f>
        <v/>
      </c>
      <c r="F17" t="str">
        <f>IF($A$5="","",IF($B$1&lt;=13,"",IF(match2!$A13=0,"",match2!F13)))</f>
        <v/>
      </c>
      <c r="G17" t="str">
        <f>IF($A$5="","",IF($B$1&lt;=13,"",IF(match2!$A13=0,"",match2!G13)))</f>
        <v/>
      </c>
      <c r="H17" t="str">
        <f>IF($A$5="","",IF($B$1&lt;=13,"",IF(match2!$A13=0,"",match2!H13)))</f>
        <v/>
      </c>
      <c r="I17" t="str">
        <f>IF($A$5="","",IF($B$1&lt;=13,"",IF(match2!$A13=0,"",match2!I13)))</f>
        <v/>
      </c>
      <c r="J17" t="str">
        <f>IF($A$5="","",IF($B$1&lt;=13,"",IF(match2!$A13=0,"",match2!J13)))</f>
        <v/>
      </c>
      <c r="K17" t="str">
        <f>IF($A$5="","",IF($B$1&lt;=13,"",IF(match2!$A13=0,"",match2!K13)))</f>
        <v/>
      </c>
      <c r="L17" t="str">
        <f>IF($A$5="","",IF($B$1&lt;=13,"",IF(match2!$A13=0,"",match2!L13)))</f>
        <v/>
      </c>
      <c r="M17" t="str">
        <f>IF($A$5="","",IF($B$1&lt;=13,"",IF(match2!$A13=0,"",match2!M13)))</f>
        <v/>
      </c>
      <c r="N17" t="str">
        <f>IF($A$5="","",IF($B$1&lt;=13,"",IF(match2!$A13=0,"",match2!N13)))</f>
        <v/>
      </c>
    </row>
    <row r="18" spans="1:19" x14ac:dyDescent="0.25">
      <c r="A18" t="str">
        <f>IF($A$5="","",IF($B$1&lt;=14,"",IF(match2!$A14=0,"",match2!A14)))</f>
        <v/>
      </c>
      <c r="B18" t="str">
        <f>IF($A$5="","",IF($B$1&lt;=14,"",IF(match2!$A14=0,"",match2!B14)))</f>
        <v/>
      </c>
      <c r="C18" t="str">
        <f>IF($A$5="","",IF($B$1&lt;=14,"",IF(match2!$A14=0,"",match2!C14)))</f>
        <v/>
      </c>
      <c r="D18" t="str">
        <f>IF($A$5="","",IF($B$1&lt;=14,"",IF(match2!$A14=0,"",match2!D14)))</f>
        <v/>
      </c>
      <c r="E18" t="str">
        <f>IF($A$5="","",IF($B$1&lt;=14,"",IF(match2!$A14=0,"",match2!E14)))</f>
        <v/>
      </c>
      <c r="F18" t="str">
        <f>IF($A$5="","",IF($B$1&lt;=14,"",IF(match2!$A14=0,"",match2!F14)))</f>
        <v/>
      </c>
      <c r="G18" t="str">
        <f>IF($A$5="","",IF($B$1&lt;=14,"",IF(match2!$A14=0,"",match2!G14)))</f>
        <v/>
      </c>
      <c r="H18" t="str">
        <f>IF($A$5="","",IF($B$1&lt;=14,"",IF(match2!$A14=0,"",match2!H14)))</f>
        <v/>
      </c>
      <c r="I18" t="str">
        <f>IF($A$5="","",IF($B$1&lt;=14,"",IF(match2!$A14=0,"",match2!I14)))</f>
        <v/>
      </c>
      <c r="J18" t="str">
        <f>IF($A$5="","",IF($B$1&lt;=14,"",IF(match2!$A14=0,"",match2!J14)))</f>
        <v/>
      </c>
      <c r="K18" t="str">
        <f>IF($A$5="","",IF($B$1&lt;=14,"",IF(match2!$A14=0,"",match2!K14)))</f>
        <v/>
      </c>
      <c r="L18" t="str">
        <f>IF($A$5="","",IF($B$1&lt;=14,"",IF(match2!$A14=0,"",match2!L14)))</f>
        <v/>
      </c>
      <c r="M18" t="str">
        <f>IF($A$5="","",IF($B$1&lt;=14,"",IF(match2!$A14=0,"",match2!M14)))</f>
        <v/>
      </c>
      <c r="N18" t="str">
        <f>IF($A$5="","",IF($B$1&lt;=14,"",IF(match2!$A14=0,"",match2!N14)))</f>
        <v/>
      </c>
    </row>
    <row r="19" spans="1:19" x14ac:dyDescent="0.25">
      <c r="A19" s="8"/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24"/>
      <c r="P19" s="24"/>
    </row>
    <row r="20" spans="1:19" x14ac:dyDescent="0.25">
      <c r="A20" t="str">
        <f t="shared" ref="A20:A32" si="0">A35</f>
        <v/>
      </c>
      <c r="B20" t="str">
        <f>IF(ISERROR(B35+0),"",B35+0)</f>
        <v/>
      </c>
      <c r="C20" t="str">
        <f t="shared" ref="C20:I20" si="1">IF(ISERROR(C35+0),"",C35+0)</f>
        <v/>
      </c>
      <c r="D20" t="str">
        <f t="shared" si="1"/>
        <v/>
      </c>
      <c r="E20" t="str">
        <f t="shared" si="1"/>
        <v/>
      </c>
      <c r="F20" t="str">
        <f t="shared" si="1"/>
        <v/>
      </c>
      <c r="G20" t="str">
        <f t="shared" si="1"/>
        <v/>
      </c>
      <c r="H20" t="str">
        <f t="shared" si="1"/>
        <v/>
      </c>
      <c r="I20" t="str">
        <f t="shared" si="1"/>
        <v/>
      </c>
      <c r="J20" t="str">
        <f t="shared" ref="J20:L32" si="2">J35</f>
        <v/>
      </c>
      <c r="K20" t="str">
        <f t="shared" si="2"/>
        <v/>
      </c>
      <c r="L20" t="str">
        <f t="shared" si="2"/>
        <v/>
      </c>
      <c r="M20" t="str">
        <f>IF(ISERROR(M35+0),"",M35+0)</f>
        <v/>
      </c>
      <c r="N20" t="str">
        <f>IF(ISERROR(N35+0),"",N35+0)</f>
        <v/>
      </c>
      <c r="P20" t="str">
        <f>TRIM(A20)</f>
        <v/>
      </c>
      <c r="Q20" t="str">
        <f>IF(B20&gt;B6,"[b]"&amp;P20&amp;"[/b]",P20)</f>
        <v/>
      </c>
      <c r="R20" t="str">
        <f>IF(B20&gt;B6,"[b]"&amp;B20&amp;"[/b]",B20)</f>
        <v/>
      </c>
      <c r="S20" t="str">
        <f>IF(M20&gt;202," (A.P)","")</f>
        <v xml:space="preserve"> (A.P)</v>
      </c>
    </row>
    <row r="21" spans="1:19" x14ac:dyDescent="0.25">
      <c r="A21" t="str">
        <f t="shared" si="0"/>
        <v/>
      </c>
      <c r="B21" t="str">
        <f t="shared" ref="B21:I32" si="3">IF(ISERROR(B36+0),"",B36+0)</f>
        <v/>
      </c>
      <c r="C21" t="str">
        <f t="shared" si="3"/>
        <v/>
      </c>
      <c r="D21" t="str">
        <f t="shared" si="3"/>
        <v/>
      </c>
      <c r="E21" t="str">
        <f t="shared" si="3"/>
        <v/>
      </c>
      <c r="F21" t="str">
        <f t="shared" si="3"/>
        <v/>
      </c>
      <c r="G21" t="str">
        <f t="shared" si="3"/>
        <v/>
      </c>
      <c r="H21" t="str">
        <f t="shared" si="3"/>
        <v/>
      </c>
      <c r="I21" t="str">
        <f t="shared" si="3"/>
        <v/>
      </c>
      <c r="J21" t="str">
        <f t="shared" si="2"/>
        <v/>
      </c>
      <c r="K21" t="str">
        <f t="shared" si="2"/>
        <v/>
      </c>
      <c r="L21" t="str">
        <f t="shared" si="2"/>
        <v/>
      </c>
      <c r="M21" t="str">
        <f t="shared" ref="M21:N32" si="4">IF(ISERROR(M36+0),"",M36+0)</f>
        <v/>
      </c>
      <c r="N21" t="str">
        <f t="shared" si="4"/>
        <v/>
      </c>
    </row>
    <row r="22" spans="1:19" x14ac:dyDescent="0.25">
      <c r="A22" t="str">
        <f t="shared" si="0"/>
        <v/>
      </c>
      <c r="B22" t="str">
        <f t="shared" si="3"/>
        <v/>
      </c>
      <c r="C22" t="str">
        <f t="shared" si="3"/>
        <v/>
      </c>
      <c r="D22" t="str">
        <f t="shared" si="3"/>
        <v/>
      </c>
      <c r="E22" t="str">
        <f t="shared" si="3"/>
        <v/>
      </c>
      <c r="F22" t="str">
        <f t="shared" si="3"/>
        <v/>
      </c>
      <c r="G22" t="str">
        <f t="shared" si="3"/>
        <v/>
      </c>
      <c r="H22" t="str">
        <f t="shared" si="3"/>
        <v/>
      </c>
      <c r="I22" t="str">
        <f t="shared" si="3"/>
        <v/>
      </c>
      <c r="J22" t="str">
        <f t="shared" si="2"/>
        <v/>
      </c>
      <c r="K22" t="str">
        <f t="shared" si="2"/>
        <v/>
      </c>
      <c r="L22" t="str">
        <f t="shared" si="2"/>
        <v/>
      </c>
      <c r="M22" t="str">
        <f t="shared" si="4"/>
        <v/>
      </c>
      <c r="N22" t="str">
        <f t="shared" si="4"/>
        <v/>
      </c>
    </row>
    <row r="23" spans="1:19" x14ac:dyDescent="0.25">
      <c r="A23" t="str">
        <f t="shared" si="0"/>
        <v/>
      </c>
      <c r="B23" t="str">
        <f t="shared" si="3"/>
        <v/>
      </c>
      <c r="C23" t="str">
        <f t="shared" si="3"/>
        <v/>
      </c>
      <c r="D23" t="str">
        <f t="shared" si="3"/>
        <v/>
      </c>
      <c r="E23" t="str">
        <f t="shared" si="3"/>
        <v/>
      </c>
      <c r="F23" t="str">
        <f t="shared" si="3"/>
        <v/>
      </c>
      <c r="G23" t="str">
        <f t="shared" si="3"/>
        <v/>
      </c>
      <c r="H23" t="str">
        <f t="shared" si="3"/>
        <v/>
      </c>
      <c r="I23" t="str">
        <f t="shared" si="3"/>
        <v/>
      </c>
      <c r="J23" t="str">
        <f t="shared" si="2"/>
        <v/>
      </c>
      <c r="K23" t="str">
        <f t="shared" si="2"/>
        <v/>
      </c>
      <c r="L23" t="str">
        <f t="shared" si="2"/>
        <v/>
      </c>
      <c r="M23" t="str">
        <f t="shared" si="4"/>
        <v/>
      </c>
      <c r="N23" t="str">
        <f t="shared" si="4"/>
        <v/>
      </c>
    </row>
    <row r="24" spans="1:19" x14ac:dyDescent="0.25">
      <c r="A24" t="str">
        <f t="shared" si="0"/>
        <v/>
      </c>
      <c r="B24" t="str">
        <f t="shared" si="3"/>
        <v/>
      </c>
      <c r="C24" t="str">
        <f t="shared" si="3"/>
        <v/>
      </c>
      <c r="D24" t="str">
        <f t="shared" si="3"/>
        <v/>
      </c>
      <c r="E24" t="str">
        <f t="shared" si="3"/>
        <v/>
      </c>
      <c r="F24" t="str">
        <f t="shared" si="3"/>
        <v/>
      </c>
      <c r="G24" t="str">
        <f t="shared" si="3"/>
        <v/>
      </c>
      <c r="H24" t="str">
        <f t="shared" si="3"/>
        <v/>
      </c>
      <c r="I24" t="str">
        <f t="shared" si="3"/>
        <v/>
      </c>
      <c r="J24" t="str">
        <f t="shared" si="2"/>
        <v/>
      </c>
      <c r="K24" t="str">
        <f t="shared" si="2"/>
        <v/>
      </c>
      <c r="L24" t="str">
        <f t="shared" si="2"/>
        <v/>
      </c>
      <c r="M24" t="str">
        <f t="shared" si="4"/>
        <v/>
      </c>
      <c r="N24" t="str">
        <f t="shared" si="4"/>
        <v/>
      </c>
    </row>
    <row r="25" spans="1:19" x14ac:dyDescent="0.25">
      <c r="A25" t="str">
        <f t="shared" si="0"/>
        <v/>
      </c>
      <c r="B25" t="str">
        <f t="shared" si="3"/>
        <v/>
      </c>
      <c r="C25" t="str">
        <f t="shared" si="3"/>
        <v/>
      </c>
      <c r="D25" t="str">
        <f t="shared" si="3"/>
        <v/>
      </c>
      <c r="E25" t="str">
        <f t="shared" si="3"/>
        <v/>
      </c>
      <c r="F25" t="str">
        <f t="shared" si="3"/>
        <v/>
      </c>
      <c r="G25" t="str">
        <f t="shared" si="3"/>
        <v/>
      </c>
      <c r="H25" t="str">
        <f t="shared" si="3"/>
        <v/>
      </c>
      <c r="I25" t="str">
        <f t="shared" si="3"/>
        <v/>
      </c>
      <c r="J25" t="str">
        <f t="shared" si="2"/>
        <v/>
      </c>
      <c r="K25" t="str">
        <f t="shared" si="2"/>
        <v/>
      </c>
      <c r="L25" t="str">
        <f t="shared" si="2"/>
        <v/>
      </c>
      <c r="M25" t="str">
        <f t="shared" si="4"/>
        <v/>
      </c>
      <c r="N25" t="str">
        <f t="shared" si="4"/>
        <v/>
      </c>
    </row>
    <row r="26" spans="1:19" x14ac:dyDescent="0.25">
      <c r="A26" t="str">
        <f t="shared" si="0"/>
        <v/>
      </c>
      <c r="B26" t="str">
        <f t="shared" si="3"/>
        <v/>
      </c>
      <c r="C26" t="str">
        <f t="shared" si="3"/>
        <v/>
      </c>
      <c r="D26" t="str">
        <f t="shared" si="3"/>
        <v/>
      </c>
      <c r="E26" t="str">
        <f t="shared" si="3"/>
        <v/>
      </c>
      <c r="F26" t="str">
        <f t="shared" si="3"/>
        <v/>
      </c>
      <c r="G26" t="str">
        <f t="shared" si="3"/>
        <v/>
      </c>
      <c r="H26" t="str">
        <f t="shared" si="3"/>
        <v/>
      </c>
      <c r="I26" t="str">
        <f t="shared" si="3"/>
        <v/>
      </c>
      <c r="J26" t="str">
        <f t="shared" si="2"/>
        <v/>
      </c>
      <c r="K26" t="str">
        <f t="shared" si="2"/>
        <v/>
      </c>
      <c r="L26" t="str">
        <f t="shared" si="2"/>
        <v/>
      </c>
      <c r="M26" t="str">
        <f t="shared" si="4"/>
        <v/>
      </c>
      <c r="N26" t="str">
        <f t="shared" si="4"/>
        <v/>
      </c>
    </row>
    <row r="27" spans="1:19" x14ac:dyDescent="0.25">
      <c r="A27" t="str">
        <f t="shared" si="0"/>
        <v/>
      </c>
      <c r="B27" t="str">
        <f t="shared" si="3"/>
        <v/>
      </c>
      <c r="C27" t="str">
        <f t="shared" si="3"/>
        <v/>
      </c>
      <c r="D27" t="str">
        <f t="shared" si="3"/>
        <v/>
      </c>
      <c r="E27" t="str">
        <f t="shared" si="3"/>
        <v/>
      </c>
      <c r="F27" t="str">
        <f t="shared" si="3"/>
        <v/>
      </c>
      <c r="G27" t="str">
        <f t="shared" si="3"/>
        <v/>
      </c>
      <c r="H27" t="str">
        <f t="shared" si="3"/>
        <v/>
      </c>
      <c r="I27" t="str">
        <f t="shared" si="3"/>
        <v/>
      </c>
      <c r="J27" t="str">
        <f t="shared" si="2"/>
        <v/>
      </c>
      <c r="K27" t="str">
        <f t="shared" si="2"/>
        <v/>
      </c>
      <c r="L27" t="str">
        <f t="shared" si="2"/>
        <v/>
      </c>
      <c r="M27" t="str">
        <f t="shared" si="4"/>
        <v/>
      </c>
      <c r="N27" t="str">
        <f t="shared" si="4"/>
        <v/>
      </c>
    </row>
    <row r="28" spans="1:19" x14ac:dyDescent="0.25">
      <c r="A28" t="str">
        <f t="shared" si="0"/>
        <v/>
      </c>
      <c r="B28" t="str">
        <f t="shared" si="3"/>
        <v/>
      </c>
      <c r="C28" t="str">
        <f t="shared" si="3"/>
        <v/>
      </c>
      <c r="D28" t="str">
        <f t="shared" si="3"/>
        <v/>
      </c>
      <c r="E28" t="str">
        <f t="shared" si="3"/>
        <v/>
      </c>
      <c r="F28" t="str">
        <f t="shared" si="3"/>
        <v/>
      </c>
      <c r="G28" t="str">
        <f t="shared" si="3"/>
        <v/>
      </c>
      <c r="H28" t="str">
        <f t="shared" si="3"/>
        <v/>
      </c>
      <c r="I28" t="str">
        <f t="shared" si="3"/>
        <v/>
      </c>
      <c r="J28" t="str">
        <f t="shared" si="2"/>
        <v/>
      </c>
      <c r="K28" t="str">
        <f t="shared" si="2"/>
        <v/>
      </c>
      <c r="L28" t="str">
        <f t="shared" si="2"/>
        <v/>
      </c>
      <c r="M28" t="str">
        <f t="shared" si="4"/>
        <v/>
      </c>
      <c r="N28" t="str">
        <f t="shared" si="4"/>
        <v/>
      </c>
    </row>
    <row r="29" spans="1:19" x14ac:dyDescent="0.25">
      <c r="A29" t="str">
        <f t="shared" si="0"/>
        <v/>
      </c>
      <c r="B29" t="str">
        <f t="shared" si="3"/>
        <v/>
      </c>
      <c r="C29" t="str">
        <f t="shared" si="3"/>
        <v/>
      </c>
      <c r="D29" t="str">
        <f t="shared" si="3"/>
        <v/>
      </c>
      <c r="E29" t="str">
        <f t="shared" si="3"/>
        <v/>
      </c>
      <c r="F29" t="str">
        <f t="shared" si="3"/>
        <v/>
      </c>
      <c r="G29" t="str">
        <f t="shared" si="3"/>
        <v/>
      </c>
      <c r="H29" t="str">
        <f t="shared" si="3"/>
        <v/>
      </c>
      <c r="I29" t="str">
        <f t="shared" si="3"/>
        <v/>
      </c>
      <c r="J29" t="str">
        <f t="shared" si="2"/>
        <v/>
      </c>
      <c r="K29" t="str">
        <f t="shared" si="2"/>
        <v/>
      </c>
      <c r="L29" t="str">
        <f t="shared" si="2"/>
        <v/>
      </c>
      <c r="M29" t="str">
        <f t="shared" si="4"/>
        <v/>
      </c>
      <c r="N29" t="str">
        <f t="shared" si="4"/>
        <v/>
      </c>
    </row>
    <row r="30" spans="1:19" x14ac:dyDescent="0.25">
      <c r="A30" t="str">
        <f t="shared" si="0"/>
        <v/>
      </c>
      <c r="B30" t="str">
        <f t="shared" si="3"/>
        <v/>
      </c>
      <c r="C30" t="str">
        <f t="shared" si="3"/>
        <v/>
      </c>
      <c r="D30" t="str">
        <f t="shared" si="3"/>
        <v/>
      </c>
      <c r="E30" t="str">
        <f t="shared" si="3"/>
        <v/>
      </c>
      <c r="F30" t="str">
        <f t="shared" si="3"/>
        <v/>
      </c>
      <c r="G30" t="str">
        <f t="shared" si="3"/>
        <v/>
      </c>
      <c r="H30" t="str">
        <f t="shared" si="3"/>
        <v/>
      </c>
      <c r="I30" t="str">
        <f t="shared" si="3"/>
        <v/>
      </c>
      <c r="J30" t="str">
        <f t="shared" si="2"/>
        <v/>
      </c>
      <c r="K30" t="str">
        <f t="shared" si="2"/>
        <v/>
      </c>
      <c r="L30" t="str">
        <f t="shared" si="2"/>
        <v/>
      </c>
      <c r="M30" t="str">
        <f t="shared" si="4"/>
        <v/>
      </c>
      <c r="N30" t="str">
        <f t="shared" si="4"/>
        <v/>
      </c>
    </row>
    <row r="31" spans="1:19" x14ac:dyDescent="0.25">
      <c r="A31" t="str">
        <f t="shared" si="0"/>
        <v/>
      </c>
      <c r="B31" t="str">
        <f t="shared" si="3"/>
        <v/>
      </c>
      <c r="C31" t="str">
        <f t="shared" si="3"/>
        <v/>
      </c>
      <c r="D31" t="str">
        <f t="shared" si="3"/>
        <v/>
      </c>
      <c r="E31" t="str">
        <f t="shared" si="3"/>
        <v/>
      </c>
      <c r="F31" t="str">
        <f t="shared" si="3"/>
        <v/>
      </c>
      <c r="G31" t="str">
        <f t="shared" si="3"/>
        <v/>
      </c>
      <c r="H31" t="str">
        <f t="shared" si="3"/>
        <v/>
      </c>
      <c r="I31" t="str">
        <f t="shared" si="3"/>
        <v/>
      </c>
      <c r="J31" t="str">
        <f t="shared" si="2"/>
        <v/>
      </c>
      <c r="K31" t="str">
        <f t="shared" si="2"/>
        <v/>
      </c>
      <c r="L31" t="str">
        <f t="shared" si="2"/>
        <v/>
      </c>
      <c r="M31" t="str">
        <f t="shared" si="4"/>
        <v/>
      </c>
      <c r="N31" t="str">
        <f t="shared" si="4"/>
        <v/>
      </c>
    </row>
    <row r="32" spans="1:19" x14ac:dyDescent="0.25">
      <c r="A32" t="str">
        <f t="shared" si="0"/>
        <v/>
      </c>
      <c r="B32" t="str">
        <f t="shared" si="3"/>
        <v/>
      </c>
      <c r="C32" t="str">
        <f t="shared" si="3"/>
        <v/>
      </c>
      <c r="D32" t="str">
        <f t="shared" si="3"/>
        <v/>
      </c>
      <c r="E32" t="str">
        <f t="shared" si="3"/>
        <v/>
      </c>
      <c r="F32" t="str">
        <f t="shared" si="3"/>
        <v/>
      </c>
      <c r="G32" t="str">
        <f t="shared" si="3"/>
        <v/>
      </c>
      <c r="H32" t="str">
        <f t="shared" si="3"/>
        <v/>
      </c>
      <c r="I32" t="str">
        <f t="shared" si="3"/>
        <v/>
      </c>
      <c r="J32" t="str">
        <f t="shared" si="2"/>
        <v/>
      </c>
      <c r="K32" t="str">
        <f t="shared" si="2"/>
        <v/>
      </c>
      <c r="L32" t="str">
        <f t="shared" si="2"/>
        <v/>
      </c>
      <c r="M32" t="str">
        <f t="shared" si="4"/>
        <v/>
      </c>
      <c r="N32" t="str">
        <f t="shared" si="4"/>
        <v/>
      </c>
    </row>
    <row r="35" spans="1:14" x14ac:dyDescent="0.25">
      <c r="A35" t="str">
        <f>IF($B$1=10,match2!A11,IF($B$1=11,match2!A12,IF($B$1=12,match2!A13,IF($B$1=13,match2!A14,IF($B$1=14,match2!A15,IF($B$1=15,match2!A16,IF($B$1=16,match2!A17,"")))))))&amp;IF($B$1=17,match2!A18,"")</f>
        <v/>
      </c>
      <c r="B35" t="str">
        <f>IF($B$1=10,match2!B11,IF($B$1=11,match2!B12,IF($B$1=12,match2!B13,IF($B$1=13,match2!B14,IF($B$1=14,match2!B15,IF($B$1=15,match2!B16,IF($B$1=16,match2!B17,"")))))))&amp;IF($B$1=17,match2!B18,"")</f>
        <v/>
      </c>
      <c r="C35" t="str">
        <f>IF($B$1=10,match2!C11,IF($B$1=11,match2!C12,IF($B$1=12,match2!C13,IF($B$1=13,match2!C14,IF($B$1=14,match2!C15,IF($B$1=15,match2!C16,IF($B$1=16,match2!C17,"")))))))&amp;IF($B$1=17,match2!C18,"")</f>
        <v/>
      </c>
      <c r="D35" t="str">
        <f>IF($B$1=10,match2!D11,IF($B$1=11,match2!D12,IF($B$1=12,match2!D13,IF($B$1=13,match2!D14,IF($B$1=14,match2!D15,IF($B$1=15,match2!D16,IF($B$1=16,match2!D17,"")))))))&amp;IF($B$1=17,match2!D18,"")</f>
        <v/>
      </c>
      <c r="E35" t="str">
        <f>IF($B$1=10,match2!E11,IF($B$1=11,match2!E12,IF($B$1=12,match2!E13,IF($B$1=13,match2!E14,IF($B$1=14,match2!E15,IF($B$1=15,match2!E16,IF($B$1=16,match2!E17,"")))))))&amp;IF($B$1=17,match2!E18,"")</f>
        <v/>
      </c>
      <c r="F35" t="str">
        <f>IF($B$1=10,match2!F11,IF($B$1=11,match2!F12,IF($B$1=12,match2!F13,IF($B$1=13,match2!F14,IF($B$1=14,match2!F15,IF($B$1=15,match2!F16,IF($B$1=16,match2!F17,"")))))))&amp;IF($B$1=17,match2!F18,"")</f>
        <v/>
      </c>
      <c r="G35" t="str">
        <f>IF($B$1=10,match2!G11,IF($B$1=11,match2!G12,IF($B$1=12,match2!G13,IF($B$1=13,match2!G14,IF($B$1=14,match2!G15,IF($B$1=15,match2!G16,IF($B$1=16,match2!G17,"")))))))&amp;IF($B$1=17,match2!G18,"")</f>
        <v/>
      </c>
      <c r="H35" t="str">
        <f>IF($B$1=10,match2!H11,IF($B$1=11,match2!H12,IF($B$1=12,match2!H13,IF($B$1=13,match2!H14,IF($B$1=14,match2!H15,IF($B$1=15,match2!H16,IF($B$1=16,match2!H17,"")))))))&amp;IF($B$1=17,match2!H18,"")</f>
        <v/>
      </c>
      <c r="I35" t="str">
        <f>IF($B$1=10,match2!I11,IF($B$1=11,match2!I12,IF($B$1=12,match2!I13,IF($B$1=13,match2!I14,IF($B$1=14,match2!I15,IF($B$1=15,match2!I16,IF($B$1=16,match2!I17,"")))))))&amp;IF($B$1=17,match2!I18,"")</f>
        <v/>
      </c>
      <c r="J35" t="str">
        <f>IF($B$1=10,match2!J11,IF($B$1=11,match2!J12,IF($B$1=12,match2!J13,IF($B$1=13,match2!J14,IF($B$1=14,match2!J15,IF($B$1=15,match2!J16,IF($B$1=16,match2!J17,"")))))))&amp;IF($B$1=17,match2!J18,"")</f>
        <v/>
      </c>
      <c r="K35" t="str">
        <f>IF($B$1=10,match2!K11,IF($B$1=11,match2!K12,IF($B$1=12,match2!K13,IF($B$1=13,match2!K14,IF($B$1=14,match2!K15,IF($B$1=15,match2!K16,IF($B$1=16,match2!K17,"")))))))&amp;IF($B$1=17,match2!K18,"")</f>
        <v/>
      </c>
      <c r="L35" t="str">
        <f>IF($B$1=10,match2!L11,IF($B$1=11,match2!L12,IF($B$1=12,match2!L13,IF($B$1=13,match2!L14,IF($B$1=14,match2!L15,IF($B$1=15,match2!L16,IF($B$1=16,match2!L17,"")))))))&amp;IF($B$1=17,match2!L18,"")</f>
        <v/>
      </c>
      <c r="M35" t="str">
        <f>IF($B$1=10,match2!M11,IF($B$1=11,match2!M12,IF($B$1=12,match2!M13,IF($B$1=13,match2!M14,IF($B$1=14,match2!M15,IF($B$1=15,match2!M16,IF($B$1=16,match2!M17,"")))))))&amp;IF($B$1=17,match2!M18,"")</f>
        <v/>
      </c>
      <c r="N35" t="str">
        <f>IF($B$1=10,match2!N11,IF($B$1=11,match2!N12,IF($B$1=12,match2!N13,IF($B$1=13,match2!N14,IF($B$1=14,match2!N15,IF($B$1=15,match2!N16,IF($B$1=16,match2!N17,"")))))))&amp;IF($B$1=17,match2!N18,"")</f>
        <v/>
      </c>
    </row>
    <row r="36" spans="1:14" x14ac:dyDescent="0.25">
      <c r="A36" t="str">
        <f>IF($B$1=10,match2!A12,IF($B$1=11,match2!A13,IF($B$1=12,match2!A14,IF($B$1=13,match2!A15,IF($B$1=14,match2!A16,IF($B$1=15,match2!A17,IF($B$1=16,match2!A18,"")))))))&amp;IF($B$1=17,match2!A19,"")</f>
        <v/>
      </c>
      <c r="B36" t="str">
        <f>IF($B$1=10,match2!B12,IF($B$1=11,match2!B13,IF($B$1=12,match2!B14,IF($B$1=13,match2!B15,IF($B$1=14,match2!B16,IF($B$1=15,match2!B17,IF($B$1=16,match2!B18,"")))))))&amp;IF($B$1=17,match2!B19,"")</f>
        <v/>
      </c>
      <c r="C36" t="str">
        <f>IF($B$1=10,match2!C12,IF($B$1=11,match2!C13,IF($B$1=12,match2!C14,IF($B$1=13,match2!C15,IF($B$1=14,match2!C16,IF($B$1=15,match2!C17,IF($B$1=16,match2!C18,"")))))))&amp;IF($B$1=17,match2!C19,"")</f>
        <v/>
      </c>
      <c r="D36" t="str">
        <f>IF($B$1=10,match2!D12,IF($B$1=11,match2!D13,IF($B$1=12,match2!D14,IF($B$1=13,match2!D15,IF($B$1=14,match2!D16,IF($B$1=15,match2!D17,IF($B$1=16,match2!D18,"")))))))&amp;IF($B$1=17,match2!D19,"")</f>
        <v/>
      </c>
      <c r="E36" t="str">
        <f>IF($B$1=10,match2!E12,IF($B$1=11,match2!E13,IF($B$1=12,match2!E14,IF($B$1=13,match2!E15,IF($B$1=14,match2!E16,IF($B$1=15,match2!E17,IF($B$1=16,match2!E18,"")))))))&amp;IF($B$1=17,match2!E19,"")</f>
        <v/>
      </c>
      <c r="F36" t="str">
        <f>IF($B$1=10,match2!F12,IF($B$1=11,match2!F13,IF($B$1=12,match2!F14,IF($B$1=13,match2!F15,IF($B$1=14,match2!F16,IF($B$1=15,match2!F17,IF($B$1=16,match2!F18,"")))))))&amp;IF($B$1=17,match2!F19,"")</f>
        <v/>
      </c>
      <c r="G36" t="str">
        <f>IF($B$1=10,match2!G12,IF($B$1=11,match2!G13,IF($B$1=12,match2!G14,IF($B$1=13,match2!G15,IF($B$1=14,match2!G16,IF($B$1=15,match2!G17,IF($B$1=16,match2!G18,"")))))))&amp;IF($B$1=17,match2!G19,"")</f>
        <v/>
      </c>
      <c r="H36" t="str">
        <f>IF($B$1=10,match2!H12,IF($B$1=11,match2!H13,IF($B$1=12,match2!H14,IF($B$1=13,match2!H15,IF($B$1=14,match2!H16,IF($B$1=15,match2!H17,IF($B$1=16,match2!H18,"")))))))&amp;IF($B$1=17,match2!H19,"")</f>
        <v/>
      </c>
      <c r="I36" t="str">
        <f>IF($B$1=10,match2!I12,IF($B$1=11,match2!I13,IF($B$1=12,match2!I14,IF($B$1=13,match2!I15,IF($B$1=14,match2!I16,IF($B$1=15,match2!I17,IF($B$1=16,match2!I18,"")))))))&amp;IF($B$1=17,match2!I19,"")</f>
        <v/>
      </c>
      <c r="J36" t="str">
        <f>IF($B$1=10,match2!J12,IF($B$1=11,match2!J13,IF($B$1=12,match2!J14,IF($B$1=13,match2!J15,IF($B$1=14,match2!J16,IF($B$1=15,match2!J17,IF($B$1=16,match2!J18,"")))))))&amp;IF($B$1=17,match2!J19,"")</f>
        <v/>
      </c>
      <c r="K36" t="str">
        <f>IF($B$1=10,match2!K12,IF($B$1=11,match2!K13,IF($B$1=12,match2!K14,IF($B$1=13,match2!K15,IF($B$1=14,match2!K16,IF($B$1=15,match2!K17,IF($B$1=16,match2!K18,"")))))))&amp;IF($B$1=17,match2!K19,"")</f>
        <v/>
      </c>
      <c r="L36" t="str">
        <f>IF($B$1=10,match2!L12,IF($B$1=11,match2!L13,IF($B$1=12,match2!L14,IF($B$1=13,match2!L15,IF($B$1=14,match2!L16,IF($B$1=15,match2!L17,IF($B$1=16,match2!L18,"")))))))&amp;IF($B$1=17,match2!L19,"")</f>
        <v/>
      </c>
      <c r="M36" t="str">
        <f>IF($B$1=10,match2!M12,IF($B$1=11,match2!M13,IF($B$1=12,match2!M14,IF($B$1=13,match2!M15,IF($B$1=14,match2!M16,IF($B$1=15,match2!M17,IF($B$1=16,match2!M18,"")))))))&amp;IF($B$1=17,match2!M19,"")</f>
        <v/>
      </c>
      <c r="N36" t="str">
        <f>IF($B$1=10,match2!N12,IF($B$1=11,match2!N13,IF($B$1=12,match2!N14,IF($B$1=13,match2!N15,IF($B$1=14,match2!N16,IF($B$1=15,match2!N17,IF($B$1=16,match2!N18,"")))))))&amp;IF($B$1=17,match2!N19,"")</f>
        <v/>
      </c>
    </row>
    <row r="37" spans="1:14" x14ac:dyDescent="0.25">
      <c r="A37" t="str">
        <f>IF($B$1=10,match2!A13,IF($B$1=11,match2!A14,IF($B$1=12,match2!A15,IF($B$1=13,match2!A16,IF($B$1=14,match2!A17,IF($B$1=15,match2!A18,IF($B$1=16,match2!A19,"")))))))&amp;IF($B$1=17,match2!A20,"")</f>
        <v/>
      </c>
      <c r="B37" t="str">
        <f>IF($B$1=10,match2!B13,IF($B$1=11,match2!B14,IF($B$1=12,match2!B15,IF($B$1=13,match2!B16,IF($B$1=14,match2!B17,IF($B$1=15,match2!B18,IF($B$1=16,match2!B19,"")))))))&amp;IF($B$1=17,match2!B20,"")</f>
        <v/>
      </c>
      <c r="C37" t="str">
        <f>IF($B$1=10,match2!C13,IF($B$1=11,match2!C14,IF($B$1=12,match2!C15,IF($B$1=13,match2!C16,IF($B$1=14,match2!C17,IF($B$1=15,match2!C18,IF($B$1=16,match2!C19,"")))))))&amp;IF($B$1=17,match2!C20,"")</f>
        <v/>
      </c>
      <c r="D37" t="str">
        <f>IF($B$1=10,match2!D13,IF($B$1=11,match2!D14,IF($B$1=12,match2!D15,IF($B$1=13,match2!D16,IF($B$1=14,match2!D17,IF($B$1=15,match2!D18,IF($B$1=16,match2!D19,"")))))))&amp;IF($B$1=17,match2!D20,"")</f>
        <v/>
      </c>
      <c r="E37" t="str">
        <f>IF($B$1=10,match2!E13,IF($B$1=11,match2!E14,IF($B$1=12,match2!E15,IF($B$1=13,match2!E16,IF($B$1=14,match2!E17,IF($B$1=15,match2!E18,IF($B$1=16,match2!E19,"")))))))&amp;IF($B$1=17,match2!E20,"")</f>
        <v/>
      </c>
      <c r="F37" t="str">
        <f>IF($B$1=10,match2!F13,IF($B$1=11,match2!F14,IF($B$1=12,match2!F15,IF($B$1=13,match2!F16,IF($B$1=14,match2!F17,IF($B$1=15,match2!F18,IF($B$1=16,match2!F19,"")))))))&amp;IF($B$1=17,match2!F20,"")</f>
        <v/>
      </c>
      <c r="G37" t="str">
        <f>IF($B$1=10,match2!G13,IF($B$1=11,match2!G14,IF($B$1=12,match2!G15,IF($B$1=13,match2!G16,IF($B$1=14,match2!G17,IF($B$1=15,match2!G18,IF($B$1=16,match2!G19,"")))))))&amp;IF($B$1=17,match2!G20,"")</f>
        <v/>
      </c>
      <c r="H37" t="str">
        <f>IF($B$1=10,match2!H13,IF($B$1=11,match2!H14,IF($B$1=12,match2!H15,IF($B$1=13,match2!H16,IF($B$1=14,match2!H17,IF($B$1=15,match2!H18,IF($B$1=16,match2!H19,"")))))))&amp;IF($B$1=17,match2!H20,"")</f>
        <v/>
      </c>
      <c r="I37" t="str">
        <f>IF($B$1=10,match2!I13,IF($B$1=11,match2!I14,IF($B$1=12,match2!I15,IF($B$1=13,match2!I16,IF($B$1=14,match2!I17,IF($B$1=15,match2!I18,IF($B$1=16,match2!I19,"")))))))&amp;IF($B$1=17,match2!I20,"")</f>
        <v/>
      </c>
      <c r="J37" t="str">
        <f>IF($B$1=10,match2!J13,IF($B$1=11,match2!J14,IF($B$1=12,match2!J15,IF($B$1=13,match2!J16,IF($B$1=14,match2!J17,IF($B$1=15,match2!J18,IF($B$1=16,match2!J19,"")))))))&amp;IF($B$1=17,match2!J20,"")</f>
        <v/>
      </c>
      <c r="K37" t="str">
        <f>IF($B$1=10,match2!K13,IF($B$1=11,match2!K14,IF($B$1=12,match2!K15,IF($B$1=13,match2!K16,IF($B$1=14,match2!K17,IF($B$1=15,match2!K18,IF($B$1=16,match2!K19,"")))))))&amp;IF($B$1=17,match2!K20,"")</f>
        <v/>
      </c>
      <c r="L37" t="str">
        <f>IF($B$1=10,match2!L13,IF($B$1=11,match2!L14,IF($B$1=12,match2!L15,IF($B$1=13,match2!L16,IF($B$1=14,match2!L17,IF($B$1=15,match2!L18,IF($B$1=16,match2!L19,"")))))))&amp;IF($B$1=17,match2!L20,"")</f>
        <v/>
      </c>
      <c r="M37" t="str">
        <f>IF($B$1=10,match2!M13,IF($B$1=11,match2!M14,IF($B$1=12,match2!M15,IF($B$1=13,match2!M16,IF($B$1=14,match2!M17,IF($B$1=15,match2!M18,IF($B$1=16,match2!M19,"")))))))&amp;IF($B$1=17,match2!M20,"")</f>
        <v/>
      </c>
      <c r="N37" t="str">
        <f>IF($B$1=10,match2!N13,IF($B$1=11,match2!N14,IF($B$1=12,match2!N15,IF($B$1=13,match2!N16,IF($B$1=14,match2!N17,IF($B$1=15,match2!N18,IF($B$1=16,match2!N19,"")))))))&amp;IF($B$1=17,match2!N20,"")</f>
        <v/>
      </c>
    </row>
    <row r="38" spans="1:14" x14ac:dyDescent="0.25">
      <c r="A38" t="str">
        <f>IF($B$1=10,match2!A14,IF($B$1=11,match2!A15,IF($B$1=12,match2!A16,IF($B$1=13,match2!A17,IF($B$1=14,match2!A18,IF($B$1=15,match2!A19,IF($B$1=16,match2!A20,"")))))))&amp;IF($B$1=17,match2!A21,"")</f>
        <v/>
      </c>
      <c r="B38" t="str">
        <f>IF($B$1=10,match2!B14,IF($B$1=11,match2!B15,IF($B$1=12,match2!B16,IF($B$1=13,match2!B17,IF($B$1=14,match2!B18,IF($B$1=15,match2!B19,IF($B$1=16,match2!B20,"")))))))&amp;IF($B$1=17,match2!B21,"")</f>
        <v/>
      </c>
      <c r="C38" t="str">
        <f>IF($B$1=10,match2!C14,IF($B$1=11,match2!C15,IF($B$1=12,match2!C16,IF($B$1=13,match2!C17,IF($B$1=14,match2!C18,IF($B$1=15,match2!C19,IF($B$1=16,match2!C20,"")))))))&amp;IF($B$1=17,match2!C21,"")</f>
        <v/>
      </c>
      <c r="D38" t="str">
        <f>IF($B$1=10,match2!D14,IF($B$1=11,match2!D15,IF($B$1=12,match2!D16,IF($B$1=13,match2!D17,IF($B$1=14,match2!D18,IF($B$1=15,match2!D19,IF($B$1=16,match2!D20,"")))))))&amp;IF($B$1=17,match2!D21,"")</f>
        <v/>
      </c>
      <c r="E38" t="str">
        <f>IF($B$1=10,match2!E14,IF($B$1=11,match2!E15,IF($B$1=12,match2!E16,IF($B$1=13,match2!E17,IF($B$1=14,match2!E18,IF($B$1=15,match2!E19,IF($B$1=16,match2!E20,"")))))))&amp;IF($B$1=17,match2!E21,"")</f>
        <v/>
      </c>
      <c r="F38" t="str">
        <f>IF($B$1=10,match2!F14,IF($B$1=11,match2!F15,IF($B$1=12,match2!F16,IF($B$1=13,match2!F17,IF($B$1=14,match2!F18,IF($B$1=15,match2!F19,IF($B$1=16,match2!F20,"")))))))&amp;IF($B$1=17,match2!F21,"")</f>
        <v/>
      </c>
      <c r="G38" t="str">
        <f>IF($B$1=10,match2!G14,IF($B$1=11,match2!G15,IF($B$1=12,match2!G16,IF($B$1=13,match2!G17,IF($B$1=14,match2!G18,IF($B$1=15,match2!G19,IF($B$1=16,match2!G20,"")))))))&amp;IF($B$1=17,match2!G21,"")</f>
        <v/>
      </c>
      <c r="H38" t="str">
        <f>IF($B$1=10,match2!H14,IF($B$1=11,match2!H15,IF($B$1=12,match2!H16,IF($B$1=13,match2!H17,IF($B$1=14,match2!H18,IF($B$1=15,match2!H19,IF($B$1=16,match2!H20,"")))))))&amp;IF($B$1=17,match2!H21,"")</f>
        <v/>
      </c>
      <c r="I38" t="str">
        <f>IF($B$1=10,match2!I14,IF($B$1=11,match2!I15,IF($B$1=12,match2!I16,IF($B$1=13,match2!I17,IF($B$1=14,match2!I18,IF($B$1=15,match2!I19,IF($B$1=16,match2!I20,"")))))))&amp;IF($B$1=17,match2!I21,"")</f>
        <v/>
      </c>
      <c r="J38" t="str">
        <f>IF($B$1=10,match2!J14,IF($B$1=11,match2!J15,IF($B$1=12,match2!J16,IF($B$1=13,match2!J17,IF($B$1=14,match2!J18,IF($B$1=15,match2!J19,IF($B$1=16,match2!J20,"")))))))&amp;IF($B$1=17,match2!J21,"")</f>
        <v/>
      </c>
      <c r="K38" t="str">
        <f>IF($B$1=10,match2!K14,IF($B$1=11,match2!K15,IF($B$1=12,match2!K16,IF($B$1=13,match2!K17,IF($B$1=14,match2!K18,IF($B$1=15,match2!K19,IF($B$1=16,match2!K20,"")))))))&amp;IF($B$1=17,match2!K21,"")</f>
        <v/>
      </c>
      <c r="L38" t="str">
        <f>IF($B$1=10,match2!L14,IF($B$1=11,match2!L15,IF($B$1=12,match2!L16,IF($B$1=13,match2!L17,IF($B$1=14,match2!L18,IF($B$1=15,match2!L19,IF($B$1=16,match2!L20,"")))))))&amp;IF($B$1=17,match2!L21,"")</f>
        <v/>
      </c>
      <c r="M38" t="str">
        <f>IF($B$1=10,match2!M14,IF($B$1=11,match2!M15,IF($B$1=12,match2!M16,IF($B$1=13,match2!M17,IF($B$1=14,match2!M18,IF($B$1=15,match2!M19,IF($B$1=16,match2!M20,"")))))))&amp;IF($B$1=17,match2!M21,"")</f>
        <v/>
      </c>
      <c r="N38" t="str">
        <f>IF($B$1=10,match2!N14,IF($B$1=11,match2!N15,IF($B$1=12,match2!N16,IF($B$1=13,match2!N17,IF($B$1=14,match2!N18,IF($B$1=15,match2!N19,IF($B$1=16,match2!N20,"")))))))&amp;IF($B$1=17,match2!N21,"")</f>
        <v/>
      </c>
    </row>
    <row r="39" spans="1:14" x14ac:dyDescent="0.25">
      <c r="A39" t="str">
        <f>IF($B$1=10,match2!A15,IF($B$1=11,match2!A16,IF($B$1=12,match2!A17,IF($B$1=13,match2!A18,IF($B$1=14,match2!A19,IF($B$1=15,match2!A20,IF($B$1=16,match2!A21,"")))))))&amp;IF($B$1=17,match2!A22,"")</f>
        <v/>
      </c>
      <c r="B39" t="str">
        <f>IF($B$1=10,match2!B15,IF($B$1=11,match2!B16,IF($B$1=12,match2!B17,IF($B$1=13,match2!B18,IF($B$1=14,match2!B19,IF($B$1=15,match2!B20,IF($B$1=16,match2!B21,"")))))))&amp;IF($B$1=17,match2!B22,"")</f>
        <v/>
      </c>
      <c r="C39" t="str">
        <f>IF($B$1=10,match2!C15,IF($B$1=11,match2!C16,IF($B$1=12,match2!C17,IF($B$1=13,match2!C18,IF($B$1=14,match2!C19,IF($B$1=15,match2!C20,IF($B$1=16,match2!C21,"")))))))&amp;IF($B$1=17,match2!C22,"")</f>
        <v/>
      </c>
      <c r="D39" t="str">
        <f>IF($B$1=10,match2!D15,IF($B$1=11,match2!D16,IF($B$1=12,match2!D17,IF($B$1=13,match2!D18,IF($B$1=14,match2!D19,IF($B$1=15,match2!D20,IF($B$1=16,match2!D21,"")))))))&amp;IF($B$1=17,match2!D22,"")</f>
        <v/>
      </c>
      <c r="E39" t="str">
        <f>IF($B$1=10,match2!E15,IF($B$1=11,match2!E16,IF($B$1=12,match2!E17,IF($B$1=13,match2!E18,IF($B$1=14,match2!E19,IF($B$1=15,match2!E20,IF($B$1=16,match2!E21,"")))))))&amp;IF($B$1=17,match2!E22,"")</f>
        <v/>
      </c>
      <c r="F39" t="str">
        <f>IF($B$1=10,match2!F15,IF($B$1=11,match2!F16,IF($B$1=12,match2!F17,IF($B$1=13,match2!F18,IF($B$1=14,match2!F19,IF($B$1=15,match2!F20,IF($B$1=16,match2!F21,"")))))))&amp;IF($B$1=17,match2!F22,"")</f>
        <v/>
      </c>
      <c r="G39" t="str">
        <f>IF($B$1=10,match2!G15,IF($B$1=11,match2!G16,IF($B$1=12,match2!G17,IF($B$1=13,match2!G18,IF($B$1=14,match2!G19,IF($B$1=15,match2!G20,IF($B$1=16,match2!G21,"")))))))&amp;IF($B$1=17,match2!G22,"")</f>
        <v/>
      </c>
      <c r="H39" t="str">
        <f>IF($B$1=10,match2!H15,IF($B$1=11,match2!H16,IF($B$1=12,match2!H17,IF($B$1=13,match2!H18,IF($B$1=14,match2!H19,IF($B$1=15,match2!H20,IF($B$1=16,match2!H21,"")))))))&amp;IF($B$1=17,match2!H22,"")</f>
        <v/>
      </c>
      <c r="I39" t="str">
        <f>IF($B$1=10,match2!I15,IF($B$1=11,match2!I16,IF($B$1=12,match2!I17,IF($B$1=13,match2!I18,IF($B$1=14,match2!I19,IF($B$1=15,match2!I20,IF($B$1=16,match2!I21,"")))))))&amp;IF($B$1=17,match2!I22,"")</f>
        <v/>
      </c>
      <c r="J39" t="str">
        <f>IF($B$1=10,match2!J15,IF($B$1=11,match2!J16,IF($B$1=12,match2!J17,IF($B$1=13,match2!J18,IF($B$1=14,match2!J19,IF($B$1=15,match2!J20,IF($B$1=16,match2!J21,"")))))))&amp;IF($B$1=17,match2!J22,"")</f>
        <v/>
      </c>
      <c r="K39" t="str">
        <f>IF($B$1=10,match2!K15,IF($B$1=11,match2!K16,IF($B$1=12,match2!K17,IF($B$1=13,match2!K18,IF($B$1=14,match2!K19,IF($B$1=15,match2!K20,IF($B$1=16,match2!K21,"")))))))&amp;IF($B$1=17,match2!K22,"")</f>
        <v/>
      </c>
      <c r="L39" t="str">
        <f>IF($B$1=10,match2!L15,IF($B$1=11,match2!L16,IF($B$1=12,match2!L17,IF($B$1=13,match2!L18,IF($B$1=14,match2!L19,IF($B$1=15,match2!L20,IF($B$1=16,match2!L21,"")))))))&amp;IF($B$1=17,match2!L22,"")</f>
        <v/>
      </c>
      <c r="M39" t="str">
        <f>IF($B$1=10,match2!M15,IF($B$1=11,match2!M16,IF($B$1=12,match2!M17,IF($B$1=13,match2!M18,IF($B$1=14,match2!M19,IF($B$1=15,match2!M20,IF($B$1=16,match2!M21,"")))))))&amp;IF($B$1=17,match2!M22,"")</f>
        <v/>
      </c>
      <c r="N39" t="str">
        <f>IF($B$1=10,match2!N15,IF($B$1=11,match2!N16,IF($B$1=12,match2!N17,IF($B$1=13,match2!N18,IF($B$1=14,match2!N19,IF($B$1=15,match2!N20,IF($B$1=16,match2!N21,"")))))))&amp;IF($B$1=17,match2!N22,"")</f>
        <v/>
      </c>
    </row>
    <row r="40" spans="1:14" x14ac:dyDescent="0.25">
      <c r="A40" t="str">
        <f>IF($B$1=10,match2!A16,IF($B$1=11,match2!A17,IF($B$1=12,match2!A18,IF($B$1=13,match2!A19,IF($B$1=14,match2!A20,IF($B$1=15,match2!A21,IF($B$1=16,match2!A22,"")))))))&amp;IF($B$1=17,match2!A23,"")</f>
        <v/>
      </c>
      <c r="B40" t="str">
        <f>IF($B$1=10,match2!B16,IF($B$1=11,match2!B17,IF($B$1=12,match2!B18,IF($B$1=13,match2!B19,IF($B$1=14,match2!B20,IF($B$1=15,match2!B21,IF($B$1=16,match2!B22,"")))))))&amp;IF($B$1=17,match2!B23,"")</f>
        <v/>
      </c>
      <c r="C40" t="str">
        <f>IF($B$1=10,match2!C16,IF($B$1=11,match2!C17,IF($B$1=12,match2!C18,IF($B$1=13,match2!C19,IF($B$1=14,match2!C20,IF($B$1=15,match2!C21,IF($B$1=16,match2!C22,"")))))))&amp;IF($B$1=17,match2!C23,"")</f>
        <v/>
      </c>
      <c r="D40" t="str">
        <f>IF($B$1=10,match2!D16,IF($B$1=11,match2!D17,IF($B$1=12,match2!D18,IF($B$1=13,match2!D19,IF($B$1=14,match2!D20,IF($B$1=15,match2!D21,IF($B$1=16,match2!D22,"")))))))&amp;IF($B$1=17,match2!D23,"")</f>
        <v/>
      </c>
      <c r="E40" t="str">
        <f>IF($B$1=10,match2!E16,IF($B$1=11,match2!E17,IF($B$1=12,match2!E18,IF($B$1=13,match2!E19,IF($B$1=14,match2!E20,IF($B$1=15,match2!E21,IF($B$1=16,match2!E22,"")))))))&amp;IF($B$1=17,match2!E23,"")</f>
        <v/>
      </c>
      <c r="F40" t="str">
        <f>IF($B$1=10,match2!F16,IF($B$1=11,match2!F17,IF($B$1=12,match2!F18,IF($B$1=13,match2!F19,IF($B$1=14,match2!F20,IF($B$1=15,match2!F21,IF($B$1=16,match2!F22,"")))))))&amp;IF($B$1=17,match2!F23,"")</f>
        <v/>
      </c>
      <c r="G40" t="str">
        <f>IF($B$1=10,match2!G16,IF($B$1=11,match2!G17,IF($B$1=12,match2!G18,IF($B$1=13,match2!G19,IF($B$1=14,match2!G20,IF($B$1=15,match2!G21,IF($B$1=16,match2!G22,"")))))))&amp;IF($B$1=17,match2!G23,"")</f>
        <v/>
      </c>
      <c r="H40" t="str">
        <f>IF($B$1=10,match2!H16,IF($B$1=11,match2!H17,IF($B$1=12,match2!H18,IF($B$1=13,match2!H19,IF($B$1=14,match2!H20,IF($B$1=15,match2!H21,IF($B$1=16,match2!H22,"")))))))&amp;IF($B$1=17,match2!H23,"")</f>
        <v/>
      </c>
      <c r="I40" t="str">
        <f>IF($B$1=10,match2!I16,IF($B$1=11,match2!I17,IF($B$1=12,match2!I18,IF($B$1=13,match2!I19,IF($B$1=14,match2!I20,IF($B$1=15,match2!I21,IF($B$1=16,match2!I22,"")))))))&amp;IF($B$1=17,match2!I23,"")</f>
        <v/>
      </c>
      <c r="J40" t="str">
        <f>IF($B$1=10,match2!J16,IF($B$1=11,match2!J17,IF($B$1=12,match2!J18,IF($B$1=13,match2!J19,IF($B$1=14,match2!J20,IF($B$1=15,match2!J21,IF($B$1=16,match2!J22,"")))))))&amp;IF($B$1=17,match2!J23,"")</f>
        <v/>
      </c>
      <c r="K40" t="str">
        <f>IF($B$1=10,match2!K16,IF($B$1=11,match2!K17,IF($B$1=12,match2!K18,IF($B$1=13,match2!K19,IF($B$1=14,match2!K20,IF($B$1=15,match2!K21,IF($B$1=16,match2!K22,"")))))))&amp;IF($B$1=17,match2!K23,"")</f>
        <v/>
      </c>
      <c r="L40" t="str">
        <f>IF($B$1=10,match2!L16,IF($B$1=11,match2!L17,IF($B$1=12,match2!L18,IF($B$1=13,match2!L19,IF($B$1=14,match2!L20,IF($B$1=15,match2!L21,IF($B$1=16,match2!L22,"")))))))&amp;IF($B$1=17,match2!L23,"")</f>
        <v/>
      </c>
      <c r="M40" t="str">
        <f>IF($B$1=10,match2!M16,IF($B$1=11,match2!M17,IF($B$1=12,match2!M18,IF($B$1=13,match2!M19,IF($B$1=14,match2!M20,IF($B$1=15,match2!M21,IF($B$1=16,match2!M22,"")))))))&amp;IF($B$1=17,match2!M23,"")</f>
        <v/>
      </c>
      <c r="N40" t="str">
        <f>IF($B$1=10,match2!N16,IF($B$1=11,match2!N17,IF($B$1=12,match2!N18,IF($B$1=13,match2!N19,IF($B$1=14,match2!N20,IF($B$1=15,match2!N21,IF($B$1=16,match2!N22,"")))))))&amp;IF($B$1=17,match2!N23,"")</f>
        <v/>
      </c>
    </row>
    <row r="41" spans="1:14" x14ac:dyDescent="0.25">
      <c r="A41" t="str">
        <f>IF($B$1=10,match2!A17,IF($B$1=11,match2!A18,IF($B$1=12,match2!A19,IF($B$1=13,match2!A20,IF($B$1=14,match2!A21,IF($B$1=15,match2!A22,IF($B$1=16,match2!A23,"")))))))&amp;IF($B$1=17,match2!A24,"")</f>
        <v/>
      </c>
      <c r="B41" t="str">
        <f>IF($B$1=10,match2!B17,IF($B$1=11,match2!B18,IF($B$1=12,match2!B19,IF($B$1=13,match2!B20,IF($B$1=14,match2!B21,IF($B$1=15,match2!B22,IF($B$1=16,match2!B23,"")))))))&amp;IF($B$1=17,match2!B24,"")</f>
        <v/>
      </c>
      <c r="C41" t="str">
        <f>IF($B$1=10,match2!C17,IF($B$1=11,match2!C18,IF($B$1=12,match2!C19,IF($B$1=13,match2!C20,IF($B$1=14,match2!C21,IF($B$1=15,match2!C22,IF($B$1=16,match2!C23,"")))))))&amp;IF($B$1=17,match2!C24,"")</f>
        <v/>
      </c>
      <c r="D41" t="str">
        <f>IF($B$1=10,match2!D17,IF($B$1=11,match2!D18,IF($B$1=12,match2!D19,IF($B$1=13,match2!D20,IF($B$1=14,match2!D21,IF($B$1=15,match2!D22,IF($B$1=16,match2!D23,"")))))))&amp;IF($B$1=17,match2!D24,"")</f>
        <v/>
      </c>
      <c r="E41" t="str">
        <f>IF($B$1=10,match2!E17,IF($B$1=11,match2!E18,IF($B$1=12,match2!E19,IF($B$1=13,match2!E20,IF($B$1=14,match2!E21,IF($B$1=15,match2!E22,IF($B$1=16,match2!E23,"")))))))&amp;IF($B$1=17,match2!E24,"")</f>
        <v/>
      </c>
      <c r="F41" t="str">
        <f>IF($B$1=10,match2!F17,IF($B$1=11,match2!F18,IF($B$1=12,match2!F19,IF($B$1=13,match2!F20,IF($B$1=14,match2!F21,IF($B$1=15,match2!F22,IF($B$1=16,match2!F23,"")))))))&amp;IF($B$1=17,match2!F24,"")</f>
        <v/>
      </c>
      <c r="G41" t="str">
        <f>IF($B$1=10,match2!G17,IF($B$1=11,match2!G18,IF($B$1=12,match2!G19,IF($B$1=13,match2!G20,IF($B$1=14,match2!G21,IF($B$1=15,match2!G22,IF($B$1=16,match2!G23,"")))))))&amp;IF($B$1=17,match2!G24,"")</f>
        <v/>
      </c>
      <c r="H41" t="str">
        <f>IF($B$1=10,match2!H17,IF($B$1=11,match2!H18,IF($B$1=12,match2!H19,IF($B$1=13,match2!H20,IF($B$1=14,match2!H21,IF($B$1=15,match2!H22,IF($B$1=16,match2!H23,"")))))))&amp;IF($B$1=17,match2!H24,"")</f>
        <v/>
      </c>
      <c r="I41" t="str">
        <f>IF($B$1=10,match2!I17,IF($B$1=11,match2!I18,IF($B$1=12,match2!I19,IF($B$1=13,match2!I20,IF($B$1=14,match2!I21,IF($B$1=15,match2!I22,IF($B$1=16,match2!I23,"")))))))&amp;IF($B$1=17,match2!I24,"")</f>
        <v/>
      </c>
      <c r="J41" t="str">
        <f>IF($B$1=10,match2!J17,IF($B$1=11,match2!J18,IF($B$1=12,match2!J19,IF($B$1=13,match2!J20,IF($B$1=14,match2!J21,IF($B$1=15,match2!J22,IF($B$1=16,match2!J23,"")))))))&amp;IF($B$1=17,match2!J24,"")</f>
        <v/>
      </c>
      <c r="K41" t="str">
        <f>IF($B$1=10,match2!K17,IF($B$1=11,match2!K18,IF($B$1=12,match2!K19,IF($B$1=13,match2!K20,IF($B$1=14,match2!K21,IF($B$1=15,match2!K22,IF($B$1=16,match2!K23,"")))))))&amp;IF($B$1=17,match2!K24,"")</f>
        <v/>
      </c>
      <c r="L41" t="str">
        <f>IF($B$1=10,match2!L17,IF($B$1=11,match2!L18,IF($B$1=12,match2!L19,IF($B$1=13,match2!L20,IF($B$1=14,match2!L21,IF($B$1=15,match2!L22,IF($B$1=16,match2!L23,"")))))))&amp;IF($B$1=17,match2!L24,"")</f>
        <v/>
      </c>
      <c r="M41" t="str">
        <f>IF($B$1=10,match2!M17,IF($B$1=11,match2!M18,IF($B$1=12,match2!M19,IF($B$1=13,match2!M20,IF($B$1=14,match2!M21,IF($B$1=15,match2!M22,IF($B$1=16,match2!M23,"")))))))&amp;IF($B$1=17,match2!M24,"")</f>
        <v/>
      </c>
      <c r="N41" t="str">
        <f>IF($B$1=10,match2!N17,IF($B$1=11,match2!N18,IF($B$1=12,match2!N19,IF($B$1=13,match2!N20,IF($B$1=14,match2!N21,IF($B$1=15,match2!N22,IF($B$1=16,match2!N23,"")))))))&amp;IF($B$1=17,match2!N24,"")</f>
        <v/>
      </c>
    </row>
    <row r="42" spans="1:14" x14ac:dyDescent="0.25">
      <c r="A42" t="str">
        <f>IF($B$1=10,match2!A18,IF($B$1=11,match2!A19,IF($B$1=12,match2!A20,IF($B$1=13,match2!A21,IF($B$1=14,match2!A22,IF($B$1=15,match2!A23,IF($B$1=16,match2!A24,"")))))))&amp;IF($B$1=17,match2!A25,"")</f>
        <v/>
      </c>
      <c r="B42" t="str">
        <f>IF($B$1=10,match2!B18,IF($B$1=11,match2!B19,IF($B$1=12,match2!B20,IF($B$1=13,match2!B21,IF($B$1=14,match2!B22,IF($B$1=15,match2!B23,IF($B$1=16,match2!B24,"")))))))&amp;IF($B$1=17,match2!B25,"")</f>
        <v/>
      </c>
      <c r="C42" t="str">
        <f>IF($B$1=10,match2!C18,IF($B$1=11,match2!C19,IF($B$1=12,match2!C20,IF($B$1=13,match2!C21,IF($B$1=14,match2!C22,IF($B$1=15,match2!C23,IF($B$1=16,match2!C24,"")))))))&amp;IF($B$1=17,match2!C25,"")</f>
        <v/>
      </c>
      <c r="D42" t="str">
        <f>IF($B$1=10,match2!D18,IF($B$1=11,match2!D19,IF($B$1=12,match2!D20,IF($B$1=13,match2!D21,IF($B$1=14,match2!D22,IF($B$1=15,match2!D23,IF($B$1=16,match2!D24,"")))))))&amp;IF($B$1=17,match2!D25,"")</f>
        <v/>
      </c>
      <c r="E42" t="str">
        <f>IF($B$1=10,match2!E18,IF($B$1=11,match2!E19,IF($B$1=12,match2!E20,IF($B$1=13,match2!E21,IF($B$1=14,match2!E22,IF($B$1=15,match2!E23,IF($B$1=16,match2!E24,"")))))))&amp;IF($B$1=17,match2!E25,"")</f>
        <v/>
      </c>
      <c r="F42" t="str">
        <f>IF($B$1=10,match2!F18,IF($B$1=11,match2!F19,IF($B$1=12,match2!F20,IF($B$1=13,match2!F21,IF($B$1=14,match2!F22,IF($B$1=15,match2!F23,IF($B$1=16,match2!F24,"")))))))&amp;IF($B$1=17,match2!F25,"")</f>
        <v/>
      </c>
      <c r="G42" t="str">
        <f>IF($B$1=10,match2!G18,IF($B$1=11,match2!G19,IF($B$1=12,match2!G20,IF($B$1=13,match2!G21,IF($B$1=14,match2!G22,IF($B$1=15,match2!G23,IF($B$1=16,match2!G24,"")))))))&amp;IF($B$1=17,match2!G25,"")</f>
        <v/>
      </c>
      <c r="H42" t="str">
        <f>IF($B$1=10,match2!H18,IF($B$1=11,match2!H19,IF($B$1=12,match2!H20,IF($B$1=13,match2!H21,IF($B$1=14,match2!H22,IF($B$1=15,match2!H23,IF($B$1=16,match2!H24,"")))))))&amp;IF($B$1=17,match2!H25,"")</f>
        <v/>
      </c>
      <c r="I42" t="str">
        <f>IF($B$1=10,match2!I18,IF($B$1=11,match2!I19,IF($B$1=12,match2!I20,IF($B$1=13,match2!I21,IF($B$1=14,match2!I22,IF($B$1=15,match2!I23,IF($B$1=16,match2!I24,"")))))))&amp;IF($B$1=17,match2!I25,"")</f>
        <v/>
      </c>
      <c r="J42" t="str">
        <f>IF($B$1=10,match2!J18,IF($B$1=11,match2!J19,IF($B$1=12,match2!J20,IF($B$1=13,match2!J21,IF($B$1=14,match2!J22,IF($B$1=15,match2!J23,IF($B$1=16,match2!J24,"")))))))&amp;IF($B$1=17,match2!J25,"")</f>
        <v/>
      </c>
      <c r="K42" t="str">
        <f>IF($B$1=10,match2!K18,IF($B$1=11,match2!K19,IF($B$1=12,match2!K20,IF($B$1=13,match2!K21,IF($B$1=14,match2!K22,IF($B$1=15,match2!K23,IF($B$1=16,match2!K24,"")))))))&amp;IF($B$1=17,match2!K25,"")</f>
        <v/>
      </c>
      <c r="L42" t="str">
        <f>IF($B$1=10,match2!L18,IF($B$1=11,match2!L19,IF($B$1=12,match2!L20,IF($B$1=13,match2!L21,IF($B$1=14,match2!L22,IF($B$1=15,match2!L23,IF($B$1=16,match2!L24,"")))))))&amp;IF($B$1=17,match2!L25,"")</f>
        <v/>
      </c>
      <c r="M42" t="str">
        <f>IF($B$1=10,match2!M18,IF($B$1=11,match2!M19,IF($B$1=12,match2!M20,IF($B$1=13,match2!M21,IF($B$1=14,match2!M22,IF($B$1=15,match2!M23,IF($B$1=16,match2!M24,"")))))))&amp;IF($B$1=17,match2!M25,"")</f>
        <v/>
      </c>
      <c r="N42" t="str">
        <f>IF($B$1=10,match2!N18,IF($B$1=11,match2!N19,IF($B$1=12,match2!N20,IF($B$1=13,match2!N21,IF($B$1=14,match2!N22,IF($B$1=15,match2!N23,IF($B$1=16,match2!N24,"")))))))&amp;IF($B$1=17,match2!N25,"")</f>
        <v/>
      </c>
    </row>
    <row r="43" spans="1:14" x14ac:dyDescent="0.25">
      <c r="A43" t="str">
        <f>IF($B$1=10,match2!A19,IF($B$1=11,match2!A20,IF($B$1=12,match2!A21,IF($B$1=13,match2!A22,IF($B$1=14,match2!A23,IF($B$1=15,match2!A24,IF($B$1=16,match2!A25,"")))))))&amp;IF($B$1=17,match2!A26,"")</f>
        <v/>
      </c>
      <c r="B43" t="str">
        <f>IF($B$1=10,match2!B19,IF($B$1=11,match2!B20,IF($B$1=12,match2!B21,IF($B$1=13,match2!B22,IF($B$1=14,match2!B23,IF($B$1=15,match2!B24,IF($B$1=16,match2!B25,"")))))))&amp;IF($B$1=17,match2!B26,"")</f>
        <v/>
      </c>
      <c r="C43" t="str">
        <f>IF($B$1=10,match2!C19,IF($B$1=11,match2!C20,IF($B$1=12,match2!C21,IF($B$1=13,match2!C22,IF($B$1=14,match2!C23,IF($B$1=15,match2!C24,IF($B$1=16,match2!C25,"")))))))&amp;IF($B$1=17,match2!C26,"")</f>
        <v/>
      </c>
      <c r="D43" t="str">
        <f>IF($B$1=10,match2!D19,IF($B$1=11,match2!D20,IF($B$1=12,match2!D21,IF($B$1=13,match2!D22,IF($B$1=14,match2!D23,IF($B$1=15,match2!D24,IF($B$1=16,match2!D25,"")))))))&amp;IF($B$1=17,match2!D26,"")</f>
        <v/>
      </c>
      <c r="E43" t="str">
        <f>IF($B$1=10,match2!E19,IF($B$1=11,match2!E20,IF($B$1=12,match2!E21,IF($B$1=13,match2!E22,IF($B$1=14,match2!E23,IF($B$1=15,match2!E24,IF($B$1=16,match2!E25,"")))))))&amp;IF($B$1=17,match2!E26,"")</f>
        <v/>
      </c>
      <c r="F43" t="str">
        <f>IF($B$1=10,match2!F19,IF($B$1=11,match2!F20,IF($B$1=12,match2!F21,IF($B$1=13,match2!F22,IF($B$1=14,match2!F23,IF($B$1=15,match2!F24,IF($B$1=16,match2!F25,"")))))))&amp;IF($B$1=17,match2!F26,"")</f>
        <v/>
      </c>
      <c r="G43" t="str">
        <f>IF($B$1=10,match2!G19,IF($B$1=11,match2!G20,IF($B$1=12,match2!G21,IF($B$1=13,match2!G22,IF($B$1=14,match2!G23,IF($B$1=15,match2!G24,IF($B$1=16,match2!G25,"")))))))&amp;IF($B$1=17,match2!G26,"")</f>
        <v/>
      </c>
      <c r="H43" t="str">
        <f>IF($B$1=10,match2!H19,IF($B$1=11,match2!H20,IF($B$1=12,match2!H21,IF($B$1=13,match2!H22,IF($B$1=14,match2!H23,IF($B$1=15,match2!H24,IF($B$1=16,match2!H25,"")))))))&amp;IF($B$1=17,match2!H26,"")</f>
        <v/>
      </c>
      <c r="I43" t="str">
        <f>IF($B$1=10,match2!I19,IF($B$1=11,match2!I20,IF($B$1=12,match2!I21,IF($B$1=13,match2!I22,IF($B$1=14,match2!I23,IF($B$1=15,match2!I24,IF($B$1=16,match2!I25,"")))))))&amp;IF($B$1=17,match2!I26,"")</f>
        <v/>
      </c>
      <c r="J43" t="str">
        <f>IF($B$1=10,match2!J19,IF($B$1=11,match2!J20,IF($B$1=12,match2!J21,IF($B$1=13,match2!J22,IF($B$1=14,match2!J23,IF($B$1=15,match2!J24,IF($B$1=16,match2!J25,"")))))))&amp;IF($B$1=17,match2!J26,"")</f>
        <v/>
      </c>
      <c r="K43" t="str">
        <f>IF($B$1=10,match2!K19,IF($B$1=11,match2!K20,IF($B$1=12,match2!K21,IF($B$1=13,match2!K22,IF($B$1=14,match2!K23,IF($B$1=15,match2!K24,IF($B$1=16,match2!K25,"")))))))&amp;IF($B$1=17,match2!K26,"")</f>
        <v/>
      </c>
      <c r="L43" t="str">
        <f>IF($B$1=10,match2!L19,IF($B$1=11,match2!L20,IF($B$1=12,match2!L21,IF($B$1=13,match2!L22,IF($B$1=14,match2!L23,IF($B$1=15,match2!L24,IF($B$1=16,match2!L25,"")))))))&amp;IF($B$1=17,match2!L26,"")</f>
        <v/>
      </c>
      <c r="M43" t="str">
        <f>IF($B$1=10,match2!M19,IF($B$1=11,match2!M20,IF($B$1=12,match2!M21,IF($B$1=13,match2!M22,IF($B$1=14,match2!M23,IF($B$1=15,match2!M24,IF($B$1=16,match2!M25,"")))))))&amp;IF($B$1=17,match2!M26,"")</f>
        <v/>
      </c>
      <c r="N43" t="str">
        <f>IF($B$1=10,match2!N19,IF($B$1=11,match2!N20,IF($B$1=12,match2!N21,IF($B$1=13,match2!N22,IF($B$1=14,match2!N23,IF($B$1=15,match2!N24,IF($B$1=16,match2!N25,"")))))))&amp;IF($B$1=17,match2!N26,"")</f>
        <v/>
      </c>
    </row>
    <row r="44" spans="1:14" x14ac:dyDescent="0.25">
      <c r="A44" t="str">
        <f>IF($B$1=10,match2!A20,IF($B$1=11,match2!A21,IF($B$1=12,match2!A22,IF($B$1=13,match2!A23,IF($B$1=14,match2!A24,IF($B$1=15,match2!A25,IF($B$1=16,match2!A26,"")))))))&amp;IF($B$1=17,match2!A27,"")</f>
        <v/>
      </c>
      <c r="B44" t="str">
        <f>IF($B$1=10,match2!B20,IF($B$1=11,match2!B21,IF($B$1=12,match2!B22,IF($B$1=13,match2!B23,IF($B$1=14,match2!B24,IF($B$1=15,match2!B25,IF($B$1=16,match2!B26,"")))))))&amp;IF($B$1=17,match2!B27,"")</f>
        <v/>
      </c>
      <c r="C44" t="str">
        <f>IF($B$1=10,match2!C20,IF($B$1=11,match2!C21,IF($B$1=12,match2!C22,IF($B$1=13,match2!C23,IF($B$1=14,match2!C24,IF($B$1=15,match2!C25,IF($B$1=16,match2!C26,"")))))))&amp;IF($B$1=17,match2!C27,"")</f>
        <v/>
      </c>
      <c r="D44" t="str">
        <f>IF($B$1=10,match2!D20,IF($B$1=11,match2!D21,IF($B$1=12,match2!D22,IF($B$1=13,match2!D23,IF($B$1=14,match2!D24,IF($B$1=15,match2!D25,IF($B$1=16,match2!D26,"")))))))&amp;IF($B$1=17,match2!D27,"")</f>
        <v/>
      </c>
      <c r="E44" t="str">
        <f>IF($B$1=10,match2!E20,IF($B$1=11,match2!E21,IF($B$1=12,match2!E22,IF($B$1=13,match2!E23,IF($B$1=14,match2!E24,IF($B$1=15,match2!E25,IF($B$1=16,match2!E26,"")))))))&amp;IF($B$1=17,match2!E27,"")</f>
        <v/>
      </c>
      <c r="F44" t="str">
        <f>IF($B$1=10,match2!F20,IF($B$1=11,match2!F21,IF($B$1=12,match2!F22,IF($B$1=13,match2!F23,IF($B$1=14,match2!F24,IF($B$1=15,match2!F25,IF($B$1=16,match2!F26,"")))))))&amp;IF($B$1=17,match2!F27,"")</f>
        <v/>
      </c>
      <c r="G44" t="str">
        <f>IF($B$1=10,match2!G20,IF($B$1=11,match2!G21,IF($B$1=12,match2!G22,IF($B$1=13,match2!G23,IF($B$1=14,match2!G24,IF($B$1=15,match2!G25,IF($B$1=16,match2!G26,"")))))))&amp;IF($B$1=17,match2!G27,"")</f>
        <v/>
      </c>
      <c r="H44" t="str">
        <f>IF($B$1=10,match2!H20,IF($B$1=11,match2!H21,IF($B$1=12,match2!H22,IF($B$1=13,match2!H23,IF($B$1=14,match2!H24,IF($B$1=15,match2!H25,IF($B$1=16,match2!H26,"")))))))&amp;IF($B$1=17,match2!H27,"")</f>
        <v/>
      </c>
      <c r="I44" t="str">
        <f>IF($B$1=10,match2!I20,IF($B$1=11,match2!I21,IF($B$1=12,match2!I22,IF($B$1=13,match2!I23,IF($B$1=14,match2!I24,IF($B$1=15,match2!I25,IF($B$1=16,match2!I26,"")))))))&amp;IF($B$1=17,match2!I27,"")</f>
        <v/>
      </c>
      <c r="J44" t="str">
        <f>IF($B$1=10,match2!J20,IF($B$1=11,match2!J21,IF($B$1=12,match2!J22,IF($B$1=13,match2!J23,IF($B$1=14,match2!J24,IF($B$1=15,match2!J25,IF($B$1=16,match2!J26,"")))))))&amp;IF($B$1=17,match2!J27,"")</f>
        <v/>
      </c>
      <c r="K44" t="str">
        <f>IF($B$1=10,match2!K20,IF($B$1=11,match2!K21,IF($B$1=12,match2!K22,IF($B$1=13,match2!K23,IF($B$1=14,match2!K24,IF($B$1=15,match2!K25,IF($B$1=16,match2!K26,"")))))))&amp;IF($B$1=17,match2!K27,"")</f>
        <v/>
      </c>
      <c r="L44" t="str">
        <f>IF($B$1=10,match2!L20,IF($B$1=11,match2!L21,IF($B$1=12,match2!L22,IF($B$1=13,match2!L23,IF($B$1=14,match2!L24,IF($B$1=15,match2!L25,IF($B$1=16,match2!L26,"")))))))&amp;IF($B$1=17,match2!L27,"")</f>
        <v/>
      </c>
      <c r="M44" t="str">
        <f>IF($B$1=10,match2!M20,IF($B$1=11,match2!M21,IF($B$1=12,match2!M22,IF($B$1=13,match2!M23,IF($B$1=14,match2!M24,IF($B$1=15,match2!M25,IF($B$1=16,match2!M26,"")))))))&amp;IF($B$1=17,match2!M27,"")</f>
        <v/>
      </c>
      <c r="N44" t="str">
        <f>IF($B$1=10,match2!N20,IF($B$1=11,match2!N21,IF($B$1=12,match2!N22,IF($B$1=13,match2!N23,IF($B$1=14,match2!N24,IF($B$1=15,match2!N25,IF($B$1=16,match2!N26,"")))))))&amp;IF($B$1=17,match2!N27,"")</f>
        <v/>
      </c>
    </row>
    <row r="45" spans="1:14" x14ac:dyDescent="0.25">
      <c r="A45" t="str">
        <f>IF($B$1=10,match2!A21,IF($B$1=11,match2!A22,IF($B$1=12,match2!A23,IF($B$1=13,match2!A24,IF($B$1=14,match2!A25,IF($B$1=15,match2!A26,IF($B$1=16,match2!A27,"")))))))&amp;IF($B$1=17,match2!A28,"")</f>
        <v/>
      </c>
      <c r="B45" t="str">
        <f>IF($B$1=10,match2!B21,IF($B$1=11,match2!B22,IF($B$1=12,match2!B23,IF($B$1=13,match2!B24,IF($B$1=14,match2!B25,IF($B$1=15,match2!B26,IF($B$1=16,match2!B27,"")))))))&amp;IF($B$1=17,match2!B28,"")</f>
        <v/>
      </c>
      <c r="C45" t="str">
        <f>IF($B$1=10,match2!C21,IF($B$1=11,match2!C22,IF($B$1=12,match2!C23,IF($B$1=13,match2!C24,IF($B$1=14,match2!C25,IF($B$1=15,match2!C26,IF($B$1=16,match2!C27,"")))))))&amp;IF($B$1=17,match2!C28,"")</f>
        <v/>
      </c>
      <c r="D45" t="str">
        <f>IF($B$1=10,match2!D21,IF($B$1=11,match2!D22,IF($B$1=12,match2!D23,IF($B$1=13,match2!D24,IF($B$1=14,match2!D25,IF($B$1=15,match2!D26,IF($B$1=16,match2!D27,"")))))))&amp;IF($B$1=17,match2!D28,"")</f>
        <v/>
      </c>
      <c r="E45" t="str">
        <f>IF($B$1=10,match2!E21,IF($B$1=11,match2!E22,IF($B$1=12,match2!E23,IF($B$1=13,match2!E24,IF($B$1=14,match2!E25,IF($B$1=15,match2!E26,IF($B$1=16,match2!E27,"")))))))&amp;IF($B$1=17,match2!E28,"")</f>
        <v/>
      </c>
      <c r="F45" t="str">
        <f>IF($B$1=10,match2!F21,IF($B$1=11,match2!F22,IF($B$1=12,match2!F23,IF($B$1=13,match2!F24,IF($B$1=14,match2!F25,IF($B$1=15,match2!F26,IF($B$1=16,match2!F27,"")))))))&amp;IF($B$1=17,match2!F28,"")</f>
        <v/>
      </c>
      <c r="G45" t="str">
        <f>IF($B$1=10,match2!G21,IF($B$1=11,match2!G22,IF($B$1=12,match2!G23,IF($B$1=13,match2!G24,IF($B$1=14,match2!G25,IF($B$1=15,match2!G26,IF($B$1=16,match2!G27,"")))))))&amp;IF($B$1=17,match2!G28,"")</f>
        <v/>
      </c>
      <c r="H45" t="str">
        <f>IF($B$1=10,match2!H21,IF($B$1=11,match2!H22,IF($B$1=12,match2!H23,IF($B$1=13,match2!H24,IF($B$1=14,match2!H25,IF($B$1=15,match2!H26,IF($B$1=16,match2!H27,"")))))))&amp;IF($B$1=17,match2!H28,"")</f>
        <v/>
      </c>
      <c r="I45" t="str">
        <f>IF($B$1=10,match2!I21,IF($B$1=11,match2!I22,IF($B$1=12,match2!I23,IF($B$1=13,match2!I24,IF($B$1=14,match2!I25,IF($B$1=15,match2!I26,IF($B$1=16,match2!I27,"")))))))&amp;IF($B$1=17,match2!I28,"")</f>
        <v/>
      </c>
      <c r="J45" t="str">
        <f>IF($B$1=10,match2!J21,IF($B$1=11,match2!J22,IF($B$1=12,match2!J23,IF($B$1=13,match2!J24,IF($B$1=14,match2!J25,IF($B$1=15,match2!J26,IF($B$1=16,match2!J27,"")))))))&amp;IF($B$1=17,match2!J28,"")</f>
        <v/>
      </c>
      <c r="K45" t="str">
        <f>IF($B$1=10,match2!K21,IF($B$1=11,match2!K22,IF($B$1=12,match2!K23,IF($B$1=13,match2!K24,IF($B$1=14,match2!K25,IF($B$1=15,match2!K26,IF($B$1=16,match2!K27,"")))))))&amp;IF($B$1=17,match2!K28,"")</f>
        <v/>
      </c>
      <c r="L45" t="str">
        <f>IF($B$1=10,match2!L21,IF($B$1=11,match2!L22,IF($B$1=12,match2!L23,IF($B$1=13,match2!L24,IF($B$1=14,match2!L25,IF($B$1=15,match2!L26,IF($B$1=16,match2!L27,"")))))))&amp;IF($B$1=17,match2!L28,"")</f>
        <v/>
      </c>
      <c r="M45" t="str">
        <f>IF($B$1=10,match2!M21,IF($B$1=11,match2!M22,IF($B$1=12,match2!M23,IF($B$1=13,match2!M24,IF($B$1=14,match2!M25,IF($B$1=15,match2!M26,IF($B$1=16,match2!M27,"")))))))&amp;IF($B$1=17,match2!M28,"")</f>
        <v/>
      </c>
      <c r="N45" t="str">
        <f>IF($B$1=10,match2!N21,IF($B$1=11,match2!N22,IF($B$1=12,match2!N23,IF($B$1=13,match2!N24,IF($B$1=14,match2!N25,IF($B$1=15,match2!N26,IF($B$1=16,match2!N27,"")))))))&amp;IF($B$1=17,match2!N28,"")</f>
        <v/>
      </c>
    </row>
    <row r="46" spans="1:14" x14ac:dyDescent="0.25">
      <c r="A46" t="str">
        <f>IF($B$1=10,match2!A22,IF($B$1=11,match2!A23,IF($B$1=12,match2!A24,IF($B$1=13,match2!A25,IF($B$1=14,match2!A26,IF($B$1=15,match2!A27,IF($B$1=16,match2!A28,"")))))))&amp;IF($B$1=17,match2!A29,"")</f>
        <v/>
      </c>
      <c r="B46" t="str">
        <f>IF($B$1=10,match2!B22,IF($B$1=11,match2!B23,IF($B$1=12,match2!B24,IF($B$1=13,match2!B25,IF($B$1=14,match2!B26,IF($B$1=15,match2!B27,IF($B$1=16,match2!B28,"")))))))&amp;IF($B$1=17,match2!B29,"")</f>
        <v/>
      </c>
      <c r="C46" t="str">
        <f>IF($B$1=10,match2!C22,IF($B$1=11,match2!C23,IF($B$1=12,match2!C24,IF($B$1=13,match2!C25,IF($B$1=14,match2!C26,IF($B$1=15,match2!C27,IF($B$1=16,match2!C28,"")))))))&amp;IF($B$1=17,match2!C29,"")</f>
        <v/>
      </c>
      <c r="D46" t="str">
        <f>IF($B$1=10,match2!D22,IF($B$1=11,match2!D23,IF($B$1=12,match2!D24,IF($B$1=13,match2!D25,IF($B$1=14,match2!D26,IF($B$1=15,match2!D27,IF($B$1=16,match2!D28,"")))))))&amp;IF($B$1=17,match2!D29,"")</f>
        <v/>
      </c>
      <c r="E46" t="str">
        <f>IF($B$1=10,match2!E22,IF($B$1=11,match2!E23,IF($B$1=12,match2!E24,IF($B$1=13,match2!E25,IF($B$1=14,match2!E26,IF($B$1=15,match2!E27,IF($B$1=16,match2!E28,"")))))))&amp;IF($B$1=17,match2!E29,"")</f>
        <v/>
      </c>
      <c r="F46" t="str">
        <f>IF($B$1=10,match2!F22,IF($B$1=11,match2!F23,IF($B$1=12,match2!F24,IF($B$1=13,match2!F25,IF($B$1=14,match2!F26,IF($B$1=15,match2!F27,IF($B$1=16,match2!F28,"")))))))&amp;IF($B$1=17,match2!F29,"")</f>
        <v/>
      </c>
      <c r="G46" t="str">
        <f>IF($B$1=10,match2!G22,IF($B$1=11,match2!G23,IF($B$1=12,match2!G24,IF($B$1=13,match2!G25,IF($B$1=14,match2!G26,IF($B$1=15,match2!G27,IF($B$1=16,match2!G28,"")))))))&amp;IF($B$1=17,match2!G29,"")</f>
        <v/>
      </c>
      <c r="H46" t="str">
        <f>IF($B$1=10,match2!H22,IF($B$1=11,match2!H23,IF($B$1=12,match2!H24,IF($B$1=13,match2!H25,IF($B$1=14,match2!H26,IF($B$1=15,match2!H27,IF($B$1=16,match2!H28,"")))))))&amp;IF($B$1=17,match2!H29,"")</f>
        <v/>
      </c>
      <c r="I46" t="str">
        <f>IF($B$1=10,match2!I22,IF($B$1=11,match2!I23,IF($B$1=12,match2!I24,IF($B$1=13,match2!I25,IF($B$1=14,match2!I26,IF($B$1=15,match2!I27,IF($B$1=16,match2!I28,"")))))))&amp;IF($B$1=17,match2!I29,"")</f>
        <v/>
      </c>
      <c r="J46" t="str">
        <f>IF($B$1=10,match2!J22,IF($B$1=11,match2!J23,IF($B$1=12,match2!J24,IF($B$1=13,match2!J25,IF($B$1=14,match2!J26,IF($B$1=15,match2!J27,IF($B$1=16,match2!J28,"")))))))&amp;IF($B$1=17,match2!J29,"")</f>
        <v/>
      </c>
      <c r="K46" t="str">
        <f>IF($B$1=10,match2!K22,IF($B$1=11,match2!K23,IF($B$1=12,match2!K24,IF($B$1=13,match2!K25,IF($B$1=14,match2!K26,IF($B$1=15,match2!K27,IF($B$1=16,match2!K28,"")))))))&amp;IF($B$1=17,match2!K29,"")</f>
        <v/>
      </c>
      <c r="L46" t="str">
        <f>IF($B$1=10,match2!L22,IF($B$1=11,match2!L23,IF($B$1=12,match2!L24,IF($B$1=13,match2!L25,IF($B$1=14,match2!L26,IF($B$1=15,match2!L27,IF($B$1=16,match2!L28,"")))))))&amp;IF($B$1=17,match2!L29,"")</f>
        <v/>
      </c>
      <c r="M46" t="str">
        <f>IF($B$1=10,match2!M22,IF($B$1=11,match2!M23,IF($B$1=12,match2!M24,IF($B$1=13,match2!M25,IF($B$1=14,match2!M26,IF($B$1=15,match2!M27,IF($B$1=16,match2!M28,"")))))))&amp;IF($B$1=17,match2!M29,"")</f>
        <v/>
      </c>
      <c r="N46" t="str">
        <f>IF($B$1=10,match2!N22,IF($B$1=11,match2!N23,IF($B$1=12,match2!N24,IF($B$1=13,match2!N25,IF($B$1=14,match2!N26,IF($B$1=15,match2!N27,IF($B$1=16,match2!N28,"")))))))&amp;IF($B$1=17,match2!N29,"")</f>
        <v/>
      </c>
    </row>
    <row r="47" spans="1:14" x14ac:dyDescent="0.25">
      <c r="A47" t="str">
        <f>IF($B$1=10,match2!A23,IF($B$1=11,match2!A24,IF($B$1=12,match2!A25,IF($B$1=13,match2!A26,IF($B$1=14,match2!A27,IF($B$1=15,match2!A28,IF($B$1=16,match2!A29,"")))))))&amp;IF($B$1=17,match2!A30,"")</f>
        <v/>
      </c>
      <c r="B47" t="str">
        <f>IF($B$1=10,match2!B23,IF($B$1=11,match2!B24,IF($B$1=12,match2!B25,IF($B$1=13,match2!B26,IF($B$1=14,match2!B27,IF($B$1=15,match2!B28,IF($B$1=16,match2!B29,"")))))))&amp;IF($B$1=17,match2!B30,"")</f>
        <v/>
      </c>
      <c r="C47" t="str">
        <f>IF($B$1=10,match2!C23,IF($B$1=11,match2!C24,IF($B$1=12,match2!C25,IF($B$1=13,match2!C26,IF($B$1=14,match2!C27,IF($B$1=15,match2!C28,IF($B$1=16,match2!C29,"")))))))&amp;IF($B$1=17,match2!C30,"")</f>
        <v/>
      </c>
      <c r="D47" t="str">
        <f>IF($B$1=10,match2!D23,IF($B$1=11,match2!D24,IF($B$1=12,match2!D25,IF($B$1=13,match2!D26,IF($B$1=14,match2!D27,IF($B$1=15,match2!D28,IF($B$1=16,match2!D29,"")))))))&amp;IF($B$1=17,match2!D30,"")</f>
        <v/>
      </c>
      <c r="E47" t="str">
        <f>IF($B$1=10,match2!E23,IF($B$1=11,match2!E24,IF($B$1=12,match2!E25,IF($B$1=13,match2!E26,IF($B$1=14,match2!E27,IF($B$1=15,match2!E28,IF($B$1=16,match2!E29,"")))))))&amp;IF($B$1=17,match2!E30,"")</f>
        <v/>
      </c>
      <c r="F47" t="str">
        <f>IF($B$1=10,match2!F23,IF($B$1=11,match2!F24,IF($B$1=12,match2!F25,IF($B$1=13,match2!F26,IF($B$1=14,match2!F27,IF($B$1=15,match2!F28,IF($B$1=16,match2!F29,"")))))))&amp;IF($B$1=17,match2!F30,"")</f>
        <v/>
      </c>
      <c r="G47" t="str">
        <f>IF($B$1=10,match2!G23,IF($B$1=11,match2!G24,IF($B$1=12,match2!G25,IF($B$1=13,match2!G26,IF($B$1=14,match2!G27,IF($B$1=15,match2!G28,IF($B$1=16,match2!G29,"")))))))&amp;IF($B$1=17,match2!G30,"")</f>
        <v/>
      </c>
      <c r="H47" t="str">
        <f>IF($B$1=10,match2!H23,IF($B$1=11,match2!H24,IF($B$1=12,match2!H25,IF($B$1=13,match2!H26,IF($B$1=14,match2!H27,IF($B$1=15,match2!H28,IF($B$1=16,match2!H29,"")))))))&amp;IF($B$1=17,match2!H30,"")</f>
        <v/>
      </c>
      <c r="I47" t="str">
        <f>IF($B$1=10,match2!I23,IF($B$1=11,match2!I24,IF($B$1=12,match2!I25,IF($B$1=13,match2!I26,IF($B$1=14,match2!I27,IF($B$1=15,match2!I28,IF($B$1=16,match2!I29,"")))))))&amp;IF($B$1=17,match2!I30,"")</f>
        <v/>
      </c>
      <c r="J47" t="str">
        <f>IF($B$1=10,match2!J23,IF($B$1=11,match2!J24,IF($B$1=12,match2!J25,IF($B$1=13,match2!J26,IF($B$1=14,match2!J27,IF($B$1=15,match2!J28,IF($B$1=16,match2!J29,"")))))))&amp;IF($B$1=17,match2!J30,"")</f>
        <v/>
      </c>
      <c r="K47" t="str">
        <f>IF($B$1=10,match2!K23,IF($B$1=11,match2!K24,IF($B$1=12,match2!K25,IF($B$1=13,match2!K26,IF($B$1=14,match2!K27,IF($B$1=15,match2!K28,IF($B$1=16,match2!K29,"")))))))&amp;IF($B$1=17,match2!K30,"")</f>
        <v/>
      </c>
      <c r="L47" t="str">
        <f>IF($B$1=10,match2!L23,IF($B$1=11,match2!L24,IF($B$1=12,match2!L25,IF($B$1=13,match2!L26,IF($B$1=14,match2!L27,IF($B$1=15,match2!L28,IF($B$1=16,match2!L29,"")))))))&amp;IF($B$1=17,match2!L30,"")</f>
        <v/>
      </c>
      <c r="M47" t="str">
        <f>IF($B$1=10,match2!M23,IF($B$1=11,match2!M24,IF($B$1=12,match2!M25,IF($B$1=13,match2!M26,IF($B$1=14,match2!M27,IF($B$1=15,match2!M28,IF($B$1=16,match2!M29,"")))))))&amp;IF($B$1=17,match2!M30,"")</f>
        <v/>
      </c>
      <c r="N47" t="str">
        <f>IF($B$1=10,match2!N23,IF($B$1=11,match2!N24,IF($B$1=12,match2!N25,IF($B$1=13,match2!N26,IF($B$1=14,match2!N27,IF($B$1=15,match2!N28,IF($B$1=16,match2!N29,"")))))))&amp;IF($B$1=17,match2!N30,"")</f>
        <v/>
      </c>
    </row>
  </sheetData>
  <sheetProtection sheet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/>
  </sheetViews>
  <sheetFormatPr baseColWidth="10" defaultColWidth="11.44140625" defaultRowHeight="13.2" x14ac:dyDescent="0.25"/>
  <cols>
    <col min="1" max="1" width="20.6640625" style="7" customWidth="1"/>
    <col min="2" max="2" width="6.109375" style="22" bestFit="1" customWidth="1"/>
    <col min="3" max="3" width="9.44140625" style="22" bestFit="1" customWidth="1"/>
    <col min="4" max="4" width="9.88671875" style="22" bestFit="1" customWidth="1"/>
    <col min="5" max="5" width="5.88671875" style="22" bestFit="1" customWidth="1"/>
    <col min="6" max="7" width="5.5546875" style="22" bestFit="1" customWidth="1"/>
    <col min="8" max="8" width="5.33203125" style="22" bestFit="1" customWidth="1"/>
    <col min="9" max="9" width="7" style="22" bestFit="1" customWidth="1"/>
    <col min="10" max="10" width="5.44140625" style="7" bestFit="1" customWidth="1"/>
    <col min="11" max="12" width="6.5546875" style="7" bestFit="1" customWidth="1"/>
    <col min="13" max="13" width="5.6640625" style="22" bestFit="1" customWidth="1"/>
    <col min="14" max="14" width="6.109375" style="22" bestFit="1" customWidth="1"/>
    <col min="15" max="15" width="15.88671875" style="7" bestFit="1" customWidth="1"/>
    <col min="16" max="16" width="11.44140625" style="7" customWidth="1"/>
    <col min="17" max="17" width="11.44140625" style="2"/>
    <col min="18" max="16384" width="11.44140625" style="7"/>
  </cols>
  <sheetData>
    <row r="1" spans="2:14" s="7" customFormat="1" x14ac:dyDescent="0.25">
      <c r="B1" s="22"/>
      <c r="C1" s="22"/>
      <c r="D1" s="22"/>
      <c r="E1" s="22"/>
      <c r="F1" s="22"/>
      <c r="G1" s="22"/>
      <c r="H1" s="22"/>
      <c r="I1" s="22"/>
      <c r="M1" s="22"/>
      <c r="N1" s="22"/>
    </row>
    <row r="2" spans="2:14" s="7" customFormat="1" x14ac:dyDescent="0.25">
      <c r="B2" s="22"/>
      <c r="C2" s="22"/>
      <c r="D2" s="22"/>
      <c r="E2" s="22"/>
      <c r="F2" s="22"/>
      <c r="G2" s="22"/>
      <c r="H2" s="22"/>
      <c r="I2" s="22"/>
      <c r="M2" s="22"/>
      <c r="N2" s="22"/>
    </row>
    <row r="3" spans="2:14" s="7" customFormat="1" x14ac:dyDescent="0.25">
      <c r="B3" s="22"/>
      <c r="C3" s="22"/>
      <c r="D3" s="22"/>
      <c r="E3" s="22"/>
      <c r="F3" s="22"/>
      <c r="G3" s="22"/>
      <c r="H3" s="22"/>
      <c r="I3" s="22"/>
      <c r="M3" s="22"/>
      <c r="N3" s="22"/>
    </row>
    <row r="4" spans="2:14" s="7" customFormat="1" x14ac:dyDescent="0.25">
      <c r="B4" s="22"/>
      <c r="C4" s="22"/>
      <c r="D4" s="22"/>
      <c r="E4" s="22"/>
      <c r="F4" s="22"/>
      <c r="G4" s="22"/>
      <c r="H4" s="22"/>
      <c r="I4" s="22"/>
      <c r="M4" s="22"/>
      <c r="N4" s="22"/>
    </row>
    <row r="5" spans="2:14" s="7" customFormat="1" x14ac:dyDescent="0.25">
      <c r="B5" s="22"/>
      <c r="C5" s="22"/>
      <c r="D5" s="22"/>
      <c r="E5" s="22"/>
      <c r="F5" s="22"/>
      <c r="G5" s="22"/>
      <c r="H5" s="22"/>
      <c r="I5" s="22"/>
      <c r="M5" s="22"/>
      <c r="N5" s="22"/>
    </row>
    <row r="6" spans="2:14" s="7" customFormat="1" x14ac:dyDescent="0.25">
      <c r="B6" s="22"/>
      <c r="C6" s="22"/>
      <c r="D6" s="22"/>
      <c r="E6" s="22"/>
      <c r="F6" s="22"/>
      <c r="G6" s="22"/>
      <c r="H6" s="22"/>
      <c r="I6" s="22"/>
      <c r="M6" s="22"/>
      <c r="N6" s="22"/>
    </row>
    <row r="7" spans="2:14" s="7" customFormat="1" x14ac:dyDescent="0.25">
      <c r="B7" s="22"/>
      <c r="C7" s="22"/>
      <c r="D7" s="22"/>
      <c r="E7" s="22"/>
      <c r="F7" s="22"/>
      <c r="G7" s="22"/>
      <c r="H7" s="22"/>
      <c r="I7" s="22"/>
      <c r="M7" s="22"/>
      <c r="N7" s="22"/>
    </row>
    <row r="8" spans="2:14" s="7" customFormat="1" x14ac:dyDescent="0.25">
      <c r="B8" s="22"/>
      <c r="C8" s="22"/>
      <c r="D8" s="22"/>
      <c r="E8" s="22"/>
      <c r="F8" s="22"/>
      <c r="G8" s="22"/>
      <c r="H8" s="22"/>
      <c r="I8" s="22"/>
      <c r="M8" s="22"/>
      <c r="N8" s="22"/>
    </row>
    <row r="9" spans="2:14" s="7" customFormat="1" x14ac:dyDescent="0.25">
      <c r="B9" s="22"/>
      <c r="C9" s="22"/>
      <c r="D9" s="22"/>
      <c r="E9" s="22"/>
      <c r="F9" s="22"/>
      <c r="G9" s="22"/>
      <c r="H9" s="22"/>
      <c r="I9" s="22"/>
      <c r="M9" s="22"/>
      <c r="N9" s="22"/>
    </row>
    <row r="10" spans="2:14" s="7" customFormat="1" x14ac:dyDescent="0.25">
      <c r="B10" s="22"/>
      <c r="C10" s="22"/>
      <c r="D10" s="22"/>
      <c r="E10" s="22"/>
      <c r="F10" s="22"/>
      <c r="G10" s="22"/>
      <c r="H10" s="22"/>
      <c r="I10" s="22"/>
      <c r="M10" s="22"/>
      <c r="N10" s="22"/>
    </row>
    <row r="11" spans="2:14" s="7" customFormat="1" x14ac:dyDescent="0.25">
      <c r="B11" s="22"/>
      <c r="C11" s="22"/>
      <c r="D11" s="22"/>
      <c r="E11" s="22"/>
      <c r="F11" s="22"/>
      <c r="G11" s="22"/>
      <c r="H11" s="22"/>
      <c r="I11" s="22"/>
      <c r="M11" s="22"/>
      <c r="N11" s="22"/>
    </row>
    <row r="12" spans="2:14" s="7" customFormat="1" x14ac:dyDescent="0.25">
      <c r="B12" s="22"/>
      <c r="C12" s="22"/>
      <c r="D12" s="22"/>
      <c r="E12" s="22"/>
      <c r="F12" s="22"/>
      <c r="G12" s="22"/>
      <c r="H12" s="22"/>
      <c r="I12" s="22"/>
      <c r="M12" s="22"/>
      <c r="N12" s="22"/>
    </row>
    <row r="13" spans="2:14" s="7" customFormat="1" x14ac:dyDescent="0.25">
      <c r="B13" s="22"/>
      <c r="C13" s="22"/>
      <c r="D13" s="22"/>
      <c r="E13" s="22"/>
      <c r="F13" s="22"/>
      <c r="G13" s="22"/>
      <c r="H13" s="22"/>
      <c r="I13" s="22"/>
      <c r="M13" s="22"/>
      <c r="N13" s="22"/>
    </row>
    <row r="14" spans="2:14" s="9" customFormat="1" x14ac:dyDescent="0.25">
      <c r="B14" s="20"/>
      <c r="C14" s="20"/>
      <c r="D14" s="20"/>
      <c r="E14" s="20"/>
      <c r="F14" s="20"/>
      <c r="G14" s="20"/>
      <c r="H14" s="20"/>
      <c r="I14" s="20"/>
      <c r="M14" s="20"/>
      <c r="N14" s="20"/>
    </row>
    <row r="15" spans="2:14" s="9" customFormat="1" x14ac:dyDescent="0.25">
      <c r="B15" s="20"/>
      <c r="C15" s="20"/>
      <c r="D15" s="20"/>
      <c r="E15" s="20"/>
      <c r="F15" s="20"/>
      <c r="G15" s="20"/>
      <c r="H15" s="20"/>
      <c r="I15" s="20"/>
      <c r="M15" s="20"/>
      <c r="N15" s="20"/>
    </row>
    <row r="16" spans="2:14" s="9" customFormat="1" x14ac:dyDescent="0.25">
      <c r="B16" s="20"/>
      <c r="C16" s="20"/>
      <c r="D16" s="20"/>
      <c r="E16" s="20"/>
      <c r="F16" s="20"/>
      <c r="G16" s="20"/>
      <c r="H16" s="20"/>
      <c r="I16" s="20"/>
      <c r="M16" s="20"/>
      <c r="N16" s="20"/>
    </row>
    <row r="17" spans="2:14" s="7" customFormat="1" x14ac:dyDescent="0.25">
      <c r="B17" s="22"/>
      <c r="C17" s="22"/>
      <c r="D17" s="22"/>
      <c r="E17" s="22"/>
      <c r="F17" s="22"/>
      <c r="G17" s="22"/>
      <c r="H17" s="22"/>
      <c r="I17" s="22"/>
      <c r="M17" s="22"/>
      <c r="N17" s="22"/>
    </row>
    <row r="18" spans="2:14" s="7" customFormat="1" x14ac:dyDescent="0.25">
      <c r="B18" s="22"/>
      <c r="C18" s="22"/>
      <c r="D18" s="22"/>
      <c r="E18" s="22"/>
      <c r="F18" s="22"/>
      <c r="G18" s="22"/>
      <c r="H18" s="22"/>
      <c r="I18" s="22"/>
      <c r="M18" s="22"/>
      <c r="N18" s="22"/>
    </row>
    <row r="19" spans="2:14" s="7" customFormat="1" x14ac:dyDescent="0.25">
      <c r="B19" s="22"/>
      <c r="C19" s="22"/>
      <c r="D19" s="22"/>
      <c r="E19" s="22"/>
      <c r="F19" s="22"/>
      <c r="G19" s="22"/>
      <c r="H19" s="22"/>
      <c r="I19" s="22"/>
      <c r="M19" s="22"/>
      <c r="N19" s="22"/>
    </row>
    <row r="20" spans="2:14" s="7" customFormat="1" x14ac:dyDescent="0.25">
      <c r="B20" s="22"/>
      <c r="C20" s="22"/>
      <c r="D20" s="22"/>
      <c r="E20" s="22"/>
      <c r="F20" s="22"/>
      <c r="G20" s="22"/>
      <c r="H20" s="22"/>
      <c r="I20" s="22"/>
      <c r="M20" s="22"/>
      <c r="N20" s="22"/>
    </row>
    <row r="21" spans="2:14" s="7" customFormat="1" x14ac:dyDescent="0.25">
      <c r="B21" s="22"/>
      <c r="C21" s="22"/>
      <c r="D21" s="22"/>
      <c r="E21" s="22"/>
      <c r="F21" s="22"/>
      <c r="G21" s="22"/>
      <c r="H21" s="22"/>
      <c r="I21" s="22"/>
      <c r="M21" s="22"/>
      <c r="N21" s="22"/>
    </row>
    <row r="22" spans="2:14" s="7" customFormat="1" x14ac:dyDescent="0.25">
      <c r="B22" s="22"/>
      <c r="C22" s="22"/>
      <c r="D22" s="22"/>
      <c r="E22" s="22"/>
      <c r="F22" s="22"/>
      <c r="G22" s="22"/>
      <c r="H22" s="22"/>
      <c r="I22" s="22"/>
      <c r="M22" s="22"/>
      <c r="N22" s="22"/>
    </row>
    <row r="23" spans="2:14" s="7" customFormat="1" x14ac:dyDescent="0.25">
      <c r="B23" s="22"/>
      <c r="C23" s="22"/>
      <c r="D23" s="22"/>
      <c r="E23" s="22"/>
      <c r="F23" s="22"/>
      <c r="G23" s="22"/>
      <c r="H23" s="22"/>
      <c r="I23" s="22"/>
      <c r="M23" s="22"/>
      <c r="N23" s="22"/>
    </row>
    <row r="24" spans="2:14" s="7" customFormat="1" x14ac:dyDescent="0.25">
      <c r="B24" s="22"/>
      <c r="C24" s="22"/>
      <c r="D24" s="22"/>
      <c r="E24" s="22"/>
      <c r="F24" s="22"/>
      <c r="G24" s="22"/>
      <c r="H24" s="22"/>
      <c r="I24" s="22"/>
      <c r="M24" s="22"/>
      <c r="N24" s="22"/>
    </row>
    <row r="25" spans="2:14" s="7" customFormat="1" x14ac:dyDescent="0.25">
      <c r="B25" s="22"/>
      <c r="C25" s="22"/>
      <c r="D25" s="22"/>
      <c r="E25" s="22"/>
      <c r="F25" s="22"/>
      <c r="G25" s="22"/>
      <c r="H25" s="22"/>
      <c r="I25" s="22"/>
      <c r="M25" s="22"/>
      <c r="N25" s="22"/>
    </row>
    <row r="26" spans="2:14" s="7" customFormat="1" x14ac:dyDescent="0.25">
      <c r="B26" s="22"/>
      <c r="C26" s="22"/>
      <c r="D26" s="22"/>
      <c r="E26" s="22"/>
      <c r="F26" s="22"/>
      <c r="G26" s="22"/>
      <c r="H26" s="22"/>
      <c r="I26" s="22"/>
      <c r="M26" s="22"/>
      <c r="N26" s="22"/>
    </row>
    <row r="27" spans="2:14" s="7" customFormat="1" x14ac:dyDescent="0.25">
      <c r="B27" s="22"/>
      <c r="C27" s="22"/>
      <c r="D27" s="22"/>
      <c r="E27" s="22"/>
      <c r="F27" s="22"/>
      <c r="G27" s="22"/>
      <c r="H27" s="22"/>
      <c r="I27" s="22"/>
      <c r="M27" s="22"/>
      <c r="N27" s="22"/>
    </row>
    <row r="28" spans="2:14" s="7" customFormat="1" x14ac:dyDescent="0.25">
      <c r="B28" s="22"/>
      <c r="C28" s="22"/>
      <c r="D28" s="22"/>
      <c r="E28" s="22"/>
      <c r="F28" s="22"/>
      <c r="G28" s="22"/>
      <c r="H28" s="22"/>
      <c r="I28" s="22"/>
      <c r="M28" s="22"/>
      <c r="N28" s="22"/>
    </row>
    <row r="29" spans="2:14" s="7" customFormat="1" x14ac:dyDescent="0.25">
      <c r="B29" s="22"/>
      <c r="C29" s="22"/>
      <c r="D29" s="22"/>
      <c r="E29" s="22"/>
      <c r="F29" s="22"/>
      <c r="G29" s="22"/>
      <c r="H29" s="22"/>
      <c r="I29" s="22"/>
      <c r="M29" s="22"/>
      <c r="N29" s="22"/>
    </row>
    <row r="30" spans="2:14" s="7" customFormat="1" x14ac:dyDescent="0.25">
      <c r="B30" s="22"/>
      <c r="C30" s="22"/>
      <c r="D30" s="22"/>
      <c r="E30" s="22"/>
      <c r="F30" s="22"/>
      <c r="G30" s="22"/>
      <c r="H30" s="22"/>
      <c r="I30" s="22"/>
      <c r="M30" s="22"/>
      <c r="N30" s="22"/>
    </row>
    <row r="31" spans="2:14" s="7" customFormat="1" x14ac:dyDescent="0.25">
      <c r="B31" s="22"/>
      <c r="C31" s="22"/>
      <c r="D31" s="22"/>
      <c r="E31" s="22"/>
      <c r="F31" s="22"/>
      <c r="G31" s="22"/>
      <c r="H31" s="22"/>
      <c r="I31" s="22"/>
      <c r="M31" s="22"/>
      <c r="N31" s="22"/>
    </row>
    <row r="32" spans="2:14" s="7" customFormat="1" x14ac:dyDescent="0.25">
      <c r="B32" s="22"/>
      <c r="C32" s="22"/>
      <c r="D32" s="22"/>
      <c r="E32" s="22"/>
      <c r="F32" s="22"/>
      <c r="G32" s="22"/>
      <c r="H32" s="22"/>
      <c r="I32" s="22"/>
      <c r="M32" s="22"/>
      <c r="N32" s="22"/>
    </row>
    <row r="33" spans="1:14" s="7" customFormat="1" x14ac:dyDescent="0.25">
      <c r="B33" s="22"/>
      <c r="C33" s="22"/>
      <c r="D33" s="22"/>
      <c r="E33" s="22"/>
      <c r="F33" s="22"/>
      <c r="G33" s="22"/>
      <c r="H33" s="22"/>
      <c r="I33" s="22"/>
      <c r="M33" s="22"/>
      <c r="N33" s="22"/>
    </row>
    <row r="34" spans="1:14" s="7" customFormat="1" x14ac:dyDescent="0.25">
      <c r="B34" s="22"/>
      <c r="C34" s="22"/>
      <c r="D34" s="22"/>
      <c r="E34" s="22"/>
      <c r="F34" s="22"/>
      <c r="G34" s="22"/>
      <c r="H34" s="22"/>
      <c r="I34" s="22"/>
      <c r="M34" s="22"/>
      <c r="N34" s="22"/>
    </row>
    <row r="35" spans="1:14" s="7" customFormat="1" x14ac:dyDescent="0.25">
      <c r="B35" s="22"/>
      <c r="C35" s="22"/>
      <c r="D35" s="22"/>
      <c r="E35" s="22"/>
      <c r="F35" s="22"/>
      <c r="G35" s="22"/>
      <c r="H35" s="22"/>
      <c r="I35" s="22"/>
      <c r="M35" s="22"/>
      <c r="N35" s="22"/>
    </row>
    <row r="36" spans="1:14" s="7" customFormat="1" x14ac:dyDescent="0.25">
      <c r="B36" s="22"/>
      <c r="C36" s="22"/>
      <c r="D36" s="22"/>
      <c r="E36" s="22"/>
      <c r="F36" s="22"/>
      <c r="G36" s="22"/>
      <c r="H36" s="22"/>
      <c r="I36" s="22"/>
      <c r="M36" s="22"/>
      <c r="N36" s="22"/>
    </row>
    <row r="37" spans="1:14" s="7" customFormat="1" x14ac:dyDescent="0.25">
      <c r="B37" s="22"/>
      <c r="C37" s="22"/>
      <c r="D37" s="22"/>
      <c r="E37" s="22"/>
      <c r="F37" s="22"/>
      <c r="G37" s="22"/>
      <c r="H37" s="22"/>
      <c r="I37" s="22"/>
      <c r="M37" s="22"/>
      <c r="N37" s="22"/>
    </row>
    <row r="38" spans="1:14" s="7" customFormat="1" x14ac:dyDescent="0.25">
      <c r="B38" s="22"/>
      <c r="C38" s="22"/>
      <c r="D38" s="22"/>
      <c r="E38" s="22"/>
      <c r="F38" s="22"/>
      <c r="G38" s="22"/>
      <c r="H38" s="22"/>
      <c r="I38" s="22"/>
      <c r="M38" s="22"/>
      <c r="N38" s="22"/>
    </row>
    <row r="39" spans="1:14" s="7" customFormat="1" x14ac:dyDescent="0.25">
      <c r="A39" s="6"/>
      <c r="B39" s="23"/>
      <c r="C39" s="23"/>
      <c r="D39" s="23"/>
      <c r="E39" s="23"/>
      <c r="F39" s="23"/>
      <c r="G39" s="23"/>
      <c r="H39" s="23"/>
      <c r="I39" s="23"/>
      <c r="J39" s="6"/>
      <c r="K39" s="6"/>
      <c r="L39" s="6"/>
      <c r="M39" s="23"/>
      <c r="N39" s="23"/>
    </row>
    <row r="40" spans="1:14" s="7" customFormat="1" x14ac:dyDescent="0.25">
      <c r="A40" s="6"/>
      <c r="B40" s="23"/>
      <c r="C40" s="23"/>
      <c r="D40" s="23"/>
      <c r="E40" s="23"/>
      <c r="F40" s="23"/>
      <c r="G40" s="23"/>
      <c r="H40" s="23"/>
      <c r="I40" s="23"/>
      <c r="J40" s="6"/>
      <c r="K40" s="6"/>
      <c r="L40" s="6"/>
      <c r="M40" s="23"/>
      <c r="N40" s="23"/>
    </row>
    <row r="41" spans="1:14" s="7" customFormat="1" x14ac:dyDescent="0.25">
      <c r="A41" s="6"/>
      <c r="B41" s="23"/>
      <c r="C41" s="23"/>
      <c r="D41" s="23"/>
      <c r="E41" s="23"/>
      <c r="F41" s="23"/>
      <c r="G41" s="23"/>
      <c r="H41" s="23"/>
      <c r="I41" s="23"/>
      <c r="J41" s="6"/>
      <c r="K41" s="6"/>
      <c r="L41" s="6"/>
      <c r="M41" s="23"/>
      <c r="N41" s="23"/>
    </row>
    <row r="42" spans="1:14" s="7" customFormat="1" x14ac:dyDescent="0.25">
      <c r="A42" s="6"/>
      <c r="B42" s="23"/>
      <c r="C42" s="23"/>
      <c r="D42" s="23"/>
      <c r="E42" s="23"/>
      <c r="F42" s="23"/>
      <c r="G42" s="23"/>
      <c r="H42" s="23"/>
      <c r="I42" s="23"/>
      <c r="J42" s="6"/>
      <c r="K42" s="6"/>
      <c r="L42" s="6"/>
      <c r="M42" s="23"/>
      <c r="N42" s="23"/>
    </row>
    <row r="43" spans="1:14" s="7" customFormat="1" x14ac:dyDescent="0.25">
      <c r="A43" s="6"/>
      <c r="B43" s="23"/>
      <c r="C43" s="23"/>
      <c r="D43" s="23"/>
      <c r="E43" s="23"/>
      <c r="F43" s="23"/>
      <c r="G43" s="23"/>
      <c r="H43" s="23"/>
      <c r="I43" s="23"/>
      <c r="J43" s="6"/>
      <c r="K43" s="6"/>
      <c r="L43" s="6"/>
      <c r="M43" s="23"/>
      <c r="N43" s="23"/>
    </row>
    <row r="44" spans="1:14" s="7" customFormat="1" x14ac:dyDescent="0.25">
      <c r="A44" s="6"/>
      <c r="B44" s="23"/>
      <c r="C44" s="23"/>
      <c r="D44" s="23"/>
      <c r="E44" s="23"/>
      <c r="F44" s="23"/>
      <c r="G44" s="23"/>
      <c r="H44" s="23"/>
      <c r="I44" s="23"/>
      <c r="J44" s="6"/>
      <c r="K44" s="6"/>
      <c r="L44" s="6"/>
      <c r="M44" s="23"/>
      <c r="N44" s="23"/>
    </row>
    <row r="45" spans="1:14" s="7" customFormat="1" x14ac:dyDescent="0.25">
      <c r="A45" s="6"/>
      <c r="B45" s="23"/>
      <c r="C45" s="23"/>
      <c r="D45" s="23"/>
      <c r="E45" s="23"/>
      <c r="F45" s="23"/>
      <c r="G45" s="23"/>
      <c r="H45" s="23"/>
      <c r="I45" s="23"/>
      <c r="J45" s="6"/>
      <c r="K45" s="6"/>
      <c r="L45" s="6"/>
      <c r="M45" s="23"/>
      <c r="N45" s="23"/>
    </row>
    <row r="46" spans="1:14" s="7" customFormat="1" x14ac:dyDescent="0.25">
      <c r="A46" s="6"/>
      <c r="B46" s="23"/>
      <c r="C46" s="23"/>
      <c r="D46" s="23"/>
      <c r="E46" s="23"/>
      <c r="F46" s="23"/>
      <c r="G46" s="23"/>
      <c r="H46" s="23"/>
      <c r="I46" s="23"/>
      <c r="J46" s="6"/>
      <c r="K46" s="6"/>
      <c r="L46" s="6"/>
      <c r="M46" s="23"/>
      <c r="N46" s="23"/>
    </row>
    <row r="47" spans="1:14" s="7" customFormat="1" x14ac:dyDescent="0.25">
      <c r="A47" s="6"/>
      <c r="B47" s="23"/>
      <c r="C47" s="23"/>
      <c r="D47" s="23"/>
      <c r="E47" s="23"/>
      <c r="F47" s="23"/>
      <c r="G47" s="23"/>
      <c r="H47" s="23"/>
      <c r="I47" s="23"/>
      <c r="J47" s="6"/>
      <c r="K47" s="6"/>
      <c r="L47" s="6"/>
      <c r="M47" s="23"/>
      <c r="N47" s="23"/>
    </row>
    <row r="48" spans="1:14" s="7" customFormat="1" x14ac:dyDescent="0.25">
      <c r="A48" s="6"/>
      <c r="B48" s="23"/>
      <c r="C48" s="23"/>
      <c r="D48" s="23"/>
      <c r="E48" s="23"/>
      <c r="F48" s="23"/>
      <c r="G48" s="23"/>
      <c r="H48" s="23"/>
      <c r="I48" s="23"/>
      <c r="J48" s="6"/>
      <c r="K48" s="6"/>
      <c r="L48" s="6"/>
      <c r="M48" s="23"/>
      <c r="N48" s="23"/>
    </row>
    <row r="49" spans="1:14" s="7" customFormat="1" x14ac:dyDescent="0.25">
      <c r="A49" s="6"/>
      <c r="B49" s="23"/>
      <c r="C49" s="23"/>
      <c r="D49" s="23"/>
      <c r="E49" s="23"/>
      <c r="F49" s="23"/>
      <c r="G49" s="23"/>
      <c r="H49" s="23"/>
      <c r="I49" s="23"/>
      <c r="J49" s="6"/>
      <c r="K49" s="6"/>
      <c r="L49" s="6"/>
      <c r="M49" s="23"/>
      <c r="N49" s="23"/>
    </row>
    <row r="50" spans="1:14" s="7" customFormat="1" x14ac:dyDescent="0.25">
      <c r="A50" s="6"/>
      <c r="B50" s="23"/>
      <c r="C50" s="23"/>
      <c r="D50" s="23"/>
      <c r="E50" s="23"/>
      <c r="F50" s="23"/>
      <c r="G50" s="23"/>
      <c r="H50" s="23"/>
      <c r="I50" s="23"/>
      <c r="J50" s="6"/>
      <c r="K50" s="6"/>
      <c r="L50" s="6"/>
      <c r="M50" s="23"/>
      <c r="N50" s="23"/>
    </row>
    <row r="51" spans="1:14" s="7" customFormat="1" x14ac:dyDescent="0.25">
      <c r="A51" s="6"/>
      <c r="B51" s="23"/>
      <c r="C51" s="23"/>
      <c r="D51" s="23"/>
      <c r="E51" s="23"/>
      <c r="F51" s="23"/>
      <c r="G51" s="23"/>
      <c r="H51" s="23"/>
      <c r="I51" s="23"/>
      <c r="J51" s="6"/>
      <c r="K51" s="6"/>
      <c r="L51" s="6"/>
      <c r="M51" s="23"/>
      <c r="N51" s="23"/>
    </row>
    <row r="52" spans="1:14" s="7" customFormat="1" x14ac:dyDescent="0.25">
      <c r="A52" s="6"/>
      <c r="B52" s="23"/>
      <c r="C52" s="23"/>
      <c r="D52" s="23"/>
      <c r="E52" s="23"/>
      <c r="F52" s="23"/>
      <c r="G52" s="23"/>
      <c r="H52" s="23"/>
      <c r="I52" s="23"/>
      <c r="J52" s="6"/>
      <c r="K52" s="6"/>
      <c r="L52" s="6"/>
      <c r="M52" s="23"/>
      <c r="N52" s="23"/>
    </row>
    <row r="53" spans="1:14" s="7" customFormat="1" x14ac:dyDescent="0.25">
      <c r="A53" s="6"/>
      <c r="B53" s="23"/>
      <c r="C53" s="23"/>
      <c r="D53" s="23"/>
      <c r="E53" s="23"/>
      <c r="F53" s="23"/>
      <c r="G53" s="23"/>
      <c r="H53" s="23"/>
      <c r="I53" s="23"/>
      <c r="J53" s="6"/>
      <c r="K53" s="6"/>
      <c r="L53" s="6"/>
      <c r="M53" s="23"/>
      <c r="N53" s="23"/>
    </row>
    <row r="54" spans="1:14" s="7" customFormat="1" x14ac:dyDescent="0.25">
      <c r="A54" s="6"/>
      <c r="B54" s="23"/>
      <c r="C54" s="23"/>
      <c r="D54" s="23"/>
      <c r="E54" s="23"/>
      <c r="F54" s="23"/>
      <c r="G54" s="23"/>
      <c r="H54" s="23"/>
      <c r="I54" s="23"/>
      <c r="J54" s="6"/>
      <c r="K54" s="6"/>
      <c r="L54" s="6"/>
      <c r="M54" s="23"/>
      <c r="N54" s="23"/>
    </row>
    <row r="55" spans="1:14" s="7" customFormat="1" x14ac:dyDescent="0.25">
      <c r="A55" s="6"/>
      <c r="B55" s="23"/>
      <c r="C55" s="23"/>
      <c r="D55" s="23"/>
      <c r="E55" s="23"/>
      <c r="F55" s="23"/>
      <c r="G55" s="23"/>
      <c r="H55" s="23"/>
      <c r="I55" s="23"/>
      <c r="J55" s="6"/>
      <c r="K55" s="6"/>
      <c r="L55" s="6"/>
      <c r="M55" s="23"/>
      <c r="N55" s="23"/>
    </row>
    <row r="56" spans="1:14" s="7" customFormat="1" x14ac:dyDescent="0.25">
      <c r="A56" s="6"/>
      <c r="B56" s="23"/>
      <c r="C56" s="23"/>
      <c r="D56" s="23"/>
      <c r="E56" s="23"/>
      <c r="F56" s="23"/>
      <c r="G56" s="23"/>
      <c r="H56" s="23"/>
      <c r="I56" s="23"/>
      <c r="J56" s="6"/>
      <c r="K56" s="6"/>
      <c r="L56" s="6"/>
      <c r="M56" s="23"/>
      <c r="N56" s="23"/>
    </row>
    <row r="57" spans="1:14" s="7" customFormat="1" x14ac:dyDescent="0.25">
      <c r="A57" s="6"/>
      <c r="B57" s="23"/>
      <c r="C57" s="23"/>
      <c r="D57" s="23"/>
      <c r="E57" s="23"/>
      <c r="F57" s="23"/>
      <c r="G57" s="23"/>
      <c r="H57" s="23"/>
      <c r="I57" s="23"/>
      <c r="J57" s="6"/>
      <c r="K57" s="6"/>
      <c r="L57" s="6"/>
      <c r="M57" s="23"/>
      <c r="N57" s="23"/>
    </row>
    <row r="58" spans="1:14" s="7" customFormat="1" x14ac:dyDescent="0.25">
      <c r="A58" s="6"/>
      <c r="B58" s="23"/>
      <c r="C58" s="23"/>
      <c r="D58" s="23"/>
      <c r="E58" s="23"/>
      <c r="F58" s="23"/>
      <c r="G58" s="23"/>
      <c r="H58" s="23"/>
      <c r="I58" s="23"/>
      <c r="J58" s="6"/>
      <c r="K58" s="6"/>
      <c r="L58" s="6"/>
      <c r="M58" s="23"/>
      <c r="N58" s="23"/>
    </row>
    <row r="59" spans="1:14" s="7" customFormat="1" x14ac:dyDescent="0.25">
      <c r="A59" s="6"/>
      <c r="B59" s="23"/>
      <c r="C59" s="23"/>
      <c r="D59" s="23"/>
      <c r="E59" s="23"/>
      <c r="F59" s="23"/>
      <c r="G59" s="23"/>
      <c r="H59" s="23"/>
      <c r="I59" s="23"/>
      <c r="J59" s="6"/>
      <c r="K59" s="6"/>
      <c r="L59" s="6"/>
      <c r="M59" s="23"/>
      <c r="N59" s="23"/>
    </row>
    <row r="60" spans="1:14" s="7" customFormat="1" x14ac:dyDescent="0.25">
      <c r="A60" s="6"/>
      <c r="B60" s="23"/>
      <c r="C60" s="23"/>
      <c r="D60" s="23"/>
      <c r="E60" s="23"/>
      <c r="F60" s="23"/>
      <c r="G60" s="23"/>
      <c r="H60" s="23"/>
      <c r="I60" s="23"/>
      <c r="J60" s="6"/>
      <c r="K60" s="6"/>
      <c r="L60" s="6"/>
      <c r="M60" s="23"/>
      <c r="N60" s="23"/>
    </row>
    <row r="61" spans="1:14" s="7" customFormat="1" x14ac:dyDescent="0.25">
      <c r="A61" s="6"/>
      <c r="B61" s="23"/>
      <c r="C61" s="23"/>
      <c r="D61" s="23"/>
      <c r="E61" s="23"/>
      <c r="F61" s="23"/>
      <c r="G61" s="23"/>
      <c r="H61" s="23"/>
      <c r="I61" s="23"/>
      <c r="J61" s="6"/>
      <c r="K61" s="6"/>
      <c r="L61" s="6"/>
      <c r="M61" s="23"/>
      <c r="N61" s="23"/>
    </row>
    <row r="62" spans="1:14" s="7" customFormat="1" x14ac:dyDescent="0.25">
      <c r="A62" s="6"/>
      <c r="B62" s="23"/>
      <c r="C62" s="23"/>
      <c r="D62" s="23"/>
      <c r="E62" s="23"/>
      <c r="F62" s="23"/>
      <c r="G62" s="23"/>
      <c r="H62" s="23"/>
      <c r="I62" s="23"/>
      <c r="J62" s="6"/>
      <c r="K62" s="6"/>
      <c r="L62" s="6"/>
      <c r="M62" s="23"/>
      <c r="N62" s="23"/>
    </row>
    <row r="63" spans="1:14" s="7" customFormat="1" x14ac:dyDescent="0.25">
      <c r="A63" s="6"/>
      <c r="B63" s="23"/>
      <c r="C63" s="23"/>
      <c r="D63" s="23"/>
      <c r="E63" s="23"/>
      <c r="F63" s="23"/>
      <c r="G63" s="23"/>
      <c r="H63" s="23"/>
      <c r="I63" s="23"/>
      <c r="J63" s="6"/>
      <c r="K63" s="6"/>
      <c r="L63" s="6"/>
      <c r="M63" s="23"/>
      <c r="N63" s="23"/>
    </row>
    <row r="64" spans="1:14" s="7" customFormat="1" x14ac:dyDescent="0.25">
      <c r="A64" s="6"/>
      <c r="B64" s="23"/>
      <c r="C64" s="23"/>
      <c r="D64" s="23"/>
      <c r="E64" s="23"/>
      <c r="F64" s="23"/>
      <c r="G64" s="23"/>
      <c r="H64" s="23"/>
      <c r="I64" s="23"/>
      <c r="J64" s="6"/>
      <c r="K64" s="6"/>
      <c r="L64" s="6"/>
      <c r="M64" s="23"/>
      <c r="N64" s="23"/>
    </row>
    <row r="65" spans="1:14" s="7" customFormat="1" x14ac:dyDescent="0.25">
      <c r="A65" s="6"/>
      <c r="B65" s="23"/>
      <c r="C65" s="23"/>
      <c r="D65" s="23"/>
      <c r="E65" s="23"/>
      <c r="F65" s="23"/>
      <c r="G65" s="23"/>
      <c r="H65" s="23"/>
      <c r="I65" s="23"/>
      <c r="J65" s="6"/>
      <c r="K65" s="6"/>
      <c r="L65" s="6"/>
      <c r="M65" s="23"/>
      <c r="N65" s="23"/>
    </row>
    <row r="66" spans="1:14" s="7" customFormat="1" x14ac:dyDescent="0.25">
      <c r="A66" s="6"/>
      <c r="B66" s="23"/>
      <c r="C66" s="23"/>
      <c r="D66" s="23"/>
      <c r="E66" s="23"/>
      <c r="F66" s="23"/>
      <c r="G66" s="23"/>
      <c r="H66" s="23"/>
      <c r="I66" s="23"/>
      <c r="J66" s="6"/>
      <c r="K66" s="6"/>
      <c r="L66" s="6"/>
      <c r="M66" s="23"/>
      <c r="N66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13" workbookViewId="0">
      <selection activeCell="J32" sqref="J32"/>
    </sheetView>
  </sheetViews>
  <sheetFormatPr baseColWidth="10" defaultRowHeight="13.2" x14ac:dyDescent="0.25"/>
  <cols>
    <col min="1" max="1" width="25.44140625" bestFit="1" customWidth="1"/>
    <col min="2" max="2" width="6.109375" bestFit="1" customWidth="1"/>
    <col min="3" max="3" width="9.44140625" bestFit="1" customWidth="1"/>
    <col min="4" max="4" width="9.88671875" bestFit="1" customWidth="1"/>
    <col min="5" max="5" width="5.88671875" bestFit="1" customWidth="1"/>
    <col min="6" max="7" width="5.5546875" bestFit="1" customWidth="1"/>
    <col min="8" max="8" width="5.33203125" bestFit="1" customWidth="1"/>
    <col min="9" max="9" width="7" bestFit="1" customWidth="1"/>
    <col min="10" max="10" width="5.44140625" bestFit="1" customWidth="1"/>
    <col min="11" max="12" width="6.5546875" bestFit="1" customWidth="1"/>
    <col min="13" max="13" width="5.6640625" bestFit="1" customWidth="1"/>
    <col min="14" max="14" width="6.109375" bestFit="1" customWidth="1"/>
  </cols>
  <sheetData>
    <row r="1" spans="1:18" x14ac:dyDescent="0.25">
      <c r="A1" t="s">
        <v>81</v>
      </c>
      <c r="B1">
        <f>IF(OR(TRIM(match3!A10)="Joueur",TRIM(match3!A10)="Player"),10,0)+IF(OR(TRIM(match3!A11)="Joueur",TRIM(match3!A11)="Player"),11,0)+IF(OR(TRIM(match3!A12)="Joueur",TRIM(match3!A12)="Player"),12,0)+IF(OR(TRIM(match3!A13)="Joueur",TRIM(match3!A13)="Player"),13,0)+IF(OR(TRIM(match3!A14)="Joueur",TRIM(match3!A14)="Player"),14,0)+IF(OR(TRIM(match3!A15)="Joueur",TRIM(match3!A15)="Player"),15,0)+IF(OR(TRIM(match3!A16)="Joueur",TRIM(match3!A16)="Player"),16,0)+IF(OR(TRIM(match3!A17)="Joueur",TRIM(match3!A17)="Player"),17,0)</f>
        <v>0</v>
      </c>
    </row>
    <row r="5" spans="1:18" x14ac:dyDescent="0.25">
      <c r="A5" t="str">
        <f>IF(TRIM(match3!A1)=A1,A1,"")</f>
        <v/>
      </c>
      <c r="B5" t="str">
        <f>IF(A5="","",match3!B1)</f>
        <v/>
      </c>
      <c r="C5" t="str">
        <f>IF(B5="","",match3!C1)</f>
        <v/>
      </c>
      <c r="D5" t="str">
        <f>IF(C5="","",match3!D1)</f>
        <v/>
      </c>
      <c r="E5" t="str">
        <f>IF(D5="","",match3!E1)</f>
        <v/>
      </c>
      <c r="F5" t="str">
        <f>IF(E5="","",match3!F1)</f>
        <v/>
      </c>
      <c r="G5" t="str">
        <f>IF(F5="","",match3!G1)</f>
        <v/>
      </c>
      <c r="H5" t="str">
        <f>IF(G5="","",match3!H1)</f>
        <v/>
      </c>
      <c r="I5" t="str">
        <f>IF(H5="","",match3!I1)</f>
        <v/>
      </c>
      <c r="J5" t="str">
        <f>IF(I5="","",match3!J1)</f>
        <v/>
      </c>
      <c r="K5" t="str">
        <f>IF(J5="","",match3!K1)</f>
        <v/>
      </c>
      <c r="L5" t="str">
        <f>IF(K5="","",match3!L1)</f>
        <v/>
      </c>
      <c r="M5" t="str">
        <f>IF(L5="","",match3!M1)</f>
        <v/>
      </c>
      <c r="N5" t="str">
        <f>IF(M5="","",match3!N1)</f>
        <v/>
      </c>
    </row>
    <row r="6" spans="1:18" x14ac:dyDescent="0.25">
      <c r="A6" t="str">
        <f>IF($A$5="","",match3!A2)</f>
        <v/>
      </c>
      <c r="B6" t="str">
        <f>IF($A$5="","",match3!B2)</f>
        <v/>
      </c>
      <c r="C6" t="str">
        <f>IF($A$5="","",match3!C2)</f>
        <v/>
      </c>
      <c r="D6" t="str">
        <f>IF($A$5="","",match3!D2)</f>
        <v/>
      </c>
      <c r="E6" t="str">
        <f>IF($A$5="","",match3!E2)</f>
        <v/>
      </c>
      <c r="F6" t="str">
        <f>IF($A$5="","",match3!F2)</f>
        <v/>
      </c>
      <c r="G6" t="str">
        <f>IF($A$5="","",match3!G2)</f>
        <v/>
      </c>
      <c r="H6" t="str">
        <f>IF($A$5="","",match3!H2)</f>
        <v/>
      </c>
      <c r="I6" t="str">
        <f>IF($A$5="","",match3!I2)</f>
        <v/>
      </c>
      <c r="J6" t="str">
        <f>IF($A$5="","",match3!J2)</f>
        <v/>
      </c>
      <c r="K6" t="str">
        <f>IF($A$5="","",match3!K2)</f>
        <v/>
      </c>
      <c r="L6" t="str">
        <f>IF($A$5="","",match3!L2)</f>
        <v/>
      </c>
      <c r="M6" t="str">
        <f>IF($A$5="","",match3!M2)</f>
        <v/>
      </c>
      <c r="N6" t="str">
        <f>IF($A$5="","",match3!N2)</f>
        <v/>
      </c>
      <c r="P6" t="str">
        <f>TRIM(A6)</f>
        <v/>
      </c>
      <c r="Q6" t="str">
        <f>IF(B6&gt;B20,"[b]"&amp;P6&amp;"[/b]",P6)</f>
        <v/>
      </c>
      <c r="R6" t="str">
        <f>IF(B6&gt;B20,"[b]"&amp;B6&amp;"[/b]",B6)</f>
        <v/>
      </c>
    </row>
    <row r="7" spans="1:18" x14ac:dyDescent="0.25">
      <c r="A7" t="str">
        <f>IF($A$5="","",IF(match3!$A3=0,"",match3!A3))</f>
        <v/>
      </c>
      <c r="B7" t="str">
        <f>IF($A$5="","",IF(match3!$A3=0,"",match3!B3))</f>
        <v/>
      </c>
      <c r="C7" t="str">
        <f>IF($A$5="","",IF(match3!$A3=0,"",match3!C3))</f>
        <v/>
      </c>
      <c r="D7" t="str">
        <f>IF($A$5="","",IF(match3!$A3=0,"",match3!D3))</f>
        <v/>
      </c>
      <c r="E7" t="str">
        <f>IF($A$5="","",IF(match3!$A3=0,"",match3!E3))</f>
        <v/>
      </c>
      <c r="F7" t="str">
        <f>IF($A$5="","",IF(match3!$A3=0,"",match3!F3))</f>
        <v/>
      </c>
      <c r="G7" t="str">
        <f>IF($A$5="","",IF(match3!$A3=0,"",match3!G3))</f>
        <v/>
      </c>
      <c r="H7" t="str">
        <f>IF($A$5="","",IF(match3!$A3=0,"",match3!H3))</f>
        <v/>
      </c>
      <c r="I7" t="str">
        <f>IF($A$5="","",IF(match3!$A3=0,"",match3!I3))</f>
        <v/>
      </c>
      <c r="J7" t="str">
        <f>IF($A$5="","",IF(match3!$A3=0,"",match3!J3))</f>
        <v/>
      </c>
      <c r="K7" t="str">
        <f>IF($A$5="","",IF(match3!$A3=0,"",match3!K3))</f>
        <v/>
      </c>
      <c r="L7" t="str">
        <f>IF($A$5="","",IF(match3!$A3=0,"",match3!L3))</f>
        <v/>
      </c>
      <c r="M7" t="str">
        <f>IF($A$5="","",IF(match3!$A3=0,"",match3!M3))</f>
        <v/>
      </c>
      <c r="N7" t="str">
        <f>IF($A$5="","",IF(match3!$A3=0,"",match3!N3))</f>
        <v/>
      </c>
    </row>
    <row r="8" spans="1:18" x14ac:dyDescent="0.25">
      <c r="A8" t="str">
        <f>IF($A$5="","",IF(match3!$A4=0,"",match3!A4))</f>
        <v/>
      </c>
      <c r="B8" t="str">
        <f>IF($A$5="","",IF(match3!$A4=0,"",match3!B4))</f>
        <v/>
      </c>
      <c r="C8" t="str">
        <f>IF($A$5="","",IF(match3!$A4=0,"",match3!C4))</f>
        <v/>
      </c>
      <c r="D8" t="str">
        <f>IF($A$5="","",IF(match3!$A4=0,"",match3!D4))</f>
        <v/>
      </c>
      <c r="E8" t="str">
        <f>IF($A$5="","",IF(match3!$A4=0,"",match3!E4))</f>
        <v/>
      </c>
      <c r="F8" t="str">
        <f>IF($A$5="","",IF(match3!$A4=0,"",match3!F4))</f>
        <v/>
      </c>
      <c r="G8" t="str">
        <f>IF($A$5="","",IF(match3!$A4=0,"",match3!G4))</f>
        <v/>
      </c>
      <c r="H8" t="str">
        <f>IF($A$5="","",IF(match3!$A4=0,"",match3!H4))</f>
        <v/>
      </c>
      <c r="I8" t="str">
        <f>IF($A$5="","",IF(match3!$A4=0,"",match3!I4))</f>
        <v/>
      </c>
      <c r="J8" t="str">
        <f>IF($A$5="","",IF(match3!$A4=0,"",match3!J4))</f>
        <v/>
      </c>
      <c r="K8" t="str">
        <f>IF($A$5="","",IF(match3!$A4=0,"",match3!K4))</f>
        <v/>
      </c>
      <c r="L8" t="str">
        <f>IF($A$5="","",IF(match3!$A4=0,"",match3!L4))</f>
        <v/>
      </c>
      <c r="M8" t="str">
        <f>IF($A$5="","",IF(match3!$A4=0,"",match3!M4))</f>
        <v/>
      </c>
      <c r="N8" t="str">
        <f>IF($A$5="","",IF(match3!$A4=0,"",match3!N4))</f>
        <v/>
      </c>
    </row>
    <row r="9" spans="1:18" x14ac:dyDescent="0.25">
      <c r="A9" t="str">
        <f>IF($A$5="","",IF(match3!$A5=0,"",match3!A5))</f>
        <v/>
      </c>
      <c r="B9" t="str">
        <f>IF($A$5="","",IF(match3!$A5=0,"",match3!B5))</f>
        <v/>
      </c>
      <c r="C9" t="str">
        <f>IF($A$5="","",IF(match3!$A5=0,"",match3!C5))</f>
        <v/>
      </c>
      <c r="D9" t="str">
        <f>IF($A$5="","",IF(match3!$A5=0,"",match3!D5))</f>
        <v/>
      </c>
      <c r="E9" t="str">
        <f>IF($A$5="","",IF(match3!$A5=0,"",match3!E5))</f>
        <v/>
      </c>
      <c r="F9" t="str">
        <f>IF($A$5="","",IF(match3!$A5=0,"",match3!F5))</f>
        <v/>
      </c>
      <c r="G9" t="str">
        <f>IF($A$5="","",IF(match3!$A5=0,"",match3!G5))</f>
        <v/>
      </c>
      <c r="H9" t="str">
        <f>IF($A$5="","",IF(match3!$A5=0,"",match3!H5))</f>
        <v/>
      </c>
      <c r="I9" t="str">
        <f>IF($A$5="","",IF(match3!$A5=0,"",match3!I5))</f>
        <v/>
      </c>
      <c r="J9" t="str">
        <f>IF($A$5="","",IF(match3!$A5=0,"",match3!J5))</f>
        <v/>
      </c>
      <c r="K9" t="str">
        <f>IF($A$5="","",IF(match3!$A5=0,"",match3!K5))</f>
        <v/>
      </c>
      <c r="L9" t="str">
        <f>IF($A$5="","",IF(match3!$A5=0,"",match3!L5))</f>
        <v/>
      </c>
      <c r="M9" t="str">
        <f>IF($A$5="","",IF(match3!$A5=0,"",match3!M5))</f>
        <v/>
      </c>
      <c r="N9" t="str">
        <f>IF($A$5="","",IF(match3!$A5=0,"",match3!N5))</f>
        <v/>
      </c>
    </row>
    <row r="10" spans="1:18" x14ac:dyDescent="0.25">
      <c r="A10" t="str">
        <f>IF($A$5="","",IF(match3!$A6=0,"",match3!A6))</f>
        <v/>
      </c>
      <c r="B10" t="str">
        <f>IF($A$5="","",IF(match3!$A6=0,"",match3!B6))</f>
        <v/>
      </c>
      <c r="C10" t="str">
        <f>IF($A$5="","",IF(match3!$A6=0,"",match3!C6))</f>
        <v/>
      </c>
      <c r="D10" t="str">
        <f>IF($A$5="","",IF(match3!$A6=0,"",match3!D6))</f>
        <v/>
      </c>
      <c r="E10" t="str">
        <f>IF($A$5="","",IF(match3!$A6=0,"",match3!E6))</f>
        <v/>
      </c>
      <c r="F10" t="str">
        <f>IF($A$5="","",IF(match3!$A6=0,"",match3!F6))</f>
        <v/>
      </c>
      <c r="G10" t="str">
        <f>IF($A$5="","",IF(match3!$A6=0,"",match3!G6))</f>
        <v/>
      </c>
      <c r="H10" t="str">
        <f>IF($A$5="","",IF(match3!$A6=0,"",match3!H6))</f>
        <v/>
      </c>
      <c r="I10" t="str">
        <f>IF($A$5="","",IF(match3!$A6=0,"",match3!I6))</f>
        <v/>
      </c>
      <c r="J10" t="str">
        <f>IF($A$5="","",IF(match3!$A6=0,"",match3!J6))</f>
        <v/>
      </c>
      <c r="K10" t="str">
        <f>IF($A$5="","",IF(match3!$A6=0,"",match3!K6))</f>
        <v/>
      </c>
      <c r="L10" t="str">
        <f>IF($A$5="","",IF(match3!$A6=0,"",match3!L6))</f>
        <v/>
      </c>
      <c r="M10" t="str">
        <f>IF($A$5="","",IF(match3!$A6=0,"",match3!M6))</f>
        <v/>
      </c>
      <c r="N10" t="str">
        <f>IF($A$5="","",IF(match3!$A6=0,"",match3!N6))</f>
        <v/>
      </c>
    </row>
    <row r="11" spans="1:18" x14ac:dyDescent="0.25">
      <c r="A11" t="str">
        <f>IF($A$5="","",IF(match3!$A7=0,"",match3!A7))</f>
        <v/>
      </c>
      <c r="B11" t="str">
        <f>IF($A$5="","",IF(match3!$A7=0,"",match3!B7))</f>
        <v/>
      </c>
      <c r="C11" t="str">
        <f>IF($A$5="","",IF(match3!$A7=0,"",match3!C7))</f>
        <v/>
      </c>
      <c r="D11" t="str">
        <f>IF($A$5="","",IF(match3!$A7=0,"",match3!D7))</f>
        <v/>
      </c>
      <c r="E11" t="str">
        <f>IF($A$5="","",IF(match3!$A7=0,"",match3!E7))</f>
        <v/>
      </c>
      <c r="F11" t="str">
        <f>IF($A$5="","",IF(match3!$A7=0,"",match3!F7))</f>
        <v/>
      </c>
      <c r="G11" t="str">
        <f>IF($A$5="","",IF(match3!$A7=0,"",match3!G7))</f>
        <v/>
      </c>
      <c r="H11" t="str">
        <f>IF($A$5="","",IF(match3!$A7=0,"",match3!H7))</f>
        <v/>
      </c>
      <c r="I11" t="str">
        <f>IF($A$5="","",IF(match3!$A7=0,"",match3!I7))</f>
        <v/>
      </c>
      <c r="J11" t="str">
        <f>IF($A$5="","",IF(match3!$A7=0,"",match3!J7))</f>
        <v/>
      </c>
      <c r="K11" t="str">
        <f>IF($A$5="","",IF(match3!$A7=0,"",match3!K7))</f>
        <v/>
      </c>
      <c r="L11" t="str">
        <f>IF($A$5="","",IF(match3!$A7=0,"",match3!L7))</f>
        <v/>
      </c>
      <c r="M11" t="str">
        <f>IF($A$5="","",IF(match3!$A7=0,"",match3!M7))</f>
        <v/>
      </c>
      <c r="N11" t="str">
        <f>IF($A$5="","",IF(match3!$A7=0,"",match3!N7))</f>
        <v/>
      </c>
    </row>
    <row r="12" spans="1:18" x14ac:dyDescent="0.25">
      <c r="A12" t="str">
        <f>IF($A$5="","",IF(match3!$A8=0,"",match3!A8))</f>
        <v/>
      </c>
      <c r="B12" t="str">
        <f>IF($A$5="","",IF(match3!$A8=0,"",match3!B8))</f>
        <v/>
      </c>
      <c r="C12" t="str">
        <f>IF($A$5="","",IF(match3!$A8=0,"",match3!C8))</f>
        <v/>
      </c>
      <c r="D12" t="str">
        <f>IF($A$5="","",IF(match3!$A8=0,"",match3!D8))</f>
        <v/>
      </c>
      <c r="E12" t="str">
        <f>IF($A$5="","",IF(match3!$A8=0,"",match3!E8))</f>
        <v/>
      </c>
      <c r="F12" t="str">
        <f>IF($A$5="","",IF(match3!$A8=0,"",match3!F8))</f>
        <v/>
      </c>
      <c r="G12" t="str">
        <f>IF($A$5="","",IF(match3!$A8=0,"",match3!G8))</f>
        <v/>
      </c>
      <c r="H12" t="str">
        <f>IF($A$5="","",IF(match3!$A8=0,"",match3!H8))</f>
        <v/>
      </c>
      <c r="I12" t="str">
        <f>IF($A$5="","",IF(match3!$A8=0,"",match3!I8))</f>
        <v/>
      </c>
      <c r="J12" t="str">
        <f>IF($A$5="","",IF(match3!$A8=0,"",match3!J8))</f>
        <v/>
      </c>
      <c r="K12" t="str">
        <f>IF($A$5="","",IF(match3!$A8=0,"",match3!K8))</f>
        <v/>
      </c>
      <c r="L12" t="str">
        <f>IF($A$5="","",IF(match3!$A8=0,"",match3!L8))</f>
        <v/>
      </c>
      <c r="M12" t="str">
        <f>IF($A$5="","",IF(match3!$A8=0,"",match3!M8))</f>
        <v/>
      </c>
      <c r="N12" t="str">
        <f>IF($A$5="","",IF(match3!$A8=0,"",match3!N8))</f>
        <v/>
      </c>
    </row>
    <row r="13" spans="1:18" x14ac:dyDescent="0.25">
      <c r="A13" t="str">
        <f>IF($A$5="","",IF(match3!$A9=0,"",match3!A9))</f>
        <v/>
      </c>
      <c r="B13" t="str">
        <f>IF($A$5="","",IF(match3!$A9=0,"",match3!B9))</f>
        <v/>
      </c>
      <c r="C13" t="str">
        <f>IF($A$5="","",IF(match3!$A9=0,"",match3!C9))</f>
        <v/>
      </c>
      <c r="D13" t="str">
        <f>IF($A$5="","",IF(match3!$A9=0,"",match3!D9))</f>
        <v/>
      </c>
      <c r="E13" t="str">
        <f>IF($A$5="","",IF(match3!$A9=0,"",match3!E9))</f>
        <v/>
      </c>
      <c r="F13" t="str">
        <f>IF($A$5="","",IF(match3!$A9=0,"",match3!F9))</f>
        <v/>
      </c>
      <c r="G13" t="str">
        <f>IF($A$5="","",IF(match3!$A9=0,"",match3!G9))</f>
        <v/>
      </c>
      <c r="H13" t="str">
        <f>IF($A$5="","",IF(match3!$A9=0,"",match3!H9))</f>
        <v/>
      </c>
      <c r="I13" t="str">
        <f>IF($A$5="","",IF(match3!$A9=0,"",match3!I9))</f>
        <v/>
      </c>
      <c r="J13" t="str">
        <f>IF($A$5="","",IF(match3!$A9=0,"",match3!J9))</f>
        <v/>
      </c>
      <c r="K13" t="str">
        <f>IF($A$5="","",IF(match3!$A9=0,"",match3!K9))</f>
        <v/>
      </c>
      <c r="L13" t="str">
        <f>IF($A$5="","",IF(match3!$A9=0,"",match3!L9))</f>
        <v/>
      </c>
      <c r="M13" t="str">
        <f>IF($A$5="","",IF(match3!$A9=0,"",match3!M9))</f>
        <v/>
      </c>
      <c r="N13" t="str">
        <f>IF($A$5="","",IF(match3!$A9=0,"",match3!N9))</f>
        <v/>
      </c>
    </row>
    <row r="14" spans="1:18" x14ac:dyDescent="0.25">
      <c r="A14" t="str">
        <f>IF($A$5="","",IF($B$1&lt;=10,"",IF(match3!$A10=0,"",match3!A10)))</f>
        <v/>
      </c>
      <c r="B14" t="str">
        <f>IF($A$5="","",IF($B$1&lt;=10,"",IF(match3!$A10=0,"",match3!B10)))</f>
        <v/>
      </c>
      <c r="C14" t="str">
        <f>IF($A$5="","",IF($B$1&lt;=10,"",IF(match3!$A10=0,"",match3!C10)))</f>
        <v/>
      </c>
      <c r="D14" t="str">
        <f>IF($A$5="","",IF($B$1&lt;=10,"",IF(match3!$A10=0,"",match3!D10)))</f>
        <v/>
      </c>
      <c r="E14" t="str">
        <f>IF($A$5="","",IF($B$1&lt;=10,"",IF(match3!$A10=0,"",match3!E10)))</f>
        <v/>
      </c>
      <c r="F14" t="str">
        <f>IF($A$5="","",IF($B$1&lt;=10,"",IF(match3!$A10=0,"",match3!F10)))</f>
        <v/>
      </c>
      <c r="G14" t="str">
        <f>IF($A$5="","",IF($B$1&lt;=10,"",IF(match3!$A10=0,"",match3!G10)))</f>
        <v/>
      </c>
      <c r="H14" t="str">
        <f>IF($A$5="","",IF($B$1&lt;=10,"",IF(match3!$A10=0,"",match3!H10)))</f>
        <v/>
      </c>
      <c r="I14" t="str">
        <f>IF($A$5="","",IF($B$1&lt;=10,"",IF(match3!$A10=0,"",match3!I10)))</f>
        <v/>
      </c>
      <c r="J14" t="str">
        <f>IF($A$5="","",IF($B$1&lt;=10,"",IF(match3!$A10=0,"",match3!J10)))</f>
        <v/>
      </c>
      <c r="K14" t="str">
        <f>IF($A$5="","",IF($B$1&lt;=10,"",IF(match3!$A10=0,"",match3!K10)))</f>
        <v/>
      </c>
      <c r="L14" t="str">
        <f>IF($A$5="","",IF($B$1&lt;=10,"",IF(match3!$A10=0,"",match3!L10)))</f>
        <v/>
      </c>
      <c r="M14" t="str">
        <f>IF($A$5="","",IF($B$1&lt;=10,"",IF(match3!$A10=0,"",match3!M10)))</f>
        <v/>
      </c>
      <c r="N14" t="str">
        <f>IF($A$5="","",IF($B$1&lt;=10,"",IF(match3!$A10=0,"",match3!N10)))</f>
        <v/>
      </c>
    </row>
    <row r="15" spans="1:18" x14ac:dyDescent="0.25">
      <c r="A15" t="str">
        <f>IF($A$5="","",IF($B$1&lt;=11,"",IF(match3!$A11=0,"",match3!A11)))</f>
        <v/>
      </c>
      <c r="B15" t="str">
        <f>IF($A$5="","",IF($B$1&lt;=11,"",IF(match3!$A11=0,"",match3!B11)))</f>
        <v/>
      </c>
      <c r="C15" t="str">
        <f>IF($A$5="","",IF($B$1&lt;=11,"",IF(match3!$A11=0,"",match3!C11)))</f>
        <v/>
      </c>
      <c r="D15" t="str">
        <f>IF($A$5="","",IF($B$1&lt;=11,"",IF(match3!$A11=0,"",match3!D11)))</f>
        <v/>
      </c>
      <c r="E15" t="str">
        <f>IF($A$5="","",IF($B$1&lt;=11,"",IF(match3!$A11=0,"",match3!E11)))</f>
        <v/>
      </c>
      <c r="F15" t="str">
        <f>IF($A$5="","",IF($B$1&lt;=11,"",IF(match3!$A11=0,"",match3!F11)))</f>
        <v/>
      </c>
      <c r="G15" t="str">
        <f>IF($A$5="","",IF($B$1&lt;=11,"",IF(match3!$A11=0,"",match3!G11)))</f>
        <v/>
      </c>
      <c r="H15" t="str">
        <f>IF($A$5="","",IF($B$1&lt;=11,"",IF(match3!$A11=0,"",match3!H11)))</f>
        <v/>
      </c>
      <c r="I15" t="str">
        <f>IF($A$5="","",IF($B$1&lt;=11,"",IF(match3!$A11=0,"",match3!I11)))</f>
        <v/>
      </c>
      <c r="J15" t="str">
        <f>IF($A$5="","",IF($B$1&lt;=11,"",IF(match3!$A11=0,"",match3!J11)))</f>
        <v/>
      </c>
      <c r="K15" t="str">
        <f>IF($A$5="","",IF($B$1&lt;=11,"",IF(match3!$A11=0,"",match3!K11)))</f>
        <v/>
      </c>
      <c r="L15" t="str">
        <f>IF($A$5="","",IF($B$1&lt;=11,"",IF(match3!$A11=0,"",match3!L11)))</f>
        <v/>
      </c>
      <c r="M15" t="str">
        <f>IF($A$5="","",IF($B$1&lt;=11,"",IF(match3!$A11=0,"",match3!M11)))</f>
        <v/>
      </c>
      <c r="N15" t="str">
        <f>IF($A$5="","",IF($B$1&lt;=11,"",IF(match3!$A11=0,"",match3!N11)))</f>
        <v/>
      </c>
    </row>
    <row r="16" spans="1:18" x14ac:dyDescent="0.25">
      <c r="A16" t="str">
        <f>IF($A$5="","",IF($B$1&lt;=12,"",IF(match3!$A12=0,"",match3!A12)))</f>
        <v/>
      </c>
      <c r="B16" t="str">
        <f>IF($A$5="","",IF($B$1&lt;=12,"",IF(match3!$A12=0,"",match3!B12)))</f>
        <v/>
      </c>
      <c r="C16" t="str">
        <f>IF($A$5="","",IF($B$1&lt;=12,"",IF(match3!$A12=0,"",match3!C12)))</f>
        <v/>
      </c>
      <c r="D16" t="str">
        <f>IF($A$5="","",IF($B$1&lt;=12,"",IF(match3!$A12=0,"",match3!D12)))</f>
        <v/>
      </c>
      <c r="E16" t="str">
        <f>IF($A$5="","",IF($B$1&lt;=12,"",IF(match3!$A12=0,"",match3!E12)))</f>
        <v/>
      </c>
      <c r="F16" t="str">
        <f>IF($A$5="","",IF($B$1&lt;=12,"",IF(match3!$A12=0,"",match3!F12)))</f>
        <v/>
      </c>
      <c r="G16" t="str">
        <f>IF($A$5="","",IF($B$1&lt;=12,"",IF(match3!$A12=0,"",match3!G12)))</f>
        <v/>
      </c>
      <c r="H16" t="str">
        <f>IF($A$5="","",IF($B$1&lt;=12,"",IF(match3!$A12=0,"",match3!H12)))</f>
        <v/>
      </c>
      <c r="I16" t="str">
        <f>IF($A$5="","",IF($B$1&lt;=12,"",IF(match3!$A12=0,"",match3!I12)))</f>
        <v/>
      </c>
      <c r="J16" t="str">
        <f>IF($A$5="","",IF($B$1&lt;=12,"",IF(match3!$A12=0,"",match3!J12)))</f>
        <v/>
      </c>
      <c r="K16" t="str">
        <f>IF($A$5="","",IF($B$1&lt;=12,"",IF(match3!$A12=0,"",match3!K12)))</f>
        <v/>
      </c>
      <c r="L16" t="str">
        <f>IF($A$5="","",IF($B$1&lt;=12,"",IF(match3!$A12=0,"",match3!L12)))</f>
        <v/>
      </c>
      <c r="M16" t="str">
        <f>IF($A$5="","",IF($B$1&lt;=12,"",IF(match3!$A12=0,"",match3!M12)))</f>
        <v/>
      </c>
      <c r="N16" t="str">
        <f>IF($A$5="","",IF($B$1&lt;=12,"",IF(match3!$A12=0,"",match3!N12)))</f>
        <v/>
      </c>
    </row>
    <row r="17" spans="1:19" x14ac:dyDescent="0.25">
      <c r="A17" t="str">
        <f>IF($A$5="","",IF($B$1&lt;=13,"",IF(match3!$A13=0,"",match3!A13)))</f>
        <v/>
      </c>
      <c r="B17" t="str">
        <f>IF($A$5="","",IF($B$1&lt;=13,"",IF(match3!$A13=0,"",match3!B13)))</f>
        <v/>
      </c>
      <c r="C17" t="str">
        <f>IF($A$5="","",IF($B$1&lt;=13,"",IF(match3!$A13=0,"",match3!C13)))</f>
        <v/>
      </c>
      <c r="D17" t="str">
        <f>IF($A$5="","",IF($B$1&lt;=13,"",IF(match3!$A13=0,"",match3!D13)))</f>
        <v/>
      </c>
      <c r="E17" t="str">
        <f>IF($A$5="","",IF($B$1&lt;=13,"",IF(match3!$A13=0,"",match3!E13)))</f>
        <v/>
      </c>
      <c r="F17" t="str">
        <f>IF($A$5="","",IF($B$1&lt;=13,"",IF(match3!$A13=0,"",match3!F13)))</f>
        <v/>
      </c>
      <c r="G17" t="str">
        <f>IF($A$5="","",IF($B$1&lt;=13,"",IF(match3!$A13=0,"",match3!G13)))</f>
        <v/>
      </c>
      <c r="H17" t="str">
        <f>IF($A$5="","",IF($B$1&lt;=13,"",IF(match3!$A13=0,"",match3!H13)))</f>
        <v/>
      </c>
      <c r="I17" t="str">
        <f>IF($A$5="","",IF($B$1&lt;=13,"",IF(match3!$A13=0,"",match3!I13)))</f>
        <v/>
      </c>
      <c r="J17" t="str">
        <f>IF($A$5="","",IF($B$1&lt;=13,"",IF(match3!$A13=0,"",match3!J13)))</f>
        <v/>
      </c>
      <c r="K17" t="str">
        <f>IF($A$5="","",IF($B$1&lt;=13,"",IF(match3!$A13=0,"",match3!K13)))</f>
        <v/>
      </c>
      <c r="L17" t="str">
        <f>IF($A$5="","",IF($B$1&lt;=13,"",IF(match3!$A13=0,"",match3!L13)))</f>
        <v/>
      </c>
      <c r="M17" t="str">
        <f>IF($A$5="","",IF($B$1&lt;=13,"",IF(match3!$A13=0,"",match3!M13)))</f>
        <v/>
      </c>
      <c r="N17" t="str">
        <f>IF($A$5="","",IF($B$1&lt;=13,"",IF(match3!$A13=0,"",match3!N13)))</f>
        <v/>
      </c>
    </row>
    <row r="18" spans="1:19" x14ac:dyDescent="0.25">
      <c r="A18" t="str">
        <f>IF($A$5="","",IF($B$1&lt;=14,"",IF(match3!$A14=0,"",match3!A14)))</f>
        <v/>
      </c>
      <c r="B18" t="str">
        <f>IF($A$5="","",IF($B$1&lt;=14,"",IF(match3!$A14=0,"",match3!B14)))</f>
        <v/>
      </c>
      <c r="C18" t="str">
        <f>IF($A$5="","",IF($B$1&lt;=14,"",IF(match3!$A14=0,"",match3!C14)))</f>
        <v/>
      </c>
      <c r="D18" t="str">
        <f>IF($A$5="","",IF($B$1&lt;=14,"",IF(match3!$A14=0,"",match3!D14)))</f>
        <v/>
      </c>
      <c r="E18" t="str">
        <f>IF($A$5="","",IF($B$1&lt;=14,"",IF(match3!$A14=0,"",match3!E14)))</f>
        <v/>
      </c>
      <c r="F18" t="str">
        <f>IF($A$5="","",IF($B$1&lt;=14,"",IF(match3!$A14=0,"",match3!F14)))</f>
        <v/>
      </c>
      <c r="G18" t="str">
        <f>IF($A$5="","",IF($B$1&lt;=14,"",IF(match3!$A14=0,"",match3!G14)))</f>
        <v/>
      </c>
      <c r="H18" t="str">
        <f>IF($A$5="","",IF($B$1&lt;=14,"",IF(match3!$A14=0,"",match3!H14)))</f>
        <v/>
      </c>
      <c r="I18" t="str">
        <f>IF($A$5="","",IF($B$1&lt;=14,"",IF(match3!$A14=0,"",match3!I14)))</f>
        <v/>
      </c>
      <c r="J18" t="str">
        <f>IF($A$5="","",IF($B$1&lt;=14,"",IF(match3!$A14=0,"",match3!J14)))</f>
        <v/>
      </c>
      <c r="K18" t="str">
        <f>IF($A$5="","",IF($B$1&lt;=14,"",IF(match3!$A14=0,"",match3!K14)))</f>
        <v/>
      </c>
      <c r="L18" t="str">
        <f>IF($A$5="","",IF($B$1&lt;=14,"",IF(match3!$A14=0,"",match3!L14)))</f>
        <v/>
      </c>
      <c r="M18" t="str">
        <f>IF($A$5="","",IF($B$1&lt;=14,"",IF(match3!$A14=0,"",match3!M14)))</f>
        <v/>
      </c>
      <c r="N18" t="str">
        <f>IF($A$5="","",IF($B$1&lt;=14,"",IF(match3!$A14=0,"",match3!N14)))</f>
        <v/>
      </c>
    </row>
    <row r="19" spans="1:19" x14ac:dyDescent="0.25">
      <c r="A19" s="8"/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24"/>
      <c r="P19" s="24"/>
    </row>
    <row r="20" spans="1:19" x14ac:dyDescent="0.25">
      <c r="A20" t="str">
        <f t="shared" ref="A20:A32" si="0">A35</f>
        <v/>
      </c>
      <c r="B20" t="str">
        <f>IF(ISERROR(B35+0),"",B35+0)</f>
        <v/>
      </c>
      <c r="C20" t="str">
        <f t="shared" ref="C20:I20" si="1">IF(ISERROR(C35+0),"",C35+0)</f>
        <v/>
      </c>
      <c r="D20" t="str">
        <f t="shared" si="1"/>
        <v/>
      </c>
      <c r="E20" t="str">
        <f t="shared" si="1"/>
        <v/>
      </c>
      <c r="F20" t="str">
        <f t="shared" si="1"/>
        <v/>
      </c>
      <c r="G20" t="str">
        <f t="shared" si="1"/>
        <v/>
      </c>
      <c r="H20" t="str">
        <f t="shared" si="1"/>
        <v/>
      </c>
      <c r="I20" t="str">
        <f t="shared" si="1"/>
        <v/>
      </c>
      <c r="J20" t="str">
        <f t="shared" ref="J20:L32" si="2">J35</f>
        <v/>
      </c>
      <c r="K20" t="str">
        <f t="shared" si="2"/>
        <v/>
      </c>
      <c r="L20" t="str">
        <f t="shared" si="2"/>
        <v/>
      </c>
      <c r="M20" t="str">
        <f>IF(ISERROR(M35+0),"",M35+0)</f>
        <v/>
      </c>
      <c r="N20" t="str">
        <f>IF(ISERROR(N35+0),"",N35+0)</f>
        <v/>
      </c>
      <c r="P20" t="str">
        <f>TRIM(A20)</f>
        <v/>
      </c>
      <c r="Q20" t="str">
        <f>IF(B20&gt;B6,"[b]"&amp;P20&amp;"[/b]",P20)</f>
        <v/>
      </c>
      <c r="R20" t="str">
        <f>IF(B20&gt;B6,"[b]"&amp;B20&amp;"[/b]",B20)</f>
        <v/>
      </c>
      <c r="S20" t="str">
        <f>IF(M20&gt;202," (A.P)","")</f>
        <v xml:space="preserve"> (A.P)</v>
      </c>
    </row>
    <row r="21" spans="1:19" x14ac:dyDescent="0.25">
      <c r="A21" t="str">
        <f t="shared" si="0"/>
        <v/>
      </c>
      <c r="B21" t="str">
        <f t="shared" ref="B21:I32" si="3">IF(ISERROR(B36+0),"",B36+0)</f>
        <v/>
      </c>
      <c r="C21" t="str">
        <f t="shared" si="3"/>
        <v/>
      </c>
      <c r="D21" t="str">
        <f t="shared" si="3"/>
        <v/>
      </c>
      <c r="E21" t="str">
        <f t="shared" si="3"/>
        <v/>
      </c>
      <c r="F21" t="str">
        <f t="shared" si="3"/>
        <v/>
      </c>
      <c r="G21" t="str">
        <f t="shared" si="3"/>
        <v/>
      </c>
      <c r="H21" t="str">
        <f t="shared" si="3"/>
        <v/>
      </c>
      <c r="I21" t="str">
        <f t="shared" si="3"/>
        <v/>
      </c>
      <c r="J21" t="str">
        <f t="shared" si="2"/>
        <v/>
      </c>
      <c r="K21" t="str">
        <f t="shared" si="2"/>
        <v/>
      </c>
      <c r="L21" t="str">
        <f t="shared" si="2"/>
        <v/>
      </c>
      <c r="M21" t="str">
        <f t="shared" ref="M21:N32" si="4">IF(ISERROR(M36+0),"",M36+0)</f>
        <v/>
      </c>
      <c r="N21" t="str">
        <f t="shared" si="4"/>
        <v/>
      </c>
    </row>
    <row r="22" spans="1:19" x14ac:dyDescent="0.25">
      <c r="A22" t="str">
        <f t="shared" si="0"/>
        <v/>
      </c>
      <c r="B22" t="str">
        <f t="shared" si="3"/>
        <v/>
      </c>
      <c r="C22" t="str">
        <f t="shared" si="3"/>
        <v/>
      </c>
      <c r="D22" t="str">
        <f t="shared" si="3"/>
        <v/>
      </c>
      <c r="E22" t="str">
        <f t="shared" si="3"/>
        <v/>
      </c>
      <c r="F22" t="str">
        <f t="shared" si="3"/>
        <v/>
      </c>
      <c r="G22" t="str">
        <f t="shared" si="3"/>
        <v/>
      </c>
      <c r="H22" t="str">
        <f t="shared" si="3"/>
        <v/>
      </c>
      <c r="I22" t="str">
        <f t="shared" si="3"/>
        <v/>
      </c>
      <c r="J22" t="str">
        <f t="shared" si="2"/>
        <v/>
      </c>
      <c r="K22" t="str">
        <f t="shared" si="2"/>
        <v/>
      </c>
      <c r="L22" t="str">
        <f t="shared" si="2"/>
        <v/>
      </c>
      <c r="M22" t="str">
        <f t="shared" si="4"/>
        <v/>
      </c>
      <c r="N22" t="str">
        <f t="shared" si="4"/>
        <v/>
      </c>
    </row>
    <row r="23" spans="1:19" x14ac:dyDescent="0.25">
      <c r="A23" t="str">
        <f t="shared" si="0"/>
        <v/>
      </c>
      <c r="B23" t="str">
        <f t="shared" si="3"/>
        <v/>
      </c>
      <c r="C23" t="str">
        <f t="shared" si="3"/>
        <v/>
      </c>
      <c r="D23" t="str">
        <f t="shared" si="3"/>
        <v/>
      </c>
      <c r="E23" t="str">
        <f t="shared" si="3"/>
        <v/>
      </c>
      <c r="F23" t="str">
        <f t="shared" si="3"/>
        <v/>
      </c>
      <c r="G23" t="str">
        <f t="shared" si="3"/>
        <v/>
      </c>
      <c r="H23" t="str">
        <f t="shared" si="3"/>
        <v/>
      </c>
      <c r="I23" t="str">
        <f t="shared" si="3"/>
        <v/>
      </c>
      <c r="J23" t="str">
        <f t="shared" si="2"/>
        <v/>
      </c>
      <c r="K23" t="str">
        <f t="shared" si="2"/>
        <v/>
      </c>
      <c r="L23" t="str">
        <f t="shared" si="2"/>
        <v/>
      </c>
      <c r="M23" t="str">
        <f t="shared" si="4"/>
        <v/>
      </c>
      <c r="N23" t="str">
        <f t="shared" si="4"/>
        <v/>
      </c>
    </row>
    <row r="24" spans="1:19" x14ac:dyDescent="0.25">
      <c r="A24" t="str">
        <f t="shared" si="0"/>
        <v/>
      </c>
      <c r="B24" t="str">
        <f t="shared" si="3"/>
        <v/>
      </c>
      <c r="C24" t="str">
        <f t="shared" si="3"/>
        <v/>
      </c>
      <c r="D24" t="str">
        <f t="shared" si="3"/>
        <v/>
      </c>
      <c r="E24" t="str">
        <f t="shared" si="3"/>
        <v/>
      </c>
      <c r="F24" t="str">
        <f t="shared" si="3"/>
        <v/>
      </c>
      <c r="G24" t="str">
        <f t="shared" si="3"/>
        <v/>
      </c>
      <c r="H24" t="str">
        <f t="shared" si="3"/>
        <v/>
      </c>
      <c r="I24" t="str">
        <f t="shared" si="3"/>
        <v/>
      </c>
      <c r="J24" t="str">
        <f t="shared" si="2"/>
        <v/>
      </c>
      <c r="K24" t="str">
        <f t="shared" si="2"/>
        <v/>
      </c>
      <c r="L24" t="str">
        <f t="shared" si="2"/>
        <v/>
      </c>
      <c r="M24" t="str">
        <f t="shared" si="4"/>
        <v/>
      </c>
      <c r="N24" t="str">
        <f t="shared" si="4"/>
        <v/>
      </c>
    </row>
    <row r="25" spans="1:19" x14ac:dyDescent="0.25">
      <c r="A25" t="str">
        <f t="shared" si="0"/>
        <v/>
      </c>
      <c r="B25" t="str">
        <f t="shared" si="3"/>
        <v/>
      </c>
      <c r="C25" t="str">
        <f t="shared" si="3"/>
        <v/>
      </c>
      <c r="D25" t="str">
        <f t="shared" si="3"/>
        <v/>
      </c>
      <c r="E25" t="str">
        <f t="shared" si="3"/>
        <v/>
      </c>
      <c r="F25" t="str">
        <f t="shared" si="3"/>
        <v/>
      </c>
      <c r="G25" t="str">
        <f t="shared" si="3"/>
        <v/>
      </c>
      <c r="H25" t="str">
        <f t="shared" si="3"/>
        <v/>
      </c>
      <c r="I25" t="str">
        <f t="shared" si="3"/>
        <v/>
      </c>
      <c r="J25" t="str">
        <f t="shared" si="2"/>
        <v/>
      </c>
      <c r="K25" t="str">
        <f t="shared" si="2"/>
        <v/>
      </c>
      <c r="L25" t="str">
        <f t="shared" si="2"/>
        <v/>
      </c>
      <c r="M25" t="str">
        <f t="shared" si="4"/>
        <v/>
      </c>
      <c r="N25" t="str">
        <f t="shared" si="4"/>
        <v/>
      </c>
    </row>
    <row r="26" spans="1:19" x14ac:dyDescent="0.25">
      <c r="A26" t="str">
        <f t="shared" si="0"/>
        <v/>
      </c>
      <c r="B26" t="str">
        <f t="shared" si="3"/>
        <v/>
      </c>
      <c r="C26" t="str">
        <f t="shared" si="3"/>
        <v/>
      </c>
      <c r="D26" t="str">
        <f t="shared" si="3"/>
        <v/>
      </c>
      <c r="E26" t="str">
        <f t="shared" si="3"/>
        <v/>
      </c>
      <c r="F26" t="str">
        <f t="shared" si="3"/>
        <v/>
      </c>
      <c r="G26" t="str">
        <f t="shared" si="3"/>
        <v/>
      </c>
      <c r="H26" t="str">
        <f t="shared" si="3"/>
        <v/>
      </c>
      <c r="I26" t="str">
        <f t="shared" si="3"/>
        <v/>
      </c>
      <c r="J26" t="str">
        <f t="shared" si="2"/>
        <v/>
      </c>
      <c r="K26" t="str">
        <f t="shared" si="2"/>
        <v/>
      </c>
      <c r="L26" t="str">
        <f t="shared" si="2"/>
        <v/>
      </c>
      <c r="M26" t="str">
        <f t="shared" si="4"/>
        <v/>
      </c>
      <c r="N26" t="str">
        <f t="shared" si="4"/>
        <v/>
      </c>
    </row>
    <row r="27" spans="1:19" x14ac:dyDescent="0.25">
      <c r="A27" t="str">
        <f t="shared" si="0"/>
        <v/>
      </c>
      <c r="B27" t="str">
        <f t="shared" si="3"/>
        <v/>
      </c>
      <c r="C27" t="str">
        <f t="shared" si="3"/>
        <v/>
      </c>
      <c r="D27" t="str">
        <f t="shared" si="3"/>
        <v/>
      </c>
      <c r="E27" t="str">
        <f t="shared" si="3"/>
        <v/>
      </c>
      <c r="F27" t="str">
        <f t="shared" si="3"/>
        <v/>
      </c>
      <c r="G27" t="str">
        <f t="shared" si="3"/>
        <v/>
      </c>
      <c r="H27" t="str">
        <f t="shared" si="3"/>
        <v/>
      </c>
      <c r="I27" t="str">
        <f t="shared" si="3"/>
        <v/>
      </c>
      <c r="J27" t="str">
        <f t="shared" si="2"/>
        <v/>
      </c>
      <c r="K27" t="str">
        <f t="shared" si="2"/>
        <v/>
      </c>
      <c r="L27" t="str">
        <f t="shared" si="2"/>
        <v/>
      </c>
      <c r="M27" t="str">
        <f t="shared" si="4"/>
        <v/>
      </c>
      <c r="N27" t="str">
        <f t="shared" si="4"/>
        <v/>
      </c>
    </row>
    <row r="28" spans="1:19" x14ac:dyDescent="0.25">
      <c r="A28" t="str">
        <f t="shared" si="0"/>
        <v/>
      </c>
      <c r="B28" t="str">
        <f t="shared" si="3"/>
        <v/>
      </c>
      <c r="C28" t="str">
        <f t="shared" si="3"/>
        <v/>
      </c>
      <c r="D28" t="str">
        <f t="shared" si="3"/>
        <v/>
      </c>
      <c r="E28" t="str">
        <f t="shared" si="3"/>
        <v/>
      </c>
      <c r="F28" t="str">
        <f t="shared" si="3"/>
        <v/>
      </c>
      <c r="G28" t="str">
        <f t="shared" si="3"/>
        <v/>
      </c>
      <c r="H28" t="str">
        <f t="shared" si="3"/>
        <v/>
      </c>
      <c r="I28" t="str">
        <f t="shared" si="3"/>
        <v/>
      </c>
      <c r="J28" t="str">
        <f t="shared" si="2"/>
        <v/>
      </c>
      <c r="K28" t="str">
        <f t="shared" si="2"/>
        <v/>
      </c>
      <c r="L28" t="str">
        <f t="shared" si="2"/>
        <v/>
      </c>
      <c r="M28" t="str">
        <f t="shared" si="4"/>
        <v/>
      </c>
      <c r="N28" t="str">
        <f t="shared" si="4"/>
        <v/>
      </c>
    </row>
    <row r="29" spans="1:19" x14ac:dyDescent="0.25">
      <c r="A29" t="str">
        <f t="shared" si="0"/>
        <v/>
      </c>
      <c r="B29" t="str">
        <f t="shared" si="3"/>
        <v/>
      </c>
      <c r="C29" t="str">
        <f t="shared" si="3"/>
        <v/>
      </c>
      <c r="D29" t="str">
        <f t="shared" si="3"/>
        <v/>
      </c>
      <c r="E29" t="str">
        <f t="shared" si="3"/>
        <v/>
      </c>
      <c r="F29" t="str">
        <f t="shared" si="3"/>
        <v/>
      </c>
      <c r="G29" t="str">
        <f t="shared" si="3"/>
        <v/>
      </c>
      <c r="H29" t="str">
        <f t="shared" si="3"/>
        <v/>
      </c>
      <c r="I29" t="str">
        <f t="shared" si="3"/>
        <v/>
      </c>
      <c r="J29" t="str">
        <f t="shared" si="2"/>
        <v/>
      </c>
      <c r="K29" t="str">
        <f t="shared" si="2"/>
        <v/>
      </c>
      <c r="L29" t="str">
        <f t="shared" si="2"/>
        <v/>
      </c>
      <c r="M29" t="str">
        <f t="shared" si="4"/>
        <v/>
      </c>
      <c r="N29" t="str">
        <f t="shared" si="4"/>
        <v/>
      </c>
    </row>
    <row r="30" spans="1:19" x14ac:dyDescent="0.25">
      <c r="A30" t="str">
        <f t="shared" si="0"/>
        <v/>
      </c>
      <c r="B30" t="str">
        <f t="shared" si="3"/>
        <v/>
      </c>
      <c r="C30" t="str">
        <f t="shared" si="3"/>
        <v/>
      </c>
      <c r="D30" t="str">
        <f t="shared" si="3"/>
        <v/>
      </c>
      <c r="E30" t="str">
        <f t="shared" si="3"/>
        <v/>
      </c>
      <c r="F30" t="str">
        <f t="shared" si="3"/>
        <v/>
      </c>
      <c r="G30" t="str">
        <f t="shared" si="3"/>
        <v/>
      </c>
      <c r="H30" t="str">
        <f t="shared" si="3"/>
        <v/>
      </c>
      <c r="I30" t="str">
        <f t="shared" si="3"/>
        <v/>
      </c>
      <c r="J30" t="str">
        <f t="shared" si="2"/>
        <v/>
      </c>
      <c r="K30" t="str">
        <f t="shared" si="2"/>
        <v/>
      </c>
      <c r="L30" t="str">
        <f t="shared" si="2"/>
        <v/>
      </c>
      <c r="M30" t="str">
        <f t="shared" si="4"/>
        <v/>
      </c>
      <c r="N30" t="str">
        <f t="shared" si="4"/>
        <v/>
      </c>
    </row>
    <row r="31" spans="1:19" x14ac:dyDescent="0.25">
      <c r="A31" t="str">
        <f t="shared" si="0"/>
        <v/>
      </c>
      <c r="B31" t="str">
        <f t="shared" si="3"/>
        <v/>
      </c>
      <c r="C31" t="str">
        <f t="shared" si="3"/>
        <v/>
      </c>
      <c r="D31" t="str">
        <f t="shared" si="3"/>
        <v/>
      </c>
      <c r="E31" t="str">
        <f t="shared" si="3"/>
        <v/>
      </c>
      <c r="F31" t="str">
        <f t="shared" si="3"/>
        <v/>
      </c>
      <c r="G31" t="str">
        <f t="shared" si="3"/>
        <v/>
      </c>
      <c r="H31" t="str">
        <f t="shared" si="3"/>
        <v/>
      </c>
      <c r="I31" t="str">
        <f t="shared" si="3"/>
        <v/>
      </c>
      <c r="J31" t="str">
        <f t="shared" si="2"/>
        <v/>
      </c>
      <c r="K31" t="str">
        <f t="shared" si="2"/>
        <v/>
      </c>
      <c r="L31" t="str">
        <f t="shared" si="2"/>
        <v/>
      </c>
      <c r="M31" t="str">
        <f t="shared" si="4"/>
        <v/>
      </c>
      <c r="N31" t="str">
        <f t="shared" si="4"/>
        <v/>
      </c>
    </row>
    <row r="32" spans="1:19" x14ac:dyDescent="0.25">
      <c r="A32" t="str">
        <f t="shared" si="0"/>
        <v/>
      </c>
      <c r="B32" t="str">
        <f t="shared" si="3"/>
        <v/>
      </c>
      <c r="C32" t="str">
        <f t="shared" si="3"/>
        <v/>
      </c>
      <c r="D32" t="str">
        <f t="shared" si="3"/>
        <v/>
      </c>
      <c r="E32" t="str">
        <f t="shared" si="3"/>
        <v/>
      </c>
      <c r="F32" t="str">
        <f t="shared" si="3"/>
        <v/>
      </c>
      <c r="G32" t="str">
        <f t="shared" si="3"/>
        <v/>
      </c>
      <c r="H32" t="str">
        <f t="shared" si="3"/>
        <v/>
      </c>
      <c r="I32" t="str">
        <f t="shared" si="3"/>
        <v/>
      </c>
      <c r="J32" t="str">
        <f t="shared" si="2"/>
        <v/>
      </c>
      <c r="K32" t="str">
        <f t="shared" si="2"/>
        <v/>
      </c>
      <c r="L32" t="str">
        <f t="shared" si="2"/>
        <v/>
      </c>
      <c r="M32" t="str">
        <f t="shared" si="4"/>
        <v/>
      </c>
      <c r="N32" t="str">
        <f t="shared" si="4"/>
        <v/>
      </c>
    </row>
    <row r="35" spans="1:14" x14ac:dyDescent="0.25">
      <c r="A35" t="str">
        <f>IF($B$1=10,match3!A11,IF($B$1=11,match3!A12,IF($B$1=12,match3!A13,IF($B$1=13,match3!A14,IF($B$1=14,match3!A15,IF($B$1=15,match3!A16,IF($B$1=16,match3!A17,"")))))))&amp;IF($B$1=17,match3!A18,"")</f>
        <v/>
      </c>
      <c r="B35" t="str">
        <f>IF($B$1=10,match3!B11,IF($B$1=11,match3!B12,IF($B$1=12,match3!B13,IF($B$1=13,match3!B14,IF($B$1=14,match3!B15,IF($B$1=15,match3!B16,IF($B$1=16,match3!B17,"")))))))&amp;IF($B$1=17,match3!B18,"")</f>
        <v/>
      </c>
      <c r="C35" t="str">
        <f>IF($B$1=10,match3!C11,IF($B$1=11,match3!C12,IF($B$1=12,match3!C13,IF($B$1=13,match3!C14,IF($B$1=14,match3!C15,IF($B$1=15,match3!C16,IF($B$1=16,match3!C17,"")))))))&amp;IF($B$1=17,match3!C18,"")</f>
        <v/>
      </c>
      <c r="D35" t="str">
        <f>IF($B$1=10,match3!D11,IF($B$1=11,match3!D12,IF($B$1=12,match3!D13,IF($B$1=13,match3!D14,IF($B$1=14,match3!D15,IF($B$1=15,match3!D16,IF($B$1=16,match3!D17,"")))))))&amp;IF($B$1=17,match3!D18,"")</f>
        <v/>
      </c>
      <c r="E35" t="str">
        <f>IF($B$1=10,match3!E11,IF($B$1=11,match3!E12,IF($B$1=12,match3!E13,IF($B$1=13,match3!E14,IF($B$1=14,match3!E15,IF($B$1=15,match3!E16,IF($B$1=16,match3!E17,"")))))))&amp;IF($B$1=17,match3!E18,"")</f>
        <v/>
      </c>
      <c r="F35" t="str">
        <f>IF($B$1=10,match3!F11,IF($B$1=11,match3!F12,IF($B$1=12,match3!F13,IF($B$1=13,match3!F14,IF($B$1=14,match3!F15,IF($B$1=15,match3!F16,IF($B$1=16,match3!F17,"")))))))&amp;IF($B$1=17,match3!F18,"")</f>
        <v/>
      </c>
      <c r="G35" t="str">
        <f>IF($B$1=10,match3!G11,IF($B$1=11,match3!G12,IF($B$1=12,match3!G13,IF($B$1=13,match3!G14,IF($B$1=14,match3!G15,IF($B$1=15,match3!G16,IF($B$1=16,match3!G17,"")))))))&amp;IF($B$1=17,match3!G18,"")</f>
        <v/>
      </c>
      <c r="H35" t="str">
        <f>IF($B$1=10,match3!H11,IF($B$1=11,match3!H12,IF($B$1=12,match3!H13,IF($B$1=13,match3!H14,IF($B$1=14,match3!H15,IF($B$1=15,match3!H16,IF($B$1=16,match3!H17,"")))))))&amp;IF($B$1=17,match3!H18,"")</f>
        <v/>
      </c>
      <c r="I35" t="str">
        <f>IF($B$1=10,match3!I11,IF($B$1=11,match3!I12,IF($B$1=12,match3!I13,IF($B$1=13,match3!I14,IF($B$1=14,match3!I15,IF($B$1=15,match3!I16,IF($B$1=16,match3!I17,"")))))))&amp;IF($B$1=17,match3!I18,"")</f>
        <v/>
      </c>
      <c r="J35" t="str">
        <f>IF($B$1=10,match3!J11,IF($B$1=11,match3!J12,IF($B$1=12,match3!J13,IF($B$1=13,match3!J14,IF($B$1=14,match3!J15,IF($B$1=15,match3!J16,IF($B$1=16,match3!J17,"")))))))&amp;IF($B$1=17,match3!J18,"")</f>
        <v/>
      </c>
      <c r="K35" t="str">
        <f>IF($B$1=10,match3!K11,IF($B$1=11,match3!K12,IF($B$1=12,match3!K13,IF($B$1=13,match3!K14,IF($B$1=14,match3!K15,IF($B$1=15,match3!K16,IF($B$1=16,match3!K17,"")))))))&amp;IF($B$1=17,match3!K18,"")</f>
        <v/>
      </c>
      <c r="L35" t="str">
        <f>IF($B$1=10,match3!L11,IF($B$1=11,match3!L12,IF($B$1=12,match3!L13,IF($B$1=13,match3!L14,IF($B$1=14,match3!L15,IF($B$1=15,match3!L16,IF($B$1=16,match3!L17,"")))))))&amp;IF($B$1=17,match3!L18,"")</f>
        <v/>
      </c>
      <c r="M35" t="str">
        <f>IF($B$1=10,match3!M11,IF($B$1=11,match3!M12,IF($B$1=12,match3!M13,IF($B$1=13,match3!M14,IF($B$1=14,match3!M15,IF($B$1=15,match3!M16,IF($B$1=16,match3!M17,"")))))))&amp;IF($B$1=17,match3!M18,"")</f>
        <v/>
      </c>
      <c r="N35" t="str">
        <f>IF($B$1=10,match3!N11,IF($B$1=11,match3!N12,IF($B$1=12,match3!N13,IF($B$1=13,match3!N14,IF($B$1=14,match3!N15,IF($B$1=15,match3!N16,IF($B$1=16,match3!N17,"")))))))&amp;IF($B$1=17,match3!N18,"")</f>
        <v/>
      </c>
    </row>
    <row r="36" spans="1:14" x14ac:dyDescent="0.25">
      <c r="A36" t="str">
        <f>IF($B$1=10,match3!A12,IF($B$1=11,match3!A13,IF($B$1=12,match3!A14,IF($B$1=13,match3!A15,IF($B$1=14,match3!A16,IF($B$1=15,match3!A17,IF($B$1=16,match3!A18,"")))))))&amp;IF($B$1=17,match3!A19,"")</f>
        <v/>
      </c>
      <c r="B36" t="str">
        <f>IF($B$1=10,match3!B12,IF($B$1=11,match3!B13,IF($B$1=12,match3!B14,IF($B$1=13,match3!B15,IF($B$1=14,match3!B16,IF($B$1=15,match3!B17,IF($B$1=16,match3!B18,"")))))))&amp;IF($B$1=17,match3!B19,"")</f>
        <v/>
      </c>
      <c r="C36" t="str">
        <f>IF($B$1=10,match3!C12,IF($B$1=11,match3!C13,IF($B$1=12,match3!C14,IF($B$1=13,match3!C15,IF($B$1=14,match3!C16,IF($B$1=15,match3!C17,IF($B$1=16,match3!C18,"")))))))&amp;IF($B$1=17,match3!C19,"")</f>
        <v/>
      </c>
      <c r="D36" t="str">
        <f>IF($B$1=10,match3!D12,IF($B$1=11,match3!D13,IF($B$1=12,match3!D14,IF($B$1=13,match3!D15,IF($B$1=14,match3!D16,IF($B$1=15,match3!D17,IF($B$1=16,match3!D18,"")))))))&amp;IF($B$1=17,match3!D19,"")</f>
        <v/>
      </c>
      <c r="E36" t="str">
        <f>IF($B$1=10,match3!E12,IF($B$1=11,match3!E13,IF($B$1=12,match3!E14,IF($B$1=13,match3!E15,IF($B$1=14,match3!E16,IF($B$1=15,match3!E17,IF($B$1=16,match3!E18,"")))))))&amp;IF($B$1=17,match3!E19,"")</f>
        <v/>
      </c>
      <c r="F36" t="str">
        <f>IF($B$1=10,match3!F12,IF($B$1=11,match3!F13,IF($B$1=12,match3!F14,IF($B$1=13,match3!F15,IF($B$1=14,match3!F16,IF($B$1=15,match3!F17,IF($B$1=16,match3!F18,"")))))))&amp;IF($B$1=17,match3!F19,"")</f>
        <v/>
      </c>
      <c r="G36" t="str">
        <f>IF($B$1=10,match3!G12,IF($B$1=11,match3!G13,IF($B$1=12,match3!G14,IF($B$1=13,match3!G15,IF($B$1=14,match3!G16,IF($B$1=15,match3!G17,IF($B$1=16,match3!G18,"")))))))&amp;IF($B$1=17,match3!G19,"")</f>
        <v/>
      </c>
      <c r="H36" t="str">
        <f>IF($B$1=10,match3!H12,IF($B$1=11,match3!H13,IF($B$1=12,match3!H14,IF($B$1=13,match3!H15,IF($B$1=14,match3!H16,IF($B$1=15,match3!H17,IF($B$1=16,match3!H18,"")))))))&amp;IF($B$1=17,match3!H19,"")</f>
        <v/>
      </c>
      <c r="I36" t="str">
        <f>IF($B$1=10,match3!I12,IF($B$1=11,match3!I13,IF($B$1=12,match3!I14,IF($B$1=13,match3!I15,IF($B$1=14,match3!I16,IF($B$1=15,match3!I17,IF($B$1=16,match3!I18,"")))))))&amp;IF($B$1=17,match3!I19,"")</f>
        <v/>
      </c>
      <c r="J36" t="str">
        <f>IF($B$1=10,match3!J12,IF($B$1=11,match3!J13,IF($B$1=12,match3!J14,IF($B$1=13,match3!J15,IF($B$1=14,match3!J16,IF($B$1=15,match3!J17,IF($B$1=16,match3!J18,"")))))))&amp;IF($B$1=17,match3!J19,"")</f>
        <v/>
      </c>
      <c r="K36" t="str">
        <f>IF($B$1=10,match3!K12,IF($B$1=11,match3!K13,IF($B$1=12,match3!K14,IF($B$1=13,match3!K15,IF($B$1=14,match3!K16,IF($B$1=15,match3!K17,IF($B$1=16,match3!K18,"")))))))&amp;IF($B$1=17,match3!K19,"")</f>
        <v/>
      </c>
      <c r="L36" t="str">
        <f>IF($B$1=10,match3!L12,IF($B$1=11,match3!L13,IF($B$1=12,match3!L14,IF($B$1=13,match3!L15,IF($B$1=14,match3!L16,IF($B$1=15,match3!L17,IF($B$1=16,match3!L18,"")))))))&amp;IF($B$1=17,match3!L19,"")</f>
        <v/>
      </c>
      <c r="M36" t="str">
        <f>IF($B$1=10,match3!M12,IF($B$1=11,match3!M13,IF($B$1=12,match3!M14,IF($B$1=13,match3!M15,IF($B$1=14,match3!M16,IF($B$1=15,match3!M17,IF($B$1=16,match3!M18,"")))))))&amp;IF($B$1=17,match3!M19,"")</f>
        <v/>
      </c>
      <c r="N36" t="str">
        <f>IF($B$1=10,match3!N12,IF($B$1=11,match3!N13,IF($B$1=12,match3!N14,IF($B$1=13,match3!N15,IF($B$1=14,match3!N16,IF($B$1=15,match3!N17,IF($B$1=16,match3!N18,"")))))))&amp;IF($B$1=17,match3!N19,"")</f>
        <v/>
      </c>
    </row>
    <row r="37" spans="1:14" x14ac:dyDescent="0.25">
      <c r="A37" t="str">
        <f>IF($B$1=10,match3!A13,IF($B$1=11,match3!A14,IF($B$1=12,match3!A15,IF($B$1=13,match3!A16,IF($B$1=14,match3!A17,IF($B$1=15,match3!A18,IF($B$1=16,match3!A19,"")))))))&amp;IF($B$1=17,match3!A20,"")</f>
        <v/>
      </c>
      <c r="B37" t="str">
        <f>IF($B$1=10,match3!B13,IF($B$1=11,match3!B14,IF($B$1=12,match3!B15,IF($B$1=13,match3!B16,IF($B$1=14,match3!B17,IF($B$1=15,match3!B18,IF($B$1=16,match3!B19,"")))))))&amp;IF($B$1=17,match3!B20,"")</f>
        <v/>
      </c>
      <c r="C37" t="str">
        <f>IF($B$1=10,match3!C13,IF($B$1=11,match3!C14,IF($B$1=12,match3!C15,IF($B$1=13,match3!C16,IF($B$1=14,match3!C17,IF($B$1=15,match3!C18,IF($B$1=16,match3!C19,"")))))))&amp;IF($B$1=17,match3!C20,"")</f>
        <v/>
      </c>
      <c r="D37" t="str">
        <f>IF($B$1=10,match3!D13,IF($B$1=11,match3!D14,IF($B$1=12,match3!D15,IF($B$1=13,match3!D16,IF($B$1=14,match3!D17,IF($B$1=15,match3!D18,IF($B$1=16,match3!D19,"")))))))&amp;IF($B$1=17,match3!D20,"")</f>
        <v/>
      </c>
      <c r="E37" t="str">
        <f>IF($B$1=10,match3!E13,IF($B$1=11,match3!E14,IF($B$1=12,match3!E15,IF($B$1=13,match3!E16,IF($B$1=14,match3!E17,IF($B$1=15,match3!E18,IF($B$1=16,match3!E19,"")))))))&amp;IF($B$1=17,match3!E20,"")</f>
        <v/>
      </c>
      <c r="F37" t="str">
        <f>IF($B$1=10,match3!F13,IF($B$1=11,match3!F14,IF($B$1=12,match3!F15,IF($B$1=13,match3!F16,IF($B$1=14,match3!F17,IF($B$1=15,match3!F18,IF($B$1=16,match3!F19,"")))))))&amp;IF($B$1=17,match3!F20,"")</f>
        <v/>
      </c>
      <c r="G37" t="str">
        <f>IF($B$1=10,match3!G13,IF($B$1=11,match3!G14,IF($B$1=12,match3!G15,IF($B$1=13,match3!G16,IF($B$1=14,match3!G17,IF($B$1=15,match3!G18,IF($B$1=16,match3!G19,"")))))))&amp;IF($B$1=17,match3!G20,"")</f>
        <v/>
      </c>
      <c r="H37" t="str">
        <f>IF($B$1=10,match3!H13,IF($B$1=11,match3!H14,IF($B$1=12,match3!H15,IF($B$1=13,match3!H16,IF($B$1=14,match3!H17,IF($B$1=15,match3!H18,IF($B$1=16,match3!H19,"")))))))&amp;IF($B$1=17,match3!H20,"")</f>
        <v/>
      </c>
      <c r="I37" t="str">
        <f>IF($B$1=10,match3!I13,IF($B$1=11,match3!I14,IF($B$1=12,match3!I15,IF($B$1=13,match3!I16,IF($B$1=14,match3!I17,IF($B$1=15,match3!I18,IF($B$1=16,match3!I19,"")))))))&amp;IF($B$1=17,match3!I20,"")</f>
        <v/>
      </c>
      <c r="J37" t="str">
        <f>IF($B$1=10,match3!J13,IF($B$1=11,match3!J14,IF($B$1=12,match3!J15,IF($B$1=13,match3!J16,IF($B$1=14,match3!J17,IF($B$1=15,match3!J18,IF($B$1=16,match3!J19,"")))))))&amp;IF($B$1=17,match3!J20,"")</f>
        <v/>
      </c>
      <c r="K37" t="str">
        <f>IF($B$1=10,match3!K13,IF($B$1=11,match3!K14,IF($B$1=12,match3!K15,IF($B$1=13,match3!K16,IF($B$1=14,match3!K17,IF($B$1=15,match3!K18,IF($B$1=16,match3!K19,"")))))))&amp;IF($B$1=17,match3!K20,"")</f>
        <v/>
      </c>
      <c r="L37" t="str">
        <f>IF($B$1=10,match3!L13,IF($B$1=11,match3!L14,IF($B$1=12,match3!L15,IF($B$1=13,match3!L16,IF($B$1=14,match3!L17,IF($B$1=15,match3!L18,IF($B$1=16,match3!L19,"")))))))&amp;IF($B$1=17,match3!L20,"")</f>
        <v/>
      </c>
      <c r="M37" t="str">
        <f>IF($B$1=10,match3!M13,IF($B$1=11,match3!M14,IF($B$1=12,match3!M15,IF($B$1=13,match3!M16,IF($B$1=14,match3!M17,IF($B$1=15,match3!M18,IF($B$1=16,match3!M19,"")))))))&amp;IF($B$1=17,match3!M20,"")</f>
        <v/>
      </c>
      <c r="N37" t="str">
        <f>IF($B$1=10,match3!N13,IF($B$1=11,match3!N14,IF($B$1=12,match3!N15,IF($B$1=13,match3!N16,IF($B$1=14,match3!N17,IF($B$1=15,match3!N18,IF($B$1=16,match3!N19,"")))))))&amp;IF($B$1=17,match3!N20,"")</f>
        <v/>
      </c>
    </row>
    <row r="38" spans="1:14" x14ac:dyDescent="0.25">
      <c r="A38" t="str">
        <f>IF($B$1=10,match3!A14,IF($B$1=11,match3!A15,IF($B$1=12,match3!A16,IF($B$1=13,match3!A17,IF($B$1=14,match3!A18,IF($B$1=15,match3!A19,IF($B$1=16,match3!A20,"")))))))&amp;IF($B$1=17,match3!A21,"")</f>
        <v/>
      </c>
      <c r="B38" t="str">
        <f>IF($B$1=10,match3!B14,IF($B$1=11,match3!B15,IF($B$1=12,match3!B16,IF($B$1=13,match3!B17,IF($B$1=14,match3!B18,IF($B$1=15,match3!B19,IF($B$1=16,match3!B20,"")))))))&amp;IF($B$1=17,match3!B21,"")</f>
        <v/>
      </c>
      <c r="C38" t="str">
        <f>IF($B$1=10,match3!C14,IF($B$1=11,match3!C15,IF($B$1=12,match3!C16,IF($B$1=13,match3!C17,IF($B$1=14,match3!C18,IF($B$1=15,match3!C19,IF($B$1=16,match3!C20,"")))))))&amp;IF($B$1=17,match3!C21,"")</f>
        <v/>
      </c>
      <c r="D38" t="str">
        <f>IF($B$1=10,match3!D14,IF($B$1=11,match3!D15,IF($B$1=12,match3!D16,IF($B$1=13,match3!D17,IF($B$1=14,match3!D18,IF($B$1=15,match3!D19,IF($B$1=16,match3!D20,"")))))))&amp;IF($B$1=17,match3!D21,"")</f>
        <v/>
      </c>
      <c r="E38" t="str">
        <f>IF($B$1=10,match3!E14,IF($B$1=11,match3!E15,IF($B$1=12,match3!E16,IF($B$1=13,match3!E17,IF($B$1=14,match3!E18,IF($B$1=15,match3!E19,IF($B$1=16,match3!E20,"")))))))&amp;IF($B$1=17,match3!E21,"")</f>
        <v/>
      </c>
      <c r="F38" t="str">
        <f>IF($B$1=10,match3!F14,IF($B$1=11,match3!F15,IF($B$1=12,match3!F16,IF($B$1=13,match3!F17,IF($B$1=14,match3!F18,IF($B$1=15,match3!F19,IF($B$1=16,match3!F20,"")))))))&amp;IF($B$1=17,match3!F21,"")</f>
        <v/>
      </c>
      <c r="G38" t="str">
        <f>IF($B$1=10,match3!G14,IF($B$1=11,match3!G15,IF($B$1=12,match3!G16,IF($B$1=13,match3!G17,IF($B$1=14,match3!G18,IF($B$1=15,match3!G19,IF($B$1=16,match3!G20,"")))))))&amp;IF($B$1=17,match3!G21,"")</f>
        <v/>
      </c>
      <c r="H38" t="str">
        <f>IF($B$1=10,match3!H14,IF($B$1=11,match3!H15,IF($B$1=12,match3!H16,IF($B$1=13,match3!H17,IF($B$1=14,match3!H18,IF($B$1=15,match3!H19,IF($B$1=16,match3!H20,"")))))))&amp;IF($B$1=17,match3!H21,"")</f>
        <v/>
      </c>
      <c r="I38" t="str">
        <f>IF($B$1=10,match3!I14,IF($B$1=11,match3!I15,IF($B$1=12,match3!I16,IF($B$1=13,match3!I17,IF($B$1=14,match3!I18,IF($B$1=15,match3!I19,IF($B$1=16,match3!I20,"")))))))&amp;IF($B$1=17,match3!I21,"")</f>
        <v/>
      </c>
      <c r="J38" t="str">
        <f>IF($B$1=10,match3!J14,IF($B$1=11,match3!J15,IF($B$1=12,match3!J16,IF($B$1=13,match3!J17,IF($B$1=14,match3!J18,IF($B$1=15,match3!J19,IF($B$1=16,match3!J20,"")))))))&amp;IF($B$1=17,match3!J21,"")</f>
        <v/>
      </c>
      <c r="K38" t="str">
        <f>IF($B$1=10,match3!K14,IF($B$1=11,match3!K15,IF($B$1=12,match3!K16,IF($B$1=13,match3!K17,IF($B$1=14,match3!K18,IF($B$1=15,match3!K19,IF($B$1=16,match3!K20,"")))))))&amp;IF($B$1=17,match3!K21,"")</f>
        <v/>
      </c>
      <c r="L38" t="str">
        <f>IF($B$1=10,match3!L14,IF($B$1=11,match3!L15,IF($B$1=12,match3!L16,IF($B$1=13,match3!L17,IF($B$1=14,match3!L18,IF($B$1=15,match3!L19,IF($B$1=16,match3!L20,"")))))))&amp;IF($B$1=17,match3!L21,"")</f>
        <v/>
      </c>
      <c r="M38" t="str">
        <f>IF($B$1=10,match3!M14,IF($B$1=11,match3!M15,IF($B$1=12,match3!M16,IF($B$1=13,match3!M17,IF($B$1=14,match3!M18,IF($B$1=15,match3!M19,IF($B$1=16,match3!M20,"")))))))&amp;IF($B$1=17,match3!M21,"")</f>
        <v/>
      </c>
      <c r="N38" t="str">
        <f>IF($B$1=10,match3!N14,IF($B$1=11,match3!N15,IF($B$1=12,match3!N16,IF($B$1=13,match3!N17,IF($B$1=14,match3!N18,IF($B$1=15,match3!N19,IF($B$1=16,match3!N20,"")))))))&amp;IF($B$1=17,match3!N21,"")</f>
        <v/>
      </c>
    </row>
    <row r="39" spans="1:14" x14ac:dyDescent="0.25">
      <c r="A39" t="str">
        <f>IF($B$1=10,match3!A15,IF($B$1=11,match3!A16,IF($B$1=12,match3!A17,IF($B$1=13,match3!A18,IF($B$1=14,match3!A19,IF($B$1=15,match3!A20,IF($B$1=16,match3!A21,"")))))))&amp;IF($B$1=17,match3!A22,"")</f>
        <v/>
      </c>
      <c r="B39" t="str">
        <f>IF($B$1=10,match3!B15,IF($B$1=11,match3!B16,IF($B$1=12,match3!B17,IF($B$1=13,match3!B18,IF($B$1=14,match3!B19,IF($B$1=15,match3!B20,IF($B$1=16,match3!B21,"")))))))&amp;IF($B$1=17,match3!B22,"")</f>
        <v/>
      </c>
      <c r="C39" t="str">
        <f>IF($B$1=10,match3!C15,IF($B$1=11,match3!C16,IF($B$1=12,match3!C17,IF($B$1=13,match3!C18,IF($B$1=14,match3!C19,IF($B$1=15,match3!C20,IF($B$1=16,match3!C21,"")))))))&amp;IF($B$1=17,match3!C22,"")</f>
        <v/>
      </c>
      <c r="D39" t="str">
        <f>IF($B$1=10,match3!D15,IF($B$1=11,match3!D16,IF($B$1=12,match3!D17,IF($B$1=13,match3!D18,IF($B$1=14,match3!D19,IF($B$1=15,match3!D20,IF($B$1=16,match3!D21,"")))))))&amp;IF($B$1=17,match3!D22,"")</f>
        <v/>
      </c>
      <c r="E39" t="str">
        <f>IF($B$1=10,match3!E15,IF($B$1=11,match3!E16,IF($B$1=12,match3!E17,IF($B$1=13,match3!E18,IF($B$1=14,match3!E19,IF($B$1=15,match3!E20,IF($B$1=16,match3!E21,"")))))))&amp;IF($B$1=17,match3!E22,"")</f>
        <v/>
      </c>
      <c r="F39" t="str">
        <f>IF($B$1=10,match3!F15,IF($B$1=11,match3!F16,IF($B$1=12,match3!F17,IF($B$1=13,match3!F18,IF($B$1=14,match3!F19,IF($B$1=15,match3!F20,IF($B$1=16,match3!F21,"")))))))&amp;IF($B$1=17,match3!F22,"")</f>
        <v/>
      </c>
      <c r="G39" t="str">
        <f>IF($B$1=10,match3!G15,IF($B$1=11,match3!G16,IF($B$1=12,match3!G17,IF($B$1=13,match3!G18,IF($B$1=14,match3!G19,IF($B$1=15,match3!G20,IF($B$1=16,match3!G21,"")))))))&amp;IF($B$1=17,match3!G22,"")</f>
        <v/>
      </c>
      <c r="H39" t="str">
        <f>IF($B$1=10,match3!H15,IF($B$1=11,match3!H16,IF($B$1=12,match3!H17,IF($B$1=13,match3!H18,IF($B$1=14,match3!H19,IF($B$1=15,match3!H20,IF($B$1=16,match3!H21,"")))))))&amp;IF($B$1=17,match3!H22,"")</f>
        <v/>
      </c>
      <c r="I39" t="str">
        <f>IF($B$1=10,match3!I15,IF($B$1=11,match3!I16,IF($B$1=12,match3!I17,IF($B$1=13,match3!I18,IF($B$1=14,match3!I19,IF($B$1=15,match3!I20,IF($B$1=16,match3!I21,"")))))))&amp;IF($B$1=17,match3!I22,"")</f>
        <v/>
      </c>
      <c r="J39" t="str">
        <f>IF($B$1=10,match3!J15,IF($B$1=11,match3!J16,IF($B$1=12,match3!J17,IF($B$1=13,match3!J18,IF($B$1=14,match3!J19,IF($B$1=15,match3!J20,IF($B$1=16,match3!J21,"")))))))&amp;IF($B$1=17,match3!J22,"")</f>
        <v/>
      </c>
      <c r="K39" t="str">
        <f>IF($B$1=10,match3!K15,IF($B$1=11,match3!K16,IF($B$1=12,match3!K17,IF($B$1=13,match3!K18,IF($B$1=14,match3!K19,IF($B$1=15,match3!K20,IF($B$1=16,match3!K21,"")))))))&amp;IF($B$1=17,match3!K22,"")</f>
        <v/>
      </c>
      <c r="L39" t="str">
        <f>IF($B$1=10,match3!L15,IF($B$1=11,match3!L16,IF($B$1=12,match3!L17,IF($B$1=13,match3!L18,IF($B$1=14,match3!L19,IF($B$1=15,match3!L20,IF($B$1=16,match3!L21,"")))))))&amp;IF($B$1=17,match3!L22,"")</f>
        <v/>
      </c>
      <c r="M39" t="str">
        <f>IF($B$1=10,match3!M15,IF($B$1=11,match3!M16,IF($B$1=12,match3!M17,IF($B$1=13,match3!M18,IF($B$1=14,match3!M19,IF($B$1=15,match3!M20,IF($B$1=16,match3!M21,"")))))))&amp;IF($B$1=17,match3!M22,"")</f>
        <v/>
      </c>
      <c r="N39" t="str">
        <f>IF($B$1=10,match3!N15,IF($B$1=11,match3!N16,IF($B$1=12,match3!N17,IF($B$1=13,match3!N18,IF($B$1=14,match3!N19,IF($B$1=15,match3!N20,IF($B$1=16,match3!N21,"")))))))&amp;IF($B$1=17,match3!N22,"")</f>
        <v/>
      </c>
    </row>
    <row r="40" spans="1:14" x14ac:dyDescent="0.25">
      <c r="A40" t="str">
        <f>IF($B$1=10,match3!A16,IF($B$1=11,match3!A17,IF($B$1=12,match3!A18,IF($B$1=13,match3!A19,IF($B$1=14,match3!A20,IF($B$1=15,match3!A21,IF($B$1=16,match3!A22,"")))))))&amp;IF($B$1=17,match3!A23,"")</f>
        <v/>
      </c>
      <c r="B40" t="str">
        <f>IF($B$1=10,match3!B16,IF($B$1=11,match3!B17,IF($B$1=12,match3!B18,IF($B$1=13,match3!B19,IF($B$1=14,match3!B20,IF($B$1=15,match3!B21,IF($B$1=16,match3!B22,"")))))))&amp;IF($B$1=17,match3!B23,"")</f>
        <v/>
      </c>
      <c r="C40" t="str">
        <f>IF($B$1=10,match3!C16,IF($B$1=11,match3!C17,IF($B$1=12,match3!C18,IF($B$1=13,match3!C19,IF($B$1=14,match3!C20,IF($B$1=15,match3!C21,IF($B$1=16,match3!C22,"")))))))&amp;IF($B$1=17,match3!C23,"")</f>
        <v/>
      </c>
      <c r="D40" t="str">
        <f>IF($B$1=10,match3!D16,IF($B$1=11,match3!D17,IF($B$1=12,match3!D18,IF($B$1=13,match3!D19,IF($B$1=14,match3!D20,IF($B$1=15,match3!D21,IF($B$1=16,match3!D22,"")))))))&amp;IF($B$1=17,match3!D23,"")</f>
        <v/>
      </c>
      <c r="E40" t="str">
        <f>IF($B$1=10,match3!E16,IF($B$1=11,match3!E17,IF($B$1=12,match3!E18,IF($B$1=13,match3!E19,IF($B$1=14,match3!E20,IF($B$1=15,match3!E21,IF($B$1=16,match3!E22,"")))))))&amp;IF($B$1=17,match3!E23,"")</f>
        <v/>
      </c>
      <c r="F40" t="str">
        <f>IF($B$1=10,match3!F16,IF($B$1=11,match3!F17,IF($B$1=12,match3!F18,IF($B$1=13,match3!F19,IF($B$1=14,match3!F20,IF($B$1=15,match3!F21,IF($B$1=16,match3!F22,"")))))))&amp;IF($B$1=17,match3!F23,"")</f>
        <v/>
      </c>
      <c r="G40" t="str">
        <f>IF($B$1=10,match3!G16,IF($B$1=11,match3!G17,IF($B$1=12,match3!G18,IF($B$1=13,match3!G19,IF($B$1=14,match3!G20,IF($B$1=15,match3!G21,IF($B$1=16,match3!G22,"")))))))&amp;IF($B$1=17,match3!G23,"")</f>
        <v/>
      </c>
      <c r="H40" t="str">
        <f>IF($B$1=10,match3!H16,IF($B$1=11,match3!H17,IF($B$1=12,match3!H18,IF($B$1=13,match3!H19,IF($B$1=14,match3!H20,IF($B$1=15,match3!H21,IF($B$1=16,match3!H22,"")))))))&amp;IF($B$1=17,match3!H23,"")</f>
        <v/>
      </c>
      <c r="I40" t="str">
        <f>IF($B$1=10,match3!I16,IF($B$1=11,match3!I17,IF($B$1=12,match3!I18,IF($B$1=13,match3!I19,IF($B$1=14,match3!I20,IF($B$1=15,match3!I21,IF($B$1=16,match3!I22,"")))))))&amp;IF($B$1=17,match3!I23,"")</f>
        <v/>
      </c>
      <c r="J40" t="str">
        <f>IF($B$1=10,match3!J16,IF($B$1=11,match3!J17,IF($B$1=12,match3!J18,IF($B$1=13,match3!J19,IF($B$1=14,match3!J20,IF($B$1=15,match3!J21,IF($B$1=16,match3!J22,"")))))))&amp;IF($B$1=17,match3!J23,"")</f>
        <v/>
      </c>
      <c r="K40" t="str">
        <f>IF($B$1=10,match3!K16,IF($B$1=11,match3!K17,IF($B$1=12,match3!K18,IF($B$1=13,match3!K19,IF($B$1=14,match3!K20,IF($B$1=15,match3!K21,IF($B$1=16,match3!K22,"")))))))&amp;IF($B$1=17,match3!K23,"")</f>
        <v/>
      </c>
      <c r="L40" t="str">
        <f>IF($B$1=10,match3!L16,IF($B$1=11,match3!L17,IF($B$1=12,match3!L18,IF($B$1=13,match3!L19,IF($B$1=14,match3!L20,IF($B$1=15,match3!L21,IF($B$1=16,match3!L22,"")))))))&amp;IF($B$1=17,match3!L23,"")</f>
        <v/>
      </c>
      <c r="M40" t="str">
        <f>IF($B$1=10,match3!M16,IF($B$1=11,match3!M17,IF($B$1=12,match3!M18,IF($B$1=13,match3!M19,IF($B$1=14,match3!M20,IF($B$1=15,match3!M21,IF($B$1=16,match3!M22,"")))))))&amp;IF($B$1=17,match3!M23,"")</f>
        <v/>
      </c>
      <c r="N40" t="str">
        <f>IF($B$1=10,match3!N16,IF($B$1=11,match3!N17,IF($B$1=12,match3!N18,IF($B$1=13,match3!N19,IF($B$1=14,match3!N20,IF($B$1=15,match3!N21,IF($B$1=16,match3!N22,"")))))))&amp;IF($B$1=17,match3!N23,"")</f>
        <v/>
      </c>
    </row>
    <row r="41" spans="1:14" x14ac:dyDescent="0.25">
      <c r="A41" t="str">
        <f>IF($B$1=10,match3!A17,IF($B$1=11,match3!A18,IF($B$1=12,match3!A19,IF($B$1=13,match3!A20,IF($B$1=14,match3!A21,IF($B$1=15,match3!A22,IF($B$1=16,match3!A23,"")))))))&amp;IF($B$1=17,match3!A24,"")</f>
        <v/>
      </c>
      <c r="B41" t="str">
        <f>IF($B$1=10,match3!B17,IF($B$1=11,match3!B18,IF($B$1=12,match3!B19,IF($B$1=13,match3!B20,IF($B$1=14,match3!B21,IF($B$1=15,match3!B22,IF($B$1=16,match3!B23,"")))))))&amp;IF($B$1=17,match3!B24,"")</f>
        <v/>
      </c>
      <c r="C41" t="str">
        <f>IF($B$1=10,match3!C17,IF($B$1=11,match3!C18,IF($B$1=12,match3!C19,IF($B$1=13,match3!C20,IF($B$1=14,match3!C21,IF($B$1=15,match3!C22,IF($B$1=16,match3!C23,"")))))))&amp;IF($B$1=17,match3!C24,"")</f>
        <v/>
      </c>
      <c r="D41" t="str">
        <f>IF($B$1=10,match3!D17,IF($B$1=11,match3!D18,IF($B$1=12,match3!D19,IF($B$1=13,match3!D20,IF($B$1=14,match3!D21,IF($B$1=15,match3!D22,IF($B$1=16,match3!D23,"")))))))&amp;IF($B$1=17,match3!D24,"")</f>
        <v/>
      </c>
      <c r="E41" t="str">
        <f>IF($B$1=10,match3!E17,IF($B$1=11,match3!E18,IF($B$1=12,match3!E19,IF($B$1=13,match3!E20,IF($B$1=14,match3!E21,IF($B$1=15,match3!E22,IF($B$1=16,match3!E23,"")))))))&amp;IF($B$1=17,match3!E24,"")</f>
        <v/>
      </c>
      <c r="F41" t="str">
        <f>IF($B$1=10,match3!F17,IF($B$1=11,match3!F18,IF($B$1=12,match3!F19,IF($B$1=13,match3!F20,IF($B$1=14,match3!F21,IF($B$1=15,match3!F22,IF($B$1=16,match3!F23,"")))))))&amp;IF($B$1=17,match3!F24,"")</f>
        <v/>
      </c>
      <c r="G41" t="str">
        <f>IF($B$1=10,match3!G17,IF($B$1=11,match3!G18,IF($B$1=12,match3!G19,IF($B$1=13,match3!G20,IF($B$1=14,match3!G21,IF($B$1=15,match3!G22,IF($B$1=16,match3!G23,"")))))))&amp;IF($B$1=17,match3!G24,"")</f>
        <v/>
      </c>
      <c r="H41" t="str">
        <f>IF($B$1=10,match3!H17,IF($B$1=11,match3!H18,IF($B$1=12,match3!H19,IF($B$1=13,match3!H20,IF($B$1=14,match3!H21,IF($B$1=15,match3!H22,IF($B$1=16,match3!H23,"")))))))&amp;IF($B$1=17,match3!H24,"")</f>
        <v/>
      </c>
      <c r="I41" t="str">
        <f>IF($B$1=10,match3!I17,IF($B$1=11,match3!I18,IF($B$1=12,match3!I19,IF($B$1=13,match3!I20,IF($B$1=14,match3!I21,IF($B$1=15,match3!I22,IF($B$1=16,match3!I23,"")))))))&amp;IF($B$1=17,match3!I24,"")</f>
        <v/>
      </c>
      <c r="J41" t="str">
        <f>IF($B$1=10,match3!J17,IF($B$1=11,match3!J18,IF($B$1=12,match3!J19,IF($B$1=13,match3!J20,IF($B$1=14,match3!J21,IF($B$1=15,match3!J22,IF($B$1=16,match3!J23,"")))))))&amp;IF($B$1=17,match3!J24,"")</f>
        <v/>
      </c>
      <c r="K41" t="str">
        <f>IF($B$1=10,match3!K17,IF($B$1=11,match3!K18,IF($B$1=12,match3!K19,IF($B$1=13,match3!K20,IF($B$1=14,match3!K21,IF($B$1=15,match3!K22,IF($B$1=16,match3!K23,"")))))))&amp;IF($B$1=17,match3!K24,"")</f>
        <v/>
      </c>
      <c r="L41" t="str">
        <f>IF($B$1=10,match3!L17,IF($B$1=11,match3!L18,IF($B$1=12,match3!L19,IF($B$1=13,match3!L20,IF($B$1=14,match3!L21,IF($B$1=15,match3!L22,IF($B$1=16,match3!L23,"")))))))&amp;IF($B$1=17,match3!L24,"")</f>
        <v/>
      </c>
      <c r="M41" t="str">
        <f>IF($B$1=10,match3!M17,IF($B$1=11,match3!M18,IF($B$1=12,match3!M19,IF($B$1=13,match3!M20,IF($B$1=14,match3!M21,IF($B$1=15,match3!M22,IF($B$1=16,match3!M23,"")))))))&amp;IF($B$1=17,match3!M24,"")</f>
        <v/>
      </c>
      <c r="N41" t="str">
        <f>IF($B$1=10,match3!N17,IF($B$1=11,match3!N18,IF($B$1=12,match3!N19,IF($B$1=13,match3!N20,IF($B$1=14,match3!N21,IF($B$1=15,match3!N22,IF($B$1=16,match3!N23,"")))))))&amp;IF($B$1=17,match3!N24,"")</f>
        <v/>
      </c>
    </row>
    <row r="42" spans="1:14" x14ac:dyDescent="0.25">
      <c r="A42" t="str">
        <f>IF($B$1=10,match3!A18,IF($B$1=11,match3!A19,IF($B$1=12,match3!A20,IF($B$1=13,match3!A21,IF($B$1=14,match3!A22,IF($B$1=15,match3!A23,IF($B$1=16,match3!A24,"")))))))&amp;IF($B$1=17,match3!A25,"")</f>
        <v/>
      </c>
      <c r="B42" t="str">
        <f>IF($B$1=10,match3!B18,IF($B$1=11,match3!B19,IF($B$1=12,match3!B20,IF($B$1=13,match3!B21,IF($B$1=14,match3!B22,IF($B$1=15,match3!B23,IF($B$1=16,match3!B24,"")))))))&amp;IF($B$1=17,match3!B25,"")</f>
        <v/>
      </c>
      <c r="C42" t="str">
        <f>IF($B$1=10,match3!C18,IF($B$1=11,match3!C19,IF($B$1=12,match3!C20,IF($B$1=13,match3!C21,IF($B$1=14,match3!C22,IF($B$1=15,match3!C23,IF($B$1=16,match3!C24,"")))))))&amp;IF($B$1=17,match3!C25,"")</f>
        <v/>
      </c>
      <c r="D42" t="str">
        <f>IF($B$1=10,match3!D18,IF($B$1=11,match3!D19,IF($B$1=12,match3!D20,IF($B$1=13,match3!D21,IF($B$1=14,match3!D22,IF($B$1=15,match3!D23,IF($B$1=16,match3!D24,"")))))))&amp;IF($B$1=17,match3!D25,"")</f>
        <v/>
      </c>
      <c r="E42" t="str">
        <f>IF($B$1=10,match3!E18,IF($B$1=11,match3!E19,IF($B$1=12,match3!E20,IF($B$1=13,match3!E21,IF($B$1=14,match3!E22,IF($B$1=15,match3!E23,IF($B$1=16,match3!E24,"")))))))&amp;IF($B$1=17,match3!E25,"")</f>
        <v/>
      </c>
      <c r="F42" t="str">
        <f>IF($B$1=10,match3!F18,IF($B$1=11,match3!F19,IF($B$1=12,match3!F20,IF($B$1=13,match3!F21,IF($B$1=14,match3!F22,IF($B$1=15,match3!F23,IF($B$1=16,match3!F24,"")))))))&amp;IF($B$1=17,match3!F25,"")</f>
        <v/>
      </c>
      <c r="G42" t="str">
        <f>IF($B$1=10,match3!G18,IF($B$1=11,match3!G19,IF($B$1=12,match3!G20,IF($B$1=13,match3!G21,IF($B$1=14,match3!G22,IF($B$1=15,match3!G23,IF($B$1=16,match3!G24,"")))))))&amp;IF($B$1=17,match3!G25,"")</f>
        <v/>
      </c>
      <c r="H42" t="str">
        <f>IF($B$1=10,match3!H18,IF($B$1=11,match3!H19,IF($B$1=12,match3!H20,IF($B$1=13,match3!H21,IF($B$1=14,match3!H22,IF($B$1=15,match3!H23,IF($B$1=16,match3!H24,"")))))))&amp;IF($B$1=17,match3!H25,"")</f>
        <v/>
      </c>
      <c r="I42" t="str">
        <f>IF($B$1=10,match3!I18,IF($B$1=11,match3!I19,IF($B$1=12,match3!I20,IF($B$1=13,match3!I21,IF($B$1=14,match3!I22,IF($B$1=15,match3!I23,IF($B$1=16,match3!I24,"")))))))&amp;IF($B$1=17,match3!I25,"")</f>
        <v/>
      </c>
      <c r="J42" t="str">
        <f>IF($B$1=10,match3!J18,IF($B$1=11,match3!J19,IF($B$1=12,match3!J20,IF($B$1=13,match3!J21,IF($B$1=14,match3!J22,IF($B$1=15,match3!J23,IF($B$1=16,match3!J24,"")))))))&amp;IF($B$1=17,match3!J25,"")</f>
        <v/>
      </c>
      <c r="K42" t="str">
        <f>IF($B$1=10,match3!K18,IF($B$1=11,match3!K19,IF($B$1=12,match3!K20,IF($B$1=13,match3!K21,IF($B$1=14,match3!K22,IF($B$1=15,match3!K23,IF($B$1=16,match3!K24,"")))))))&amp;IF($B$1=17,match3!K25,"")</f>
        <v/>
      </c>
      <c r="L42" t="str">
        <f>IF($B$1=10,match3!L18,IF($B$1=11,match3!L19,IF($B$1=12,match3!L20,IF($B$1=13,match3!L21,IF($B$1=14,match3!L22,IF($B$1=15,match3!L23,IF($B$1=16,match3!L24,"")))))))&amp;IF($B$1=17,match3!L25,"")</f>
        <v/>
      </c>
      <c r="M42" t="str">
        <f>IF($B$1=10,match3!M18,IF($B$1=11,match3!M19,IF($B$1=12,match3!M20,IF($B$1=13,match3!M21,IF($B$1=14,match3!M22,IF($B$1=15,match3!M23,IF($B$1=16,match3!M24,"")))))))&amp;IF($B$1=17,match3!M25,"")</f>
        <v/>
      </c>
      <c r="N42" t="str">
        <f>IF($B$1=10,match3!N18,IF($B$1=11,match3!N19,IF($B$1=12,match3!N20,IF($B$1=13,match3!N21,IF($B$1=14,match3!N22,IF($B$1=15,match3!N23,IF($B$1=16,match3!N24,"")))))))&amp;IF($B$1=17,match3!N25,"")</f>
        <v/>
      </c>
    </row>
    <row r="43" spans="1:14" x14ac:dyDescent="0.25">
      <c r="A43" t="str">
        <f>IF($B$1=10,match3!A19,IF($B$1=11,match3!A20,IF($B$1=12,match3!A21,IF($B$1=13,match3!A22,IF($B$1=14,match3!A23,IF($B$1=15,match3!A24,IF($B$1=16,match3!A25,"")))))))&amp;IF($B$1=17,match3!A26,"")</f>
        <v/>
      </c>
      <c r="B43" t="str">
        <f>IF($B$1=10,match3!B19,IF($B$1=11,match3!B20,IF($B$1=12,match3!B21,IF($B$1=13,match3!B22,IF($B$1=14,match3!B23,IF($B$1=15,match3!B24,IF($B$1=16,match3!B25,"")))))))&amp;IF($B$1=17,match3!B26,"")</f>
        <v/>
      </c>
      <c r="C43" t="str">
        <f>IF($B$1=10,match3!C19,IF($B$1=11,match3!C20,IF($B$1=12,match3!C21,IF($B$1=13,match3!C22,IF($B$1=14,match3!C23,IF($B$1=15,match3!C24,IF($B$1=16,match3!C25,"")))))))&amp;IF($B$1=17,match3!C26,"")</f>
        <v/>
      </c>
      <c r="D43" t="str">
        <f>IF($B$1=10,match3!D19,IF($B$1=11,match3!D20,IF($B$1=12,match3!D21,IF($B$1=13,match3!D22,IF($B$1=14,match3!D23,IF($B$1=15,match3!D24,IF($B$1=16,match3!D25,"")))))))&amp;IF($B$1=17,match3!D26,"")</f>
        <v/>
      </c>
      <c r="E43" t="str">
        <f>IF($B$1=10,match3!E19,IF($B$1=11,match3!E20,IF($B$1=12,match3!E21,IF($B$1=13,match3!E22,IF($B$1=14,match3!E23,IF($B$1=15,match3!E24,IF($B$1=16,match3!E25,"")))))))&amp;IF($B$1=17,match3!E26,"")</f>
        <v/>
      </c>
      <c r="F43" t="str">
        <f>IF($B$1=10,match3!F19,IF($B$1=11,match3!F20,IF($B$1=12,match3!F21,IF($B$1=13,match3!F22,IF($B$1=14,match3!F23,IF($B$1=15,match3!F24,IF($B$1=16,match3!F25,"")))))))&amp;IF($B$1=17,match3!F26,"")</f>
        <v/>
      </c>
      <c r="G43" t="str">
        <f>IF($B$1=10,match3!G19,IF($B$1=11,match3!G20,IF($B$1=12,match3!G21,IF($B$1=13,match3!G22,IF($B$1=14,match3!G23,IF($B$1=15,match3!G24,IF($B$1=16,match3!G25,"")))))))&amp;IF($B$1=17,match3!G26,"")</f>
        <v/>
      </c>
      <c r="H43" t="str">
        <f>IF($B$1=10,match3!H19,IF($B$1=11,match3!H20,IF($B$1=12,match3!H21,IF($B$1=13,match3!H22,IF($B$1=14,match3!H23,IF($B$1=15,match3!H24,IF($B$1=16,match3!H25,"")))))))&amp;IF($B$1=17,match3!H26,"")</f>
        <v/>
      </c>
      <c r="I43" t="str">
        <f>IF($B$1=10,match3!I19,IF($B$1=11,match3!I20,IF($B$1=12,match3!I21,IF($B$1=13,match3!I22,IF($B$1=14,match3!I23,IF($B$1=15,match3!I24,IF($B$1=16,match3!I25,"")))))))&amp;IF($B$1=17,match3!I26,"")</f>
        <v/>
      </c>
      <c r="J43" t="str">
        <f>IF($B$1=10,match3!J19,IF($B$1=11,match3!J20,IF($B$1=12,match3!J21,IF($B$1=13,match3!J22,IF($B$1=14,match3!J23,IF($B$1=15,match3!J24,IF($B$1=16,match3!J25,"")))))))&amp;IF($B$1=17,match3!J26,"")</f>
        <v/>
      </c>
      <c r="K43" t="str">
        <f>IF($B$1=10,match3!K19,IF($B$1=11,match3!K20,IF($B$1=12,match3!K21,IF($B$1=13,match3!K22,IF($B$1=14,match3!K23,IF($B$1=15,match3!K24,IF($B$1=16,match3!K25,"")))))))&amp;IF($B$1=17,match3!K26,"")</f>
        <v/>
      </c>
      <c r="L43" t="str">
        <f>IF($B$1=10,match3!L19,IF($B$1=11,match3!L20,IF($B$1=12,match3!L21,IF($B$1=13,match3!L22,IF($B$1=14,match3!L23,IF($B$1=15,match3!L24,IF($B$1=16,match3!L25,"")))))))&amp;IF($B$1=17,match3!L26,"")</f>
        <v/>
      </c>
      <c r="M43" t="str">
        <f>IF($B$1=10,match3!M19,IF($B$1=11,match3!M20,IF($B$1=12,match3!M21,IF($B$1=13,match3!M22,IF($B$1=14,match3!M23,IF($B$1=15,match3!M24,IF($B$1=16,match3!M25,"")))))))&amp;IF($B$1=17,match3!M26,"")</f>
        <v/>
      </c>
      <c r="N43" t="str">
        <f>IF($B$1=10,match3!N19,IF($B$1=11,match3!N20,IF($B$1=12,match3!N21,IF($B$1=13,match3!N22,IF($B$1=14,match3!N23,IF($B$1=15,match3!N24,IF($B$1=16,match3!N25,"")))))))&amp;IF($B$1=17,match3!N26,"")</f>
        <v/>
      </c>
    </row>
    <row r="44" spans="1:14" x14ac:dyDescent="0.25">
      <c r="A44" t="str">
        <f>IF($B$1=10,match3!A20,IF($B$1=11,match3!A21,IF($B$1=12,match3!A22,IF($B$1=13,match3!A23,IF($B$1=14,match3!A24,IF($B$1=15,match3!A25,IF($B$1=16,match3!A26,"")))))))&amp;IF($B$1=17,match3!A27,"")</f>
        <v/>
      </c>
      <c r="B44" t="str">
        <f>IF($B$1=10,match3!B20,IF($B$1=11,match3!B21,IF($B$1=12,match3!B22,IF($B$1=13,match3!B23,IF($B$1=14,match3!B24,IF($B$1=15,match3!B25,IF($B$1=16,match3!B26,"")))))))&amp;IF($B$1=17,match3!B27,"")</f>
        <v/>
      </c>
      <c r="C44" t="str">
        <f>IF($B$1=10,match3!C20,IF($B$1=11,match3!C21,IF($B$1=12,match3!C22,IF($B$1=13,match3!C23,IF($B$1=14,match3!C24,IF($B$1=15,match3!C25,IF($B$1=16,match3!C26,"")))))))&amp;IF($B$1=17,match3!C27,"")</f>
        <v/>
      </c>
      <c r="D44" t="str">
        <f>IF($B$1=10,match3!D20,IF($B$1=11,match3!D21,IF($B$1=12,match3!D22,IF($B$1=13,match3!D23,IF($B$1=14,match3!D24,IF($B$1=15,match3!D25,IF($B$1=16,match3!D26,"")))))))&amp;IF($B$1=17,match3!D27,"")</f>
        <v/>
      </c>
      <c r="E44" t="str">
        <f>IF($B$1=10,match3!E20,IF($B$1=11,match3!E21,IF($B$1=12,match3!E22,IF($B$1=13,match3!E23,IF($B$1=14,match3!E24,IF($B$1=15,match3!E25,IF($B$1=16,match3!E26,"")))))))&amp;IF($B$1=17,match3!E27,"")</f>
        <v/>
      </c>
      <c r="F44" t="str">
        <f>IF($B$1=10,match3!F20,IF($B$1=11,match3!F21,IF($B$1=12,match3!F22,IF($B$1=13,match3!F23,IF($B$1=14,match3!F24,IF($B$1=15,match3!F25,IF($B$1=16,match3!F26,"")))))))&amp;IF($B$1=17,match3!F27,"")</f>
        <v/>
      </c>
      <c r="G44" t="str">
        <f>IF($B$1=10,match3!G20,IF($B$1=11,match3!G21,IF($B$1=12,match3!G22,IF($B$1=13,match3!G23,IF($B$1=14,match3!G24,IF($B$1=15,match3!G25,IF($B$1=16,match3!G26,"")))))))&amp;IF($B$1=17,match3!G27,"")</f>
        <v/>
      </c>
      <c r="H44" t="str">
        <f>IF($B$1=10,match3!H20,IF($B$1=11,match3!H21,IF($B$1=12,match3!H22,IF($B$1=13,match3!H23,IF($B$1=14,match3!H24,IF($B$1=15,match3!H25,IF($B$1=16,match3!H26,"")))))))&amp;IF($B$1=17,match3!H27,"")</f>
        <v/>
      </c>
      <c r="I44" t="str">
        <f>IF($B$1=10,match3!I20,IF($B$1=11,match3!I21,IF($B$1=12,match3!I22,IF($B$1=13,match3!I23,IF($B$1=14,match3!I24,IF($B$1=15,match3!I25,IF($B$1=16,match3!I26,"")))))))&amp;IF($B$1=17,match3!I27,"")</f>
        <v/>
      </c>
      <c r="J44" t="str">
        <f>IF($B$1=10,match3!J20,IF($B$1=11,match3!J21,IF($B$1=12,match3!J22,IF($B$1=13,match3!J23,IF($B$1=14,match3!J24,IF($B$1=15,match3!J25,IF($B$1=16,match3!J26,"")))))))&amp;IF($B$1=17,match3!J27,"")</f>
        <v/>
      </c>
      <c r="K44" t="str">
        <f>IF($B$1=10,match3!K20,IF($B$1=11,match3!K21,IF($B$1=12,match3!K22,IF($B$1=13,match3!K23,IF($B$1=14,match3!K24,IF($B$1=15,match3!K25,IF($B$1=16,match3!K26,"")))))))&amp;IF($B$1=17,match3!K27,"")</f>
        <v/>
      </c>
      <c r="L44" t="str">
        <f>IF($B$1=10,match3!L20,IF($B$1=11,match3!L21,IF($B$1=12,match3!L22,IF($B$1=13,match3!L23,IF($B$1=14,match3!L24,IF($B$1=15,match3!L25,IF($B$1=16,match3!L26,"")))))))&amp;IF($B$1=17,match3!L27,"")</f>
        <v/>
      </c>
      <c r="M44" t="str">
        <f>IF($B$1=10,match3!M20,IF($B$1=11,match3!M21,IF($B$1=12,match3!M22,IF($B$1=13,match3!M23,IF($B$1=14,match3!M24,IF($B$1=15,match3!M25,IF($B$1=16,match3!M26,"")))))))&amp;IF($B$1=17,match3!M27,"")</f>
        <v/>
      </c>
      <c r="N44" t="str">
        <f>IF($B$1=10,match3!N20,IF($B$1=11,match3!N21,IF($B$1=12,match3!N22,IF($B$1=13,match3!N23,IF($B$1=14,match3!N24,IF($B$1=15,match3!N25,IF($B$1=16,match3!N26,"")))))))&amp;IF($B$1=17,match3!N27,"")</f>
        <v/>
      </c>
    </row>
    <row r="45" spans="1:14" x14ac:dyDescent="0.25">
      <c r="A45" t="str">
        <f>IF($B$1=10,match3!A21,IF($B$1=11,match3!A22,IF($B$1=12,match3!A23,IF($B$1=13,match3!A24,IF($B$1=14,match3!A25,IF($B$1=15,match3!A26,IF($B$1=16,match3!A27,"")))))))&amp;IF($B$1=17,match3!A28,"")</f>
        <v/>
      </c>
      <c r="B45" t="str">
        <f>IF($B$1=10,match3!B21,IF($B$1=11,match3!B22,IF($B$1=12,match3!B23,IF($B$1=13,match3!B24,IF($B$1=14,match3!B25,IF($B$1=15,match3!B26,IF($B$1=16,match3!B27,"")))))))&amp;IF($B$1=17,match3!B28,"")</f>
        <v/>
      </c>
      <c r="C45" t="str">
        <f>IF($B$1=10,match3!C21,IF($B$1=11,match3!C22,IF($B$1=12,match3!C23,IF($B$1=13,match3!C24,IF($B$1=14,match3!C25,IF($B$1=15,match3!C26,IF($B$1=16,match3!C27,"")))))))&amp;IF($B$1=17,match3!C28,"")</f>
        <v/>
      </c>
      <c r="D45" t="str">
        <f>IF($B$1=10,match3!D21,IF($B$1=11,match3!D22,IF($B$1=12,match3!D23,IF($B$1=13,match3!D24,IF($B$1=14,match3!D25,IF($B$1=15,match3!D26,IF($B$1=16,match3!D27,"")))))))&amp;IF($B$1=17,match3!D28,"")</f>
        <v/>
      </c>
      <c r="E45" t="str">
        <f>IF($B$1=10,match3!E21,IF($B$1=11,match3!E22,IF($B$1=12,match3!E23,IF($B$1=13,match3!E24,IF($B$1=14,match3!E25,IF($B$1=15,match3!E26,IF($B$1=16,match3!E27,"")))))))&amp;IF($B$1=17,match3!E28,"")</f>
        <v/>
      </c>
      <c r="F45" t="str">
        <f>IF($B$1=10,match3!F21,IF($B$1=11,match3!F22,IF($B$1=12,match3!F23,IF($B$1=13,match3!F24,IF($B$1=14,match3!F25,IF($B$1=15,match3!F26,IF($B$1=16,match3!F27,"")))))))&amp;IF($B$1=17,match3!F28,"")</f>
        <v/>
      </c>
      <c r="G45" t="str">
        <f>IF($B$1=10,match3!G21,IF($B$1=11,match3!G22,IF($B$1=12,match3!G23,IF($B$1=13,match3!G24,IF($B$1=14,match3!G25,IF($B$1=15,match3!G26,IF($B$1=16,match3!G27,"")))))))&amp;IF($B$1=17,match3!G28,"")</f>
        <v/>
      </c>
      <c r="H45" t="str">
        <f>IF($B$1=10,match3!H21,IF($B$1=11,match3!H22,IF($B$1=12,match3!H23,IF($B$1=13,match3!H24,IF($B$1=14,match3!H25,IF($B$1=15,match3!H26,IF($B$1=16,match3!H27,"")))))))&amp;IF($B$1=17,match3!H28,"")</f>
        <v/>
      </c>
      <c r="I45" t="str">
        <f>IF($B$1=10,match3!I21,IF($B$1=11,match3!I22,IF($B$1=12,match3!I23,IF($B$1=13,match3!I24,IF($B$1=14,match3!I25,IF($B$1=15,match3!I26,IF($B$1=16,match3!I27,"")))))))&amp;IF($B$1=17,match3!I28,"")</f>
        <v/>
      </c>
      <c r="J45" t="str">
        <f>IF($B$1=10,match3!J21,IF($B$1=11,match3!J22,IF($B$1=12,match3!J23,IF($B$1=13,match3!J24,IF($B$1=14,match3!J25,IF($B$1=15,match3!J26,IF($B$1=16,match3!J27,"")))))))&amp;IF($B$1=17,match3!J28,"")</f>
        <v/>
      </c>
      <c r="K45" t="str">
        <f>IF($B$1=10,match3!K21,IF($B$1=11,match3!K22,IF($B$1=12,match3!K23,IF($B$1=13,match3!K24,IF($B$1=14,match3!K25,IF($B$1=15,match3!K26,IF($B$1=16,match3!K27,"")))))))&amp;IF($B$1=17,match3!K28,"")</f>
        <v/>
      </c>
      <c r="L45" t="str">
        <f>IF($B$1=10,match3!L21,IF($B$1=11,match3!L22,IF($B$1=12,match3!L23,IF($B$1=13,match3!L24,IF($B$1=14,match3!L25,IF($B$1=15,match3!L26,IF($B$1=16,match3!L27,"")))))))&amp;IF($B$1=17,match3!L28,"")</f>
        <v/>
      </c>
      <c r="M45" t="str">
        <f>IF($B$1=10,match3!M21,IF($B$1=11,match3!M22,IF($B$1=12,match3!M23,IF($B$1=13,match3!M24,IF($B$1=14,match3!M25,IF($B$1=15,match3!M26,IF($B$1=16,match3!M27,"")))))))&amp;IF($B$1=17,match3!M28,"")</f>
        <v/>
      </c>
      <c r="N45" t="str">
        <f>IF($B$1=10,match3!N21,IF($B$1=11,match3!N22,IF($B$1=12,match3!N23,IF($B$1=13,match3!N24,IF($B$1=14,match3!N25,IF($B$1=15,match3!N26,IF($B$1=16,match3!N27,"")))))))&amp;IF($B$1=17,match3!N28,"")</f>
        <v/>
      </c>
    </row>
    <row r="46" spans="1:14" x14ac:dyDescent="0.25">
      <c r="A46" t="str">
        <f>IF($B$1=10,match3!A22,IF($B$1=11,match3!A23,IF($B$1=12,match3!A24,IF($B$1=13,match3!A25,IF($B$1=14,match3!A26,IF($B$1=15,match3!A27,IF($B$1=16,match3!A28,"")))))))&amp;IF($B$1=17,match3!A29,"")</f>
        <v/>
      </c>
      <c r="B46" t="str">
        <f>IF($B$1=10,match3!B22,IF($B$1=11,match3!B23,IF($B$1=12,match3!B24,IF($B$1=13,match3!B25,IF($B$1=14,match3!B26,IF($B$1=15,match3!B27,IF($B$1=16,match3!B28,"")))))))&amp;IF($B$1=17,match3!B29,"")</f>
        <v/>
      </c>
      <c r="C46" t="str">
        <f>IF($B$1=10,match3!C22,IF($B$1=11,match3!C23,IF($B$1=12,match3!C24,IF($B$1=13,match3!C25,IF($B$1=14,match3!C26,IF($B$1=15,match3!C27,IF($B$1=16,match3!C28,"")))))))&amp;IF($B$1=17,match3!C29,"")</f>
        <v/>
      </c>
      <c r="D46" t="str">
        <f>IF($B$1=10,match3!D22,IF($B$1=11,match3!D23,IF($B$1=12,match3!D24,IF($B$1=13,match3!D25,IF($B$1=14,match3!D26,IF($B$1=15,match3!D27,IF($B$1=16,match3!D28,"")))))))&amp;IF($B$1=17,match3!D29,"")</f>
        <v/>
      </c>
      <c r="E46" t="str">
        <f>IF($B$1=10,match3!E22,IF($B$1=11,match3!E23,IF($B$1=12,match3!E24,IF($B$1=13,match3!E25,IF($B$1=14,match3!E26,IF($B$1=15,match3!E27,IF($B$1=16,match3!E28,"")))))))&amp;IF($B$1=17,match3!E29,"")</f>
        <v/>
      </c>
      <c r="F46" t="str">
        <f>IF($B$1=10,match3!F22,IF($B$1=11,match3!F23,IF($B$1=12,match3!F24,IF($B$1=13,match3!F25,IF($B$1=14,match3!F26,IF($B$1=15,match3!F27,IF($B$1=16,match3!F28,"")))))))&amp;IF($B$1=17,match3!F29,"")</f>
        <v/>
      </c>
      <c r="G46" t="str">
        <f>IF($B$1=10,match3!G22,IF($B$1=11,match3!G23,IF($B$1=12,match3!G24,IF($B$1=13,match3!G25,IF($B$1=14,match3!G26,IF($B$1=15,match3!G27,IF($B$1=16,match3!G28,"")))))))&amp;IF($B$1=17,match3!G29,"")</f>
        <v/>
      </c>
      <c r="H46" t="str">
        <f>IF($B$1=10,match3!H22,IF($B$1=11,match3!H23,IF($B$1=12,match3!H24,IF($B$1=13,match3!H25,IF($B$1=14,match3!H26,IF($B$1=15,match3!H27,IF($B$1=16,match3!H28,"")))))))&amp;IF($B$1=17,match3!H29,"")</f>
        <v/>
      </c>
      <c r="I46" t="str">
        <f>IF($B$1=10,match3!I22,IF($B$1=11,match3!I23,IF($B$1=12,match3!I24,IF($B$1=13,match3!I25,IF($B$1=14,match3!I26,IF($B$1=15,match3!I27,IF($B$1=16,match3!I28,"")))))))&amp;IF($B$1=17,match3!I29,"")</f>
        <v/>
      </c>
      <c r="J46" t="str">
        <f>IF($B$1=10,match3!J22,IF($B$1=11,match3!J23,IF($B$1=12,match3!J24,IF($B$1=13,match3!J25,IF($B$1=14,match3!J26,IF($B$1=15,match3!J27,IF($B$1=16,match3!J28,"")))))))&amp;IF($B$1=17,match3!J29,"")</f>
        <v/>
      </c>
      <c r="K46" t="str">
        <f>IF($B$1=10,match3!K22,IF($B$1=11,match3!K23,IF($B$1=12,match3!K24,IF($B$1=13,match3!K25,IF($B$1=14,match3!K26,IF($B$1=15,match3!K27,IF($B$1=16,match3!K28,"")))))))&amp;IF($B$1=17,match3!K29,"")</f>
        <v/>
      </c>
      <c r="L46" t="str">
        <f>IF($B$1=10,match3!L22,IF($B$1=11,match3!L23,IF($B$1=12,match3!L24,IF($B$1=13,match3!L25,IF($B$1=14,match3!L26,IF($B$1=15,match3!L27,IF($B$1=16,match3!L28,"")))))))&amp;IF($B$1=17,match3!L29,"")</f>
        <v/>
      </c>
      <c r="M46" t="str">
        <f>IF($B$1=10,match3!M22,IF($B$1=11,match3!M23,IF($B$1=12,match3!M24,IF($B$1=13,match3!M25,IF($B$1=14,match3!M26,IF($B$1=15,match3!M27,IF($B$1=16,match3!M28,"")))))))&amp;IF($B$1=17,match3!M29,"")</f>
        <v/>
      </c>
      <c r="N46" t="str">
        <f>IF($B$1=10,match3!N22,IF($B$1=11,match3!N23,IF($B$1=12,match3!N24,IF($B$1=13,match3!N25,IF($B$1=14,match3!N26,IF($B$1=15,match3!N27,IF($B$1=16,match3!N28,"")))))))&amp;IF($B$1=17,match3!N29,"")</f>
        <v/>
      </c>
    </row>
    <row r="47" spans="1:14" x14ac:dyDescent="0.25">
      <c r="A47" t="str">
        <f>IF($B$1=10,match3!A23,IF($B$1=11,match3!A24,IF($B$1=12,match3!A25,IF($B$1=13,match3!A26,IF($B$1=14,match3!A27,IF($B$1=15,match3!A28,IF($B$1=16,match3!A29,"")))))))&amp;IF($B$1=17,match3!A30,"")</f>
        <v/>
      </c>
      <c r="B47" t="str">
        <f>IF($B$1=10,match3!B23,IF($B$1=11,match3!B24,IF($B$1=12,match3!B25,IF($B$1=13,match3!B26,IF($B$1=14,match3!B27,IF($B$1=15,match3!B28,IF($B$1=16,match3!B29,"")))))))&amp;IF($B$1=17,match3!B30,"")</f>
        <v/>
      </c>
      <c r="C47" t="str">
        <f>IF($B$1=10,match3!C23,IF($B$1=11,match3!C24,IF($B$1=12,match3!C25,IF($B$1=13,match3!C26,IF($B$1=14,match3!C27,IF($B$1=15,match3!C28,IF($B$1=16,match3!C29,"")))))))&amp;IF($B$1=17,match3!C30,"")</f>
        <v/>
      </c>
      <c r="D47" t="str">
        <f>IF($B$1=10,match3!D23,IF($B$1=11,match3!D24,IF($B$1=12,match3!D25,IF($B$1=13,match3!D26,IF($B$1=14,match3!D27,IF($B$1=15,match3!D28,IF($B$1=16,match3!D29,"")))))))&amp;IF($B$1=17,match3!D30,"")</f>
        <v/>
      </c>
      <c r="E47" t="str">
        <f>IF($B$1=10,match3!E23,IF($B$1=11,match3!E24,IF($B$1=12,match3!E25,IF($B$1=13,match3!E26,IF($B$1=14,match3!E27,IF($B$1=15,match3!E28,IF($B$1=16,match3!E29,"")))))))&amp;IF($B$1=17,match3!E30,"")</f>
        <v/>
      </c>
      <c r="F47" t="str">
        <f>IF($B$1=10,match3!F23,IF($B$1=11,match3!F24,IF($B$1=12,match3!F25,IF($B$1=13,match3!F26,IF($B$1=14,match3!F27,IF($B$1=15,match3!F28,IF($B$1=16,match3!F29,"")))))))&amp;IF($B$1=17,match3!F30,"")</f>
        <v/>
      </c>
      <c r="G47" t="str">
        <f>IF($B$1=10,match3!G23,IF($B$1=11,match3!G24,IF($B$1=12,match3!G25,IF($B$1=13,match3!G26,IF($B$1=14,match3!G27,IF($B$1=15,match3!G28,IF($B$1=16,match3!G29,"")))))))&amp;IF($B$1=17,match3!G30,"")</f>
        <v/>
      </c>
      <c r="H47" t="str">
        <f>IF($B$1=10,match3!H23,IF($B$1=11,match3!H24,IF($B$1=12,match3!H25,IF($B$1=13,match3!H26,IF($B$1=14,match3!H27,IF($B$1=15,match3!H28,IF($B$1=16,match3!H29,"")))))))&amp;IF($B$1=17,match3!H30,"")</f>
        <v/>
      </c>
      <c r="I47" t="str">
        <f>IF($B$1=10,match3!I23,IF($B$1=11,match3!I24,IF($B$1=12,match3!I25,IF($B$1=13,match3!I26,IF($B$1=14,match3!I27,IF($B$1=15,match3!I28,IF($B$1=16,match3!I29,"")))))))&amp;IF($B$1=17,match3!I30,"")</f>
        <v/>
      </c>
      <c r="J47" t="str">
        <f>IF($B$1=10,match3!J23,IF($B$1=11,match3!J24,IF($B$1=12,match3!J25,IF($B$1=13,match3!J26,IF($B$1=14,match3!J27,IF($B$1=15,match3!J28,IF($B$1=16,match3!J29,"")))))))&amp;IF($B$1=17,match3!J30,"")</f>
        <v/>
      </c>
      <c r="K47" t="str">
        <f>IF($B$1=10,match3!K23,IF($B$1=11,match3!K24,IF($B$1=12,match3!K25,IF($B$1=13,match3!K26,IF($B$1=14,match3!K27,IF($B$1=15,match3!K28,IF($B$1=16,match3!K29,"")))))))&amp;IF($B$1=17,match3!K30,"")</f>
        <v/>
      </c>
      <c r="L47" t="str">
        <f>IF($B$1=10,match3!L23,IF($B$1=11,match3!L24,IF($B$1=12,match3!L25,IF($B$1=13,match3!L26,IF($B$1=14,match3!L27,IF($B$1=15,match3!L28,IF($B$1=16,match3!L29,"")))))))&amp;IF($B$1=17,match3!L30,"")</f>
        <v/>
      </c>
      <c r="M47" t="str">
        <f>IF($B$1=10,match3!M23,IF($B$1=11,match3!M24,IF($B$1=12,match3!M25,IF($B$1=13,match3!M26,IF($B$1=14,match3!M27,IF($B$1=15,match3!M28,IF($B$1=16,match3!M29,"")))))))&amp;IF($B$1=17,match3!M30,"")</f>
        <v/>
      </c>
      <c r="N47" t="str">
        <f>IF($B$1=10,match3!N23,IF($B$1=11,match3!N24,IF($B$1=12,match3!N25,IF($B$1=13,match3!N26,IF($B$1=14,match3!N27,IF($B$1=15,match3!N28,IF($B$1=16,match3!N29,"")))))))&amp;IF($B$1=17,match3!N30,"")</f>
        <v/>
      </c>
    </row>
  </sheetData>
  <sheetProtection sheet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9:N66"/>
  <sheetViews>
    <sheetView workbookViewId="0"/>
  </sheetViews>
  <sheetFormatPr baseColWidth="10" defaultColWidth="11.44140625" defaultRowHeight="13.2" x14ac:dyDescent="0.25"/>
  <cols>
    <col min="1" max="1" width="20.6640625" style="9" customWidth="1"/>
    <col min="2" max="2" width="6.109375" style="20" bestFit="1" customWidth="1"/>
    <col min="3" max="3" width="9.44140625" style="20" bestFit="1" customWidth="1"/>
    <col min="4" max="4" width="9.88671875" style="20" bestFit="1" customWidth="1"/>
    <col min="5" max="5" width="5.88671875" style="20" bestFit="1" customWidth="1"/>
    <col min="6" max="7" width="5.5546875" style="20" bestFit="1" customWidth="1"/>
    <col min="8" max="8" width="5.33203125" style="20" bestFit="1" customWidth="1"/>
    <col min="9" max="9" width="7" style="20" bestFit="1" customWidth="1"/>
    <col min="10" max="10" width="5.44140625" style="9" bestFit="1" customWidth="1"/>
    <col min="11" max="12" width="6.5546875" style="9" bestFit="1" customWidth="1"/>
    <col min="13" max="13" width="5.6640625" style="20" bestFit="1" customWidth="1"/>
    <col min="14" max="14" width="6.109375" style="20" bestFit="1" customWidth="1"/>
    <col min="15" max="15" width="15.88671875" style="9" bestFit="1" customWidth="1"/>
    <col min="16" max="16" width="11.44140625" style="9" customWidth="1"/>
    <col min="17" max="16384" width="11.44140625" style="9"/>
  </cols>
  <sheetData>
    <row r="39" spans="1:14" x14ac:dyDescent="0.25">
      <c r="A39" s="11"/>
      <c r="B39" s="21"/>
      <c r="C39" s="21"/>
      <c r="D39" s="21"/>
      <c r="E39" s="21"/>
      <c r="F39" s="21"/>
      <c r="G39" s="21"/>
      <c r="H39" s="21"/>
      <c r="I39" s="21"/>
      <c r="J39" s="11"/>
      <c r="K39" s="11"/>
      <c r="L39" s="11"/>
      <c r="M39" s="21"/>
      <c r="N39" s="21"/>
    </row>
    <row r="40" spans="1:14" x14ac:dyDescent="0.25">
      <c r="A40" s="11"/>
      <c r="B40" s="21"/>
      <c r="C40" s="21"/>
      <c r="D40" s="21"/>
      <c r="E40" s="21"/>
      <c r="F40" s="21"/>
      <c r="G40" s="21"/>
      <c r="H40" s="21"/>
      <c r="I40" s="21"/>
      <c r="J40" s="11"/>
      <c r="K40" s="11"/>
      <c r="L40" s="11"/>
      <c r="M40" s="21"/>
      <c r="N40" s="21"/>
    </row>
    <row r="41" spans="1:14" x14ac:dyDescent="0.25">
      <c r="A41" s="11"/>
      <c r="B41" s="21"/>
      <c r="C41" s="21"/>
      <c r="D41" s="21"/>
      <c r="E41" s="21"/>
      <c r="F41" s="21"/>
      <c r="G41" s="21"/>
      <c r="H41" s="21"/>
      <c r="I41" s="21"/>
      <c r="J41" s="11"/>
      <c r="K41" s="11"/>
      <c r="L41" s="11"/>
      <c r="M41" s="21"/>
      <c r="N41" s="21"/>
    </row>
    <row r="42" spans="1:14" x14ac:dyDescent="0.25">
      <c r="A42" s="11"/>
      <c r="B42" s="21"/>
      <c r="C42" s="21"/>
      <c r="D42" s="21"/>
      <c r="E42" s="21"/>
      <c r="F42" s="21"/>
      <c r="G42" s="21"/>
      <c r="H42" s="21"/>
      <c r="I42" s="21"/>
      <c r="J42" s="11"/>
      <c r="K42" s="11"/>
      <c r="L42" s="11"/>
      <c r="M42" s="21"/>
      <c r="N42" s="21"/>
    </row>
    <row r="43" spans="1:14" x14ac:dyDescent="0.25">
      <c r="A43" s="11"/>
      <c r="B43" s="21"/>
      <c r="C43" s="21"/>
      <c r="D43" s="21"/>
      <c r="E43" s="21"/>
      <c r="F43" s="21"/>
      <c r="G43" s="21"/>
      <c r="H43" s="21"/>
      <c r="I43" s="21"/>
      <c r="J43" s="11"/>
      <c r="K43" s="11"/>
      <c r="L43" s="11"/>
      <c r="M43" s="21"/>
      <c r="N43" s="21"/>
    </row>
    <row r="44" spans="1:14" x14ac:dyDescent="0.25">
      <c r="A44" s="11"/>
      <c r="B44" s="21"/>
      <c r="C44" s="21"/>
      <c r="D44" s="21"/>
      <c r="E44" s="21"/>
      <c r="F44" s="21"/>
      <c r="G44" s="21"/>
      <c r="H44" s="21"/>
      <c r="I44" s="21"/>
      <c r="J44" s="11"/>
      <c r="K44" s="11"/>
      <c r="L44" s="11"/>
      <c r="M44" s="21"/>
      <c r="N44" s="21"/>
    </row>
    <row r="45" spans="1:14" x14ac:dyDescent="0.25">
      <c r="A45" s="11"/>
      <c r="B45" s="21"/>
      <c r="C45" s="21"/>
      <c r="D45" s="21"/>
      <c r="E45" s="21"/>
      <c r="F45" s="21"/>
      <c r="G45" s="21"/>
      <c r="H45" s="21"/>
      <c r="I45" s="21"/>
      <c r="J45" s="11"/>
      <c r="K45" s="11"/>
      <c r="L45" s="11"/>
      <c r="M45" s="21"/>
      <c r="N45" s="21"/>
    </row>
    <row r="46" spans="1:14" x14ac:dyDescent="0.25">
      <c r="A46" s="11"/>
      <c r="B46" s="21"/>
      <c r="C46" s="21"/>
      <c r="D46" s="21"/>
      <c r="E46" s="21"/>
      <c r="F46" s="21"/>
      <c r="G46" s="21"/>
      <c r="H46" s="21"/>
      <c r="I46" s="21"/>
      <c r="J46" s="11"/>
      <c r="K46" s="11"/>
      <c r="L46" s="11"/>
      <c r="M46" s="21"/>
      <c r="N46" s="21"/>
    </row>
    <row r="47" spans="1:14" x14ac:dyDescent="0.25">
      <c r="A47" s="11"/>
      <c r="B47" s="21"/>
      <c r="C47" s="21"/>
      <c r="D47" s="21"/>
      <c r="E47" s="21"/>
      <c r="F47" s="21"/>
      <c r="G47" s="21"/>
      <c r="H47" s="21"/>
      <c r="I47" s="21"/>
      <c r="J47" s="11"/>
      <c r="K47" s="11"/>
      <c r="L47" s="11"/>
      <c r="M47" s="21"/>
      <c r="N47" s="21"/>
    </row>
    <row r="48" spans="1:14" x14ac:dyDescent="0.25">
      <c r="A48" s="11"/>
      <c r="B48" s="21"/>
      <c r="C48" s="21"/>
      <c r="D48" s="21"/>
      <c r="E48" s="21"/>
      <c r="F48" s="21"/>
      <c r="G48" s="21"/>
      <c r="H48" s="21"/>
      <c r="I48" s="21"/>
      <c r="J48" s="11"/>
      <c r="K48" s="11"/>
      <c r="L48" s="11"/>
      <c r="M48" s="21"/>
      <c r="N48" s="21"/>
    </row>
    <row r="49" spans="1:14" x14ac:dyDescent="0.25">
      <c r="A49" s="11"/>
      <c r="B49" s="21"/>
      <c r="C49" s="21"/>
      <c r="D49" s="21"/>
      <c r="E49" s="21"/>
      <c r="F49" s="21"/>
      <c r="G49" s="21"/>
      <c r="H49" s="21"/>
      <c r="I49" s="21"/>
      <c r="J49" s="11"/>
      <c r="K49" s="11"/>
      <c r="L49" s="11"/>
      <c r="M49" s="21"/>
      <c r="N49" s="21"/>
    </row>
    <row r="50" spans="1:14" x14ac:dyDescent="0.25">
      <c r="A50" s="11"/>
      <c r="B50" s="21"/>
      <c r="C50" s="21"/>
      <c r="D50" s="21"/>
      <c r="E50" s="21"/>
      <c r="F50" s="21"/>
      <c r="G50" s="21"/>
      <c r="H50" s="21"/>
      <c r="I50" s="21"/>
      <c r="J50" s="11"/>
      <c r="K50" s="11"/>
      <c r="L50" s="11"/>
      <c r="M50" s="21"/>
      <c r="N50" s="21"/>
    </row>
    <row r="51" spans="1:14" x14ac:dyDescent="0.25">
      <c r="A51" s="11"/>
      <c r="B51" s="21"/>
      <c r="C51" s="21"/>
      <c r="D51" s="21"/>
      <c r="E51" s="21"/>
      <c r="F51" s="21"/>
      <c r="G51" s="21"/>
      <c r="H51" s="21"/>
      <c r="I51" s="21"/>
      <c r="J51" s="11"/>
      <c r="K51" s="11"/>
      <c r="L51" s="11"/>
      <c r="M51" s="21"/>
      <c r="N51" s="21"/>
    </row>
    <row r="52" spans="1:14" x14ac:dyDescent="0.25">
      <c r="A52" s="11"/>
      <c r="B52" s="21"/>
      <c r="C52" s="21"/>
      <c r="D52" s="21"/>
      <c r="E52" s="21"/>
      <c r="F52" s="21"/>
      <c r="G52" s="21"/>
      <c r="H52" s="21"/>
      <c r="I52" s="21"/>
      <c r="J52" s="11"/>
      <c r="K52" s="11"/>
      <c r="L52" s="11"/>
      <c r="M52" s="21"/>
      <c r="N52" s="21"/>
    </row>
    <row r="53" spans="1:14" x14ac:dyDescent="0.25">
      <c r="A53" s="11"/>
      <c r="B53" s="21"/>
      <c r="C53" s="21"/>
      <c r="D53" s="21"/>
      <c r="E53" s="21"/>
      <c r="F53" s="21"/>
      <c r="G53" s="21"/>
      <c r="H53" s="21"/>
      <c r="I53" s="21"/>
      <c r="J53" s="11"/>
      <c r="K53" s="11"/>
      <c r="L53" s="11"/>
      <c r="M53" s="21"/>
      <c r="N53" s="21"/>
    </row>
    <row r="54" spans="1:14" x14ac:dyDescent="0.25">
      <c r="A54" s="11"/>
      <c r="B54" s="21"/>
      <c r="C54" s="21"/>
      <c r="D54" s="21"/>
      <c r="E54" s="21"/>
      <c r="F54" s="21"/>
      <c r="G54" s="21"/>
      <c r="H54" s="21"/>
      <c r="I54" s="21"/>
      <c r="J54" s="11"/>
      <c r="K54" s="11"/>
      <c r="L54" s="11"/>
      <c r="M54" s="21"/>
      <c r="N54" s="21"/>
    </row>
    <row r="55" spans="1:14" x14ac:dyDescent="0.25">
      <c r="A55" s="11"/>
      <c r="B55" s="21"/>
      <c r="C55" s="21"/>
      <c r="D55" s="21"/>
      <c r="E55" s="21"/>
      <c r="F55" s="21"/>
      <c r="G55" s="21"/>
      <c r="H55" s="21"/>
      <c r="I55" s="21"/>
      <c r="J55" s="11"/>
      <c r="K55" s="11"/>
      <c r="L55" s="11"/>
      <c r="M55" s="21"/>
      <c r="N55" s="21"/>
    </row>
    <row r="56" spans="1:14" x14ac:dyDescent="0.25">
      <c r="A56" s="11"/>
      <c r="B56" s="21"/>
      <c r="C56" s="21"/>
      <c r="D56" s="21"/>
      <c r="E56" s="21"/>
      <c r="F56" s="21"/>
      <c r="G56" s="21"/>
      <c r="H56" s="21"/>
      <c r="I56" s="21"/>
      <c r="J56" s="11"/>
      <c r="K56" s="11"/>
      <c r="L56" s="11"/>
      <c r="M56" s="21"/>
      <c r="N56" s="21"/>
    </row>
    <row r="57" spans="1:14" x14ac:dyDescent="0.25">
      <c r="A57" s="11"/>
      <c r="B57" s="21"/>
      <c r="C57" s="21"/>
      <c r="D57" s="21"/>
      <c r="E57" s="21"/>
      <c r="F57" s="21"/>
      <c r="G57" s="21"/>
      <c r="H57" s="21"/>
      <c r="I57" s="21"/>
      <c r="J57" s="11"/>
      <c r="K57" s="11"/>
      <c r="L57" s="11"/>
      <c r="M57" s="21"/>
      <c r="N57" s="21"/>
    </row>
    <row r="58" spans="1:14" x14ac:dyDescent="0.25">
      <c r="A58" s="11"/>
      <c r="B58" s="21"/>
      <c r="C58" s="21"/>
      <c r="D58" s="21"/>
      <c r="E58" s="21"/>
      <c r="F58" s="21"/>
      <c r="G58" s="21"/>
      <c r="H58" s="21"/>
      <c r="I58" s="21"/>
      <c r="J58" s="11"/>
      <c r="K58" s="11"/>
      <c r="L58" s="11"/>
      <c r="M58" s="21"/>
      <c r="N58" s="21"/>
    </row>
    <row r="59" spans="1:14" x14ac:dyDescent="0.25">
      <c r="A59" s="11"/>
      <c r="B59" s="21"/>
      <c r="C59" s="21"/>
      <c r="D59" s="21"/>
      <c r="E59" s="21"/>
      <c r="F59" s="21"/>
      <c r="G59" s="21"/>
      <c r="H59" s="21"/>
      <c r="I59" s="21"/>
      <c r="J59" s="11"/>
      <c r="K59" s="11"/>
      <c r="L59" s="11"/>
      <c r="M59" s="21"/>
      <c r="N59" s="21"/>
    </row>
    <row r="60" spans="1:14" x14ac:dyDescent="0.25">
      <c r="A60" s="11"/>
      <c r="B60" s="21"/>
      <c r="C60" s="21"/>
      <c r="D60" s="21"/>
      <c r="E60" s="21"/>
      <c r="F60" s="21"/>
      <c r="G60" s="21"/>
      <c r="H60" s="21"/>
      <c r="I60" s="21"/>
      <c r="J60" s="11"/>
      <c r="K60" s="11"/>
      <c r="L60" s="11"/>
      <c r="M60" s="21"/>
      <c r="N60" s="21"/>
    </row>
    <row r="61" spans="1:14" x14ac:dyDescent="0.25">
      <c r="A61" s="11"/>
      <c r="B61" s="21"/>
      <c r="C61" s="21"/>
      <c r="D61" s="21"/>
      <c r="E61" s="21"/>
      <c r="F61" s="21"/>
      <c r="G61" s="21"/>
      <c r="H61" s="21"/>
      <c r="I61" s="21"/>
      <c r="J61" s="11"/>
      <c r="K61" s="11"/>
      <c r="L61" s="11"/>
      <c r="M61" s="21"/>
      <c r="N61" s="21"/>
    </row>
    <row r="62" spans="1:14" x14ac:dyDescent="0.25">
      <c r="A62" s="11"/>
      <c r="B62" s="21"/>
      <c r="C62" s="21"/>
      <c r="D62" s="21"/>
      <c r="E62" s="21"/>
      <c r="F62" s="21"/>
      <c r="G62" s="21"/>
      <c r="H62" s="21"/>
      <c r="I62" s="21"/>
      <c r="J62" s="11"/>
      <c r="K62" s="11"/>
      <c r="L62" s="11"/>
      <c r="M62" s="21"/>
      <c r="N62" s="21"/>
    </row>
    <row r="63" spans="1:14" x14ac:dyDescent="0.25">
      <c r="A63" s="11"/>
      <c r="B63" s="21"/>
      <c r="C63" s="21"/>
      <c r="D63" s="21"/>
      <c r="E63" s="21"/>
      <c r="F63" s="21"/>
      <c r="G63" s="21"/>
      <c r="H63" s="21"/>
      <c r="I63" s="21"/>
      <c r="J63" s="11"/>
      <c r="K63" s="11"/>
      <c r="L63" s="11"/>
      <c r="M63" s="21"/>
      <c r="N63" s="21"/>
    </row>
    <row r="64" spans="1:14" x14ac:dyDescent="0.25">
      <c r="A64" s="11"/>
      <c r="B64" s="21"/>
      <c r="C64" s="21"/>
      <c r="D64" s="21"/>
      <c r="E64" s="21"/>
      <c r="F64" s="21"/>
      <c r="G64" s="21"/>
      <c r="H64" s="21"/>
      <c r="I64" s="21"/>
      <c r="J64" s="11"/>
      <c r="K64" s="11"/>
      <c r="L64" s="11"/>
      <c r="M64" s="21"/>
      <c r="N64" s="21"/>
    </row>
    <row r="65" spans="1:14" x14ac:dyDescent="0.25">
      <c r="A65" s="11"/>
      <c r="B65" s="21"/>
      <c r="C65" s="21"/>
      <c r="D65" s="21"/>
      <c r="E65" s="21"/>
      <c r="F65" s="21"/>
      <c r="G65" s="21"/>
      <c r="H65" s="21"/>
      <c r="I65" s="21"/>
      <c r="J65" s="11"/>
      <c r="K65" s="11"/>
      <c r="L65" s="11"/>
      <c r="M65" s="21"/>
      <c r="N65" s="21"/>
    </row>
    <row r="66" spans="1:14" x14ac:dyDescent="0.25">
      <c r="A66" s="11"/>
      <c r="B66" s="21"/>
      <c r="C66" s="21"/>
      <c r="D66" s="21"/>
      <c r="E66" s="21"/>
      <c r="F66" s="21"/>
      <c r="G66" s="21"/>
      <c r="H66" s="21"/>
      <c r="I66" s="21"/>
      <c r="J66" s="11"/>
      <c r="K66" s="11"/>
      <c r="L66" s="11"/>
      <c r="M66" s="21"/>
      <c r="N66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N32" sqref="N32"/>
    </sheetView>
  </sheetViews>
  <sheetFormatPr baseColWidth="10" defaultRowHeight="13.2" x14ac:dyDescent="0.25"/>
  <sheetData>
    <row r="1" spans="1:18" x14ac:dyDescent="0.25">
      <c r="A1" t="s">
        <v>81</v>
      </c>
      <c r="B1">
        <f>IF(OR(TRIM(match4!A10)="Joueur",TRIM(match4!A10)="Player"),10,0)+IF(OR(TRIM(match4!A11)="Joueur",TRIM(match4!A11)="Player"),11,0)+IF(OR(TRIM(match4!A12)="Joueur",TRIM(match4!A12)="Player"),12,0)+IF(OR(TRIM(match4!A13)="Joueur",TRIM(match4!A13)="Player"),13,0)+IF(OR(TRIM(match4!A14)="Joueur",TRIM(match4!A14)="Player"),14,0)+IF(OR(TRIM(match4!A15)="Joueur",TRIM(match4!A15)="Player"),15,0)+IF(OR(TRIM(match4!A16)="Joueur",TRIM(match4!A16)="Player"),16,0)+IF(OR(TRIM(match4!A17)="Joueur",TRIM(match4!A17)="Player"),17,0)</f>
        <v>0</v>
      </c>
    </row>
    <row r="5" spans="1:18" x14ac:dyDescent="0.25">
      <c r="A5" t="str">
        <f>IF(TRIM(match4!A1)=A1,A1,"")</f>
        <v/>
      </c>
      <c r="B5" t="str">
        <f>IF(A5="","",match4!B1)</f>
        <v/>
      </c>
      <c r="C5" t="str">
        <f>IF(B5="","",match4!C1)</f>
        <v/>
      </c>
      <c r="D5" t="str">
        <f>IF(C5="","",match4!D1)</f>
        <v/>
      </c>
      <c r="E5" t="str">
        <f>IF(D5="","",match4!E1)</f>
        <v/>
      </c>
      <c r="F5" t="str">
        <f>IF(E5="","",match4!F1)</f>
        <v/>
      </c>
      <c r="G5" t="str">
        <f>IF(F5="","",match4!G1)</f>
        <v/>
      </c>
      <c r="H5" t="str">
        <f>IF(G5="","",match4!H1)</f>
        <v/>
      </c>
      <c r="I5" t="str">
        <f>IF(H5="","",match4!I1)</f>
        <v/>
      </c>
      <c r="J5" t="str">
        <f>IF(I5="","",match4!J1)</f>
        <v/>
      </c>
      <c r="K5" t="str">
        <f>IF(J5="","",match4!K1)</f>
        <v/>
      </c>
      <c r="L5" t="str">
        <f>IF(K5="","",match4!L1)</f>
        <v/>
      </c>
      <c r="M5" t="str">
        <f>IF(L5="","",match4!M1)</f>
        <v/>
      </c>
      <c r="N5" t="str">
        <f>IF(M5="","",match4!N1)</f>
        <v/>
      </c>
    </row>
    <row r="6" spans="1:18" x14ac:dyDescent="0.25">
      <c r="A6" t="str">
        <f>IF($A$5="","",match4!A2)</f>
        <v/>
      </c>
      <c r="B6" t="str">
        <f>IF($A$5="","",match4!B2)</f>
        <v/>
      </c>
      <c r="C6" t="str">
        <f>IF($A$5="","",match4!C2)</f>
        <v/>
      </c>
      <c r="D6" t="str">
        <f>IF($A$5="","",match4!D2)</f>
        <v/>
      </c>
      <c r="E6" t="str">
        <f>IF($A$5="","",match4!E2)</f>
        <v/>
      </c>
      <c r="F6" t="str">
        <f>IF($A$5="","",match4!F2)</f>
        <v/>
      </c>
      <c r="G6" t="str">
        <f>IF($A$5="","",match4!G2)</f>
        <v/>
      </c>
      <c r="H6" t="str">
        <f>IF($A$5="","",match4!H2)</f>
        <v/>
      </c>
      <c r="I6" t="str">
        <f>IF($A$5="","",match4!I2)</f>
        <v/>
      </c>
      <c r="J6" t="str">
        <f>IF($A$5="","",match4!J2)</f>
        <v/>
      </c>
      <c r="K6" t="str">
        <f>IF($A$5="","",match4!K2)</f>
        <v/>
      </c>
      <c r="L6" t="str">
        <f>IF($A$5="","",match4!L2)</f>
        <v/>
      </c>
      <c r="M6" t="str">
        <f>IF($A$5="","",match4!M2)</f>
        <v/>
      </c>
      <c r="N6" t="str">
        <f>IF($A$5="","",match4!N2)</f>
        <v/>
      </c>
      <c r="P6" t="str">
        <f>TRIM(A6)</f>
        <v/>
      </c>
      <c r="Q6" t="str">
        <f>IF(B6&gt;B20,"[b]"&amp;P6&amp;"[/b]",P6)</f>
        <v/>
      </c>
      <c r="R6" t="str">
        <f>IF(B6&gt;B20,"[b]"&amp;B6&amp;"[/b]",B6)</f>
        <v/>
      </c>
    </row>
    <row r="7" spans="1:18" x14ac:dyDescent="0.25">
      <c r="A7" t="str">
        <f>IF($A$5="","",IF(match4!$A3=0,"",match4!A3))</f>
        <v/>
      </c>
      <c r="B7" t="str">
        <f>IF($A$5="","",IF(match4!$A3=0,"",match4!B3))</f>
        <v/>
      </c>
      <c r="C7" t="str">
        <f>IF($A$5="","",IF(match4!$A3=0,"",match4!C3))</f>
        <v/>
      </c>
      <c r="D7" t="str">
        <f>IF($A$5="","",IF(match4!$A3=0,"",match4!D3))</f>
        <v/>
      </c>
      <c r="E7" t="str">
        <f>IF($A$5="","",IF(match4!$A3=0,"",match4!E3))</f>
        <v/>
      </c>
      <c r="F7" t="str">
        <f>IF($A$5="","",IF(match4!$A3=0,"",match4!F3))</f>
        <v/>
      </c>
      <c r="G7" t="str">
        <f>IF($A$5="","",IF(match4!$A3=0,"",match4!G3))</f>
        <v/>
      </c>
      <c r="H7" t="str">
        <f>IF($A$5="","",IF(match4!$A3=0,"",match4!H3))</f>
        <v/>
      </c>
      <c r="I7" t="str">
        <f>IF($A$5="","",IF(match4!$A3=0,"",match4!I3))</f>
        <v/>
      </c>
      <c r="J7" t="str">
        <f>IF($A$5="","",IF(match4!$A3=0,"",match4!J3))</f>
        <v/>
      </c>
      <c r="K7" t="str">
        <f>IF($A$5="","",IF(match4!$A3=0,"",match4!K3))</f>
        <v/>
      </c>
      <c r="L7" t="str">
        <f>IF($A$5="","",IF(match4!$A3=0,"",match4!L3))</f>
        <v/>
      </c>
      <c r="M7" t="str">
        <f>IF($A$5="","",IF(match4!$A3=0,"",match4!M3))</f>
        <v/>
      </c>
      <c r="N7" t="str">
        <f>IF($A$5="","",IF(match4!$A3=0,"",match4!N3))</f>
        <v/>
      </c>
    </row>
    <row r="8" spans="1:18" x14ac:dyDescent="0.25">
      <c r="A8" t="str">
        <f>IF($A$5="","",IF(match4!$A4=0,"",match4!A4))</f>
        <v/>
      </c>
      <c r="B8" t="str">
        <f>IF($A$5="","",IF(match4!$A4=0,"",match4!B4))</f>
        <v/>
      </c>
      <c r="C8" t="str">
        <f>IF($A$5="","",IF(match4!$A4=0,"",match4!C4))</f>
        <v/>
      </c>
      <c r="D8" t="str">
        <f>IF($A$5="","",IF(match4!$A4=0,"",match4!D4))</f>
        <v/>
      </c>
      <c r="E8" t="str">
        <f>IF($A$5="","",IF(match4!$A4=0,"",match4!E4))</f>
        <v/>
      </c>
      <c r="F8" t="str">
        <f>IF($A$5="","",IF(match4!$A4=0,"",match4!F4))</f>
        <v/>
      </c>
      <c r="G8" t="str">
        <f>IF($A$5="","",IF(match4!$A4=0,"",match4!G4))</f>
        <v/>
      </c>
      <c r="H8" t="str">
        <f>IF($A$5="","",IF(match4!$A4=0,"",match4!H4))</f>
        <v/>
      </c>
      <c r="I8" t="str">
        <f>IF($A$5="","",IF(match4!$A4=0,"",match4!I4))</f>
        <v/>
      </c>
      <c r="J8" t="str">
        <f>IF($A$5="","",IF(match4!$A4=0,"",match4!J4))</f>
        <v/>
      </c>
      <c r="K8" t="str">
        <f>IF($A$5="","",IF(match4!$A4=0,"",match4!K4))</f>
        <v/>
      </c>
      <c r="L8" t="str">
        <f>IF($A$5="","",IF(match4!$A4=0,"",match4!L4))</f>
        <v/>
      </c>
      <c r="M8" t="str">
        <f>IF($A$5="","",IF(match4!$A4=0,"",match4!M4))</f>
        <v/>
      </c>
      <c r="N8" t="str">
        <f>IF($A$5="","",IF(match4!$A4=0,"",match4!N4))</f>
        <v/>
      </c>
    </row>
    <row r="9" spans="1:18" x14ac:dyDescent="0.25">
      <c r="A9" t="str">
        <f>IF($A$5="","",IF(match4!$A5=0,"",match4!A5))</f>
        <v/>
      </c>
      <c r="B9" t="str">
        <f>IF($A$5="","",IF(match4!$A5=0,"",match4!B5))</f>
        <v/>
      </c>
      <c r="C9" t="str">
        <f>IF($A$5="","",IF(match4!$A5=0,"",match4!C5))</f>
        <v/>
      </c>
      <c r="D9" t="str">
        <f>IF($A$5="","",IF(match4!$A5=0,"",match4!D5))</f>
        <v/>
      </c>
      <c r="E9" t="str">
        <f>IF($A$5="","",IF(match4!$A5=0,"",match4!E5))</f>
        <v/>
      </c>
      <c r="F9" t="str">
        <f>IF($A$5="","",IF(match4!$A5=0,"",match4!F5))</f>
        <v/>
      </c>
      <c r="G9" t="str">
        <f>IF($A$5="","",IF(match4!$A5=0,"",match4!G5))</f>
        <v/>
      </c>
      <c r="H9" t="str">
        <f>IF($A$5="","",IF(match4!$A5=0,"",match4!H5))</f>
        <v/>
      </c>
      <c r="I9" t="str">
        <f>IF($A$5="","",IF(match4!$A5=0,"",match4!I5))</f>
        <v/>
      </c>
      <c r="J9" t="str">
        <f>IF($A$5="","",IF(match4!$A5=0,"",match4!J5))</f>
        <v/>
      </c>
      <c r="K9" t="str">
        <f>IF($A$5="","",IF(match4!$A5=0,"",match4!K5))</f>
        <v/>
      </c>
      <c r="L9" t="str">
        <f>IF($A$5="","",IF(match4!$A5=0,"",match4!L5))</f>
        <v/>
      </c>
      <c r="M9" t="str">
        <f>IF($A$5="","",IF(match4!$A5=0,"",match4!M5))</f>
        <v/>
      </c>
      <c r="N9" t="str">
        <f>IF($A$5="","",IF(match4!$A5=0,"",match4!N5))</f>
        <v/>
      </c>
    </row>
    <row r="10" spans="1:18" x14ac:dyDescent="0.25">
      <c r="A10" t="str">
        <f>IF($A$5="","",IF(match4!$A6=0,"",match4!A6))</f>
        <v/>
      </c>
      <c r="B10" t="str">
        <f>IF($A$5="","",IF(match4!$A6=0,"",match4!B6))</f>
        <v/>
      </c>
      <c r="C10" t="str">
        <f>IF($A$5="","",IF(match4!$A6=0,"",match4!C6))</f>
        <v/>
      </c>
      <c r="D10" t="str">
        <f>IF($A$5="","",IF(match4!$A6=0,"",match4!D6))</f>
        <v/>
      </c>
      <c r="E10" t="str">
        <f>IF($A$5="","",IF(match4!$A6=0,"",match4!E6))</f>
        <v/>
      </c>
      <c r="F10" t="str">
        <f>IF($A$5="","",IF(match4!$A6=0,"",match4!F6))</f>
        <v/>
      </c>
      <c r="G10" t="str">
        <f>IF($A$5="","",IF(match4!$A6=0,"",match4!G6))</f>
        <v/>
      </c>
      <c r="H10" t="str">
        <f>IF($A$5="","",IF(match4!$A6=0,"",match4!H6))</f>
        <v/>
      </c>
      <c r="I10" t="str">
        <f>IF($A$5="","",IF(match4!$A6=0,"",match4!I6))</f>
        <v/>
      </c>
      <c r="J10" t="str">
        <f>IF($A$5="","",IF(match4!$A6=0,"",match4!J6))</f>
        <v/>
      </c>
      <c r="K10" t="str">
        <f>IF($A$5="","",IF(match4!$A6=0,"",match4!K6))</f>
        <v/>
      </c>
      <c r="L10" t="str">
        <f>IF($A$5="","",IF(match4!$A6=0,"",match4!L6))</f>
        <v/>
      </c>
      <c r="M10" t="str">
        <f>IF($A$5="","",IF(match4!$A6=0,"",match4!M6))</f>
        <v/>
      </c>
      <c r="N10" t="str">
        <f>IF($A$5="","",IF(match4!$A6=0,"",match4!N6))</f>
        <v/>
      </c>
    </row>
    <row r="11" spans="1:18" x14ac:dyDescent="0.25">
      <c r="A11" t="str">
        <f>IF($A$5="","",IF(match4!$A7=0,"",match4!A7))</f>
        <v/>
      </c>
      <c r="B11" t="str">
        <f>IF($A$5="","",IF(match4!$A7=0,"",match4!B7))</f>
        <v/>
      </c>
      <c r="C11" t="str">
        <f>IF($A$5="","",IF(match4!$A7=0,"",match4!C7))</f>
        <v/>
      </c>
      <c r="D11" t="str">
        <f>IF($A$5="","",IF(match4!$A7=0,"",match4!D7))</f>
        <v/>
      </c>
      <c r="E11" t="str">
        <f>IF($A$5="","",IF(match4!$A7=0,"",match4!E7))</f>
        <v/>
      </c>
      <c r="F11" t="str">
        <f>IF($A$5="","",IF(match4!$A7=0,"",match4!F7))</f>
        <v/>
      </c>
      <c r="G11" t="str">
        <f>IF($A$5="","",IF(match4!$A7=0,"",match4!G7))</f>
        <v/>
      </c>
      <c r="H11" t="str">
        <f>IF($A$5="","",IF(match4!$A7=0,"",match4!H7))</f>
        <v/>
      </c>
      <c r="I11" t="str">
        <f>IF($A$5="","",IF(match4!$A7=0,"",match4!I7))</f>
        <v/>
      </c>
      <c r="J11" t="str">
        <f>IF($A$5="","",IF(match4!$A7=0,"",match4!J7))</f>
        <v/>
      </c>
      <c r="K11" t="str">
        <f>IF($A$5="","",IF(match4!$A7=0,"",match4!K7))</f>
        <v/>
      </c>
      <c r="L11" t="str">
        <f>IF($A$5="","",IF(match4!$A7=0,"",match4!L7))</f>
        <v/>
      </c>
      <c r="M11" t="str">
        <f>IF($A$5="","",IF(match4!$A7=0,"",match4!M7))</f>
        <v/>
      </c>
      <c r="N11" t="str">
        <f>IF($A$5="","",IF(match4!$A7=0,"",match4!N7))</f>
        <v/>
      </c>
    </row>
    <row r="12" spans="1:18" x14ac:dyDescent="0.25">
      <c r="A12" t="str">
        <f>IF($A$5="","",IF(match4!$A8=0,"",match4!A8))</f>
        <v/>
      </c>
      <c r="B12" t="str">
        <f>IF($A$5="","",IF(match4!$A8=0,"",match4!B8))</f>
        <v/>
      </c>
      <c r="C12" t="str">
        <f>IF($A$5="","",IF(match4!$A8=0,"",match4!C8))</f>
        <v/>
      </c>
      <c r="D12" t="str">
        <f>IF($A$5="","",IF(match4!$A8=0,"",match4!D8))</f>
        <v/>
      </c>
      <c r="E12" t="str">
        <f>IF($A$5="","",IF(match4!$A8=0,"",match4!E8))</f>
        <v/>
      </c>
      <c r="F12" t="str">
        <f>IF($A$5="","",IF(match4!$A8=0,"",match4!F8))</f>
        <v/>
      </c>
      <c r="G12" t="str">
        <f>IF($A$5="","",IF(match4!$A8=0,"",match4!G8))</f>
        <v/>
      </c>
      <c r="H12" t="str">
        <f>IF($A$5="","",IF(match4!$A8=0,"",match4!H8))</f>
        <v/>
      </c>
      <c r="I12" t="str">
        <f>IF($A$5="","",IF(match4!$A8=0,"",match4!I8))</f>
        <v/>
      </c>
      <c r="J12" t="str">
        <f>IF($A$5="","",IF(match4!$A8=0,"",match4!J8))</f>
        <v/>
      </c>
      <c r="K12" t="str">
        <f>IF($A$5="","",IF(match4!$A8=0,"",match4!K8))</f>
        <v/>
      </c>
      <c r="L12" t="str">
        <f>IF($A$5="","",IF(match4!$A8=0,"",match4!L8))</f>
        <v/>
      </c>
      <c r="M12" t="str">
        <f>IF($A$5="","",IF(match4!$A8=0,"",match4!M8))</f>
        <v/>
      </c>
      <c r="N12" t="str">
        <f>IF($A$5="","",IF(match4!$A8=0,"",match4!N8))</f>
        <v/>
      </c>
    </row>
    <row r="13" spans="1:18" x14ac:dyDescent="0.25">
      <c r="A13" t="str">
        <f>IF($A$5="","",IF(match4!$A9=0,"",match4!A9))</f>
        <v/>
      </c>
      <c r="B13" t="str">
        <f>IF($A$5="","",IF(match4!$A9=0,"",match4!B9))</f>
        <v/>
      </c>
      <c r="C13" t="str">
        <f>IF($A$5="","",IF(match4!$A9=0,"",match4!C9))</f>
        <v/>
      </c>
      <c r="D13" t="str">
        <f>IF($A$5="","",IF(match4!$A9=0,"",match4!D9))</f>
        <v/>
      </c>
      <c r="E13" t="str">
        <f>IF($A$5="","",IF(match4!$A9=0,"",match4!E9))</f>
        <v/>
      </c>
      <c r="F13" t="str">
        <f>IF($A$5="","",IF(match4!$A9=0,"",match4!F9))</f>
        <v/>
      </c>
      <c r="G13" t="str">
        <f>IF($A$5="","",IF(match4!$A9=0,"",match4!G9))</f>
        <v/>
      </c>
      <c r="H13" t="str">
        <f>IF($A$5="","",IF(match4!$A9=0,"",match4!H9))</f>
        <v/>
      </c>
      <c r="I13" t="str">
        <f>IF($A$5="","",IF(match4!$A9=0,"",match4!I9))</f>
        <v/>
      </c>
      <c r="J13" t="str">
        <f>IF($A$5="","",IF(match4!$A9=0,"",match4!J9))</f>
        <v/>
      </c>
      <c r="K13" t="str">
        <f>IF($A$5="","",IF(match4!$A9=0,"",match4!K9))</f>
        <v/>
      </c>
      <c r="L13" t="str">
        <f>IF($A$5="","",IF(match4!$A9=0,"",match4!L9))</f>
        <v/>
      </c>
      <c r="M13" t="str">
        <f>IF($A$5="","",IF(match4!$A9=0,"",match4!M9))</f>
        <v/>
      </c>
      <c r="N13" t="str">
        <f>IF($A$5="","",IF(match4!$A9=0,"",match4!N9))</f>
        <v/>
      </c>
    </row>
    <row r="14" spans="1:18" x14ac:dyDescent="0.25">
      <c r="A14" t="str">
        <f>IF($A$5="","",IF($B$1&lt;=10,"",IF(match4!$A10=0,"",match4!A10)))</f>
        <v/>
      </c>
      <c r="B14" t="str">
        <f>IF($A$5="","",IF($B$1&lt;=10,"",IF(match4!$A10=0,"",match4!B10)))</f>
        <v/>
      </c>
      <c r="C14" t="str">
        <f>IF($A$5="","",IF($B$1&lt;=10,"",IF(match4!$A10=0,"",match4!C10)))</f>
        <v/>
      </c>
      <c r="D14" t="str">
        <f>IF($A$5="","",IF($B$1&lt;=10,"",IF(match4!$A10=0,"",match4!D10)))</f>
        <v/>
      </c>
      <c r="E14" t="str">
        <f>IF($A$5="","",IF($B$1&lt;=10,"",IF(match4!$A10=0,"",match4!E10)))</f>
        <v/>
      </c>
      <c r="F14" t="str">
        <f>IF($A$5="","",IF($B$1&lt;=10,"",IF(match4!$A10=0,"",match4!F10)))</f>
        <v/>
      </c>
      <c r="G14" t="str">
        <f>IF($A$5="","",IF($B$1&lt;=10,"",IF(match4!$A10=0,"",match4!G10)))</f>
        <v/>
      </c>
      <c r="H14" t="str">
        <f>IF($A$5="","",IF($B$1&lt;=10,"",IF(match4!$A10=0,"",match4!H10)))</f>
        <v/>
      </c>
      <c r="I14" t="str">
        <f>IF($A$5="","",IF($B$1&lt;=10,"",IF(match4!$A10=0,"",match4!I10)))</f>
        <v/>
      </c>
      <c r="J14" t="str">
        <f>IF($A$5="","",IF($B$1&lt;=10,"",IF(match4!$A10=0,"",match4!J10)))</f>
        <v/>
      </c>
      <c r="K14" t="str">
        <f>IF($A$5="","",IF($B$1&lt;=10,"",IF(match4!$A10=0,"",match4!K10)))</f>
        <v/>
      </c>
      <c r="L14" t="str">
        <f>IF($A$5="","",IF($B$1&lt;=10,"",IF(match4!$A10=0,"",match4!L10)))</f>
        <v/>
      </c>
      <c r="M14" t="str">
        <f>IF($A$5="","",IF($B$1&lt;=10,"",IF(match4!$A10=0,"",match4!M10)))</f>
        <v/>
      </c>
      <c r="N14" t="str">
        <f>IF($A$5="","",IF($B$1&lt;=10,"",IF(match4!$A10=0,"",match4!N10)))</f>
        <v/>
      </c>
    </row>
    <row r="15" spans="1:18" x14ac:dyDescent="0.25">
      <c r="A15" t="str">
        <f>IF($A$5="","",IF($B$1&lt;=11,"",IF(match4!$A11=0,"",match4!A11)))</f>
        <v/>
      </c>
      <c r="B15" t="str">
        <f>IF($A$5="","",IF($B$1&lt;=11,"",IF(match4!$A11=0,"",match4!B11)))</f>
        <v/>
      </c>
      <c r="C15" t="str">
        <f>IF($A$5="","",IF($B$1&lt;=11,"",IF(match4!$A11=0,"",match4!C11)))</f>
        <v/>
      </c>
      <c r="D15" t="str">
        <f>IF($A$5="","",IF($B$1&lt;=11,"",IF(match4!$A11=0,"",match4!D11)))</f>
        <v/>
      </c>
      <c r="E15" t="str">
        <f>IF($A$5="","",IF($B$1&lt;=11,"",IF(match4!$A11=0,"",match4!E11)))</f>
        <v/>
      </c>
      <c r="F15" t="str">
        <f>IF($A$5="","",IF($B$1&lt;=11,"",IF(match4!$A11=0,"",match4!F11)))</f>
        <v/>
      </c>
      <c r="G15" t="str">
        <f>IF($A$5="","",IF($B$1&lt;=11,"",IF(match4!$A11=0,"",match4!G11)))</f>
        <v/>
      </c>
      <c r="H15" t="str">
        <f>IF($A$5="","",IF($B$1&lt;=11,"",IF(match4!$A11=0,"",match4!H11)))</f>
        <v/>
      </c>
      <c r="I15" t="str">
        <f>IF($A$5="","",IF($B$1&lt;=11,"",IF(match4!$A11=0,"",match4!I11)))</f>
        <v/>
      </c>
      <c r="J15" t="str">
        <f>IF($A$5="","",IF($B$1&lt;=11,"",IF(match4!$A11=0,"",match4!J11)))</f>
        <v/>
      </c>
      <c r="K15" t="str">
        <f>IF($A$5="","",IF($B$1&lt;=11,"",IF(match4!$A11=0,"",match4!K11)))</f>
        <v/>
      </c>
      <c r="L15" t="str">
        <f>IF($A$5="","",IF($B$1&lt;=11,"",IF(match4!$A11=0,"",match4!L11)))</f>
        <v/>
      </c>
      <c r="M15" t="str">
        <f>IF($A$5="","",IF($B$1&lt;=11,"",IF(match4!$A11=0,"",match4!M11)))</f>
        <v/>
      </c>
      <c r="N15" t="str">
        <f>IF($A$5="","",IF($B$1&lt;=11,"",IF(match4!$A11=0,"",match4!N11)))</f>
        <v/>
      </c>
    </row>
    <row r="16" spans="1:18" x14ac:dyDescent="0.25">
      <c r="A16" t="str">
        <f>IF($A$5="","",IF($B$1&lt;=12,"",IF(match4!$A12=0,"",match4!A12)))</f>
        <v/>
      </c>
      <c r="B16" t="str">
        <f>IF($A$5="","",IF($B$1&lt;=12,"",IF(match4!$A12=0,"",match4!B12)))</f>
        <v/>
      </c>
      <c r="C16" t="str">
        <f>IF($A$5="","",IF($B$1&lt;=12,"",IF(match4!$A12=0,"",match4!C12)))</f>
        <v/>
      </c>
      <c r="D16" t="str">
        <f>IF($A$5="","",IF($B$1&lt;=12,"",IF(match4!$A12=0,"",match4!D12)))</f>
        <v/>
      </c>
      <c r="E16" t="str">
        <f>IF($A$5="","",IF($B$1&lt;=12,"",IF(match4!$A12=0,"",match4!E12)))</f>
        <v/>
      </c>
      <c r="F16" t="str">
        <f>IF($A$5="","",IF($B$1&lt;=12,"",IF(match4!$A12=0,"",match4!F12)))</f>
        <v/>
      </c>
      <c r="G16" t="str">
        <f>IF($A$5="","",IF($B$1&lt;=12,"",IF(match4!$A12=0,"",match4!G12)))</f>
        <v/>
      </c>
      <c r="H16" t="str">
        <f>IF($A$5="","",IF($B$1&lt;=12,"",IF(match4!$A12=0,"",match4!H12)))</f>
        <v/>
      </c>
      <c r="I16" t="str">
        <f>IF($A$5="","",IF($B$1&lt;=12,"",IF(match4!$A12=0,"",match4!I12)))</f>
        <v/>
      </c>
      <c r="J16" t="str">
        <f>IF($A$5="","",IF($B$1&lt;=12,"",IF(match4!$A12=0,"",match4!J12)))</f>
        <v/>
      </c>
      <c r="K16" t="str">
        <f>IF($A$5="","",IF($B$1&lt;=12,"",IF(match4!$A12=0,"",match4!K12)))</f>
        <v/>
      </c>
      <c r="L16" t="str">
        <f>IF($A$5="","",IF($B$1&lt;=12,"",IF(match4!$A12=0,"",match4!L12)))</f>
        <v/>
      </c>
      <c r="M16" t="str">
        <f>IF($A$5="","",IF($B$1&lt;=12,"",IF(match4!$A12=0,"",match4!M12)))</f>
        <v/>
      </c>
      <c r="N16" t="str">
        <f>IF($A$5="","",IF($B$1&lt;=12,"",IF(match4!$A12=0,"",match4!N12)))</f>
        <v/>
      </c>
    </row>
    <row r="17" spans="1:19" x14ac:dyDescent="0.25">
      <c r="A17" t="str">
        <f>IF($A$5="","",IF($B$1&lt;=13,"",IF(match4!$A13=0,"",match4!A13)))</f>
        <v/>
      </c>
      <c r="B17" t="str">
        <f>IF($A$5="","",IF($B$1&lt;=13,"",IF(match4!$A13=0,"",match4!B13)))</f>
        <v/>
      </c>
      <c r="C17" t="str">
        <f>IF($A$5="","",IF($B$1&lt;=13,"",IF(match4!$A13=0,"",match4!C13)))</f>
        <v/>
      </c>
      <c r="D17" t="str">
        <f>IF($A$5="","",IF($B$1&lt;=13,"",IF(match4!$A13=0,"",match4!D13)))</f>
        <v/>
      </c>
      <c r="E17" t="str">
        <f>IF($A$5="","",IF($B$1&lt;=13,"",IF(match4!$A13=0,"",match4!E13)))</f>
        <v/>
      </c>
      <c r="F17" t="str">
        <f>IF($A$5="","",IF($B$1&lt;=13,"",IF(match4!$A13=0,"",match4!F13)))</f>
        <v/>
      </c>
      <c r="G17" t="str">
        <f>IF($A$5="","",IF($B$1&lt;=13,"",IF(match4!$A13=0,"",match4!G13)))</f>
        <v/>
      </c>
      <c r="H17" t="str">
        <f>IF($A$5="","",IF($B$1&lt;=13,"",IF(match4!$A13=0,"",match4!H13)))</f>
        <v/>
      </c>
      <c r="I17" t="str">
        <f>IF($A$5="","",IF($B$1&lt;=13,"",IF(match4!$A13=0,"",match4!I13)))</f>
        <v/>
      </c>
      <c r="J17" t="str">
        <f>IF($A$5="","",IF($B$1&lt;=13,"",IF(match4!$A13=0,"",match4!J13)))</f>
        <v/>
      </c>
      <c r="K17" t="str">
        <f>IF($A$5="","",IF($B$1&lt;=13,"",IF(match4!$A13=0,"",match4!K13)))</f>
        <v/>
      </c>
      <c r="L17" t="str">
        <f>IF($A$5="","",IF($B$1&lt;=13,"",IF(match4!$A13=0,"",match4!L13)))</f>
        <v/>
      </c>
      <c r="M17" t="str">
        <f>IF($A$5="","",IF($B$1&lt;=13,"",IF(match4!$A13=0,"",match4!M13)))</f>
        <v/>
      </c>
      <c r="N17" t="str">
        <f>IF($A$5="","",IF($B$1&lt;=13,"",IF(match4!$A13=0,"",match4!N13)))</f>
        <v/>
      </c>
    </row>
    <row r="18" spans="1:19" x14ac:dyDescent="0.25">
      <c r="A18" t="str">
        <f>IF($A$5="","",IF($B$1&lt;=14,"",IF(match4!$A14=0,"",match4!A14)))</f>
        <v/>
      </c>
      <c r="B18" t="str">
        <f>IF($A$5="","",IF($B$1&lt;=14,"",IF(match4!$A14=0,"",match4!B14)))</f>
        <v/>
      </c>
      <c r="C18" t="str">
        <f>IF($A$5="","",IF($B$1&lt;=14,"",IF(match4!$A14=0,"",match4!C14)))</f>
        <v/>
      </c>
      <c r="D18" t="str">
        <f>IF($A$5="","",IF($B$1&lt;=14,"",IF(match4!$A14=0,"",match4!D14)))</f>
        <v/>
      </c>
      <c r="E18" t="str">
        <f>IF($A$5="","",IF($B$1&lt;=14,"",IF(match4!$A14=0,"",match4!E14)))</f>
        <v/>
      </c>
      <c r="F18" t="str">
        <f>IF($A$5="","",IF($B$1&lt;=14,"",IF(match4!$A14=0,"",match4!F14)))</f>
        <v/>
      </c>
      <c r="G18" t="str">
        <f>IF($A$5="","",IF($B$1&lt;=14,"",IF(match4!$A14=0,"",match4!G14)))</f>
        <v/>
      </c>
      <c r="H18" t="str">
        <f>IF($A$5="","",IF($B$1&lt;=14,"",IF(match4!$A14=0,"",match4!H14)))</f>
        <v/>
      </c>
      <c r="I18" t="str">
        <f>IF($A$5="","",IF($B$1&lt;=14,"",IF(match4!$A14=0,"",match4!I14)))</f>
        <v/>
      </c>
      <c r="J18" t="str">
        <f>IF($A$5="","",IF($B$1&lt;=14,"",IF(match4!$A14=0,"",match4!J14)))</f>
        <v/>
      </c>
      <c r="K18" t="str">
        <f>IF($A$5="","",IF($B$1&lt;=14,"",IF(match4!$A14=0,"",match4!K14)))</f>
        <v/>
      </c>
      <c r="L18" t="str">
        <f>IF($A$5="","",IF($B$1&lt;=14,"",IF(match4!$A14=0,"",match4!L14)))</f>
        <v/>
      </c>
      <c r="M18" t="str">
        <f>IF($A$5="","",IF($B$1&lt;=14,"",IF(match4!$A14=0,"",match4!M14)))</f>
        <v/>
      </c>
      <c r="N18" t="str">
        <f>IF($A$5="","",IF($B$1&lt;=14,"",IF(match4!$A14=0,"",match4!N14)))</f>
        <v/>
      </c>
    </row>
    <row r="19" spans="1:19" x14ac:dyDescent="0.25">
      <c r="A19" s="8"/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  <c r="O19" s="24"/>
      <c r="P19" s="24"/>
    </row>
    <row r="20" spans="1:19" x14ac:dyDescent="0.25">
      <c r="A20" t="str">
        <f t="shared" ref="A20:A32" si="0">A35</f>
        <v/>
      </c>
      <c r="B20" t="str">
        <f>IF(ISERROR(B35+0),"",B35+0)</f>
        <v/>
      </c>
      <c r="C20" t="str">
        <f t="shared" ref="C20:I20" si="1">IF(ISERROR(C35+0),"",C35+0)</f>
        <v/>
      </c>
      <c r="D20" t="str">
        <f t="shared" si="1"/>
        <v/>
      </c>
      <c r="E20" t="str">
        <f t="shared" si="1"/>
        <v/>
      </c>
      <c r="F20" t="str">
        <f t="shared" si="1"/>
        <v/>
      </c>
      <c r="G20" t="str">
        <f t="shared" si="1"/>
        <v/>
      </c>
      <c r="H20" t="str">
        <f t="shared" si="1"/>
        <v/>
      </c>
      <c r="I20" t="str">
        <f t="shared" si="1"/>
        <v/>
      </c>
      <c r="J20" t="str">
        <f t="shared" ref="J20:L32" si="2">J35</f>
        <v/>
      </c>
      <c r="K20" t="str">
        <f t="shared" si="2"/>
        <v/>
      </c>
      <c r="L20" t="str">
        <f t="shared" si="2"/>
        <v/>
      </c>
      <c r="M20" t="str">
        <f>IF(ISERROR(M35+0),"",M35+0)</f>
        <v/>
      </c>
      <c r="N20" t="str">
        <f>IF(ISERROR(N35+0),"",N35+0)</f>
        <v/>
      </c>
      <c r="P20" t="str">
        <f>TRIM(A20)</f>
        <v/>
      </c>
      <c r="Q20" t="str">
        <f>IF(B20&gt;B6,"[b]"&amp;P20&amp;"[/b]",P20)</f>
        <v/>
      </c>
      <c r="R20" t="str">
        <f>IF(B20&gt;B6,"[b]"&amp;B20&amp;"[/b]",B20)</f>
        <v/>
      </c>
      <c r="S20" t="str">
        <f>IF(M20&gt;202," (A.P)","")</f>
        <v xml:space="preserve"> (A.P)</v>
      </c>
    </row>
    <row r="21" spans="1:19" x14ac:dyDescent="0.25">
      <c r="A21" t="str">
        <f t="shared" si="0"/>
        <v/>
      </c>
      <c r="B21" t="str">
        <f t="shared" ref="B21:I32" si="3">IF(ISERROR(B36+0),"",B36+0)</f>
        <v/>
      </c>
      <c r="C21" t="str">
        <f t="shared" si="3"/>
        <v/>
      </c>
      <c r="D21" t="str">
        <f t="shared" si="3"/>
        <v/>
      </c>
      <c r="E21" t="str">
        <f t="shared" si="3"/>
        <v/>
      </c>
      <c r="F21" t="str">
        <f t="shared" si="3"/>
        <v/>
      </c>
      <c r="G21" t="str">
        <f t="shared" si="3"/>
        <v/>
      </c>
      <c r="H21" t="str">
        <f t="shared" si="3"/>
        <v/>
      </c>
      <c r="I21" t="str">
        <f t="shared" si="3"/>
        <v/>
      </c>
      <c r="J21" t="str">
        <f t="shared" si="2"/>
        <v/>
      </c>
      <c r="K21" t="str">
        <f t="shared" si="2"/>
        <v/>
      </c>
      <c r="L21" t="str">
        <f t="shared" si="2"/>
        <v/>
      </c>
      <c r="M21" t="str">
        <f t="shared" ref="M21:N32" si="4">IF(ISERROR(M36+0),"",M36+0)</f>
        <v/>
      </c>
      <c r="N21" t="str">
        <f t="shared" si="4"/>
        <v/>
      </c>
    </row>
    <row r="22" spans="1:19" x14ac:dyDescent="0.25">
      <c r="A22" t="str">
        <f t="shared" si="0"/>
        <v/>
      </c>
      <c r="B22" t="str">
        <f t="shared" si="3"/>
        <v/>
      </c>
      <c r="C22" t="str">
        <f t="shared" si="3"/>
        <v/>
      </c>
      <c r="D22" t="str">
        <f t="shared" si="3"/>
        <v/>
      </c>
      <c r="E22" t="str">
        <f t="shared" si="3"/>
        <v/>
      </c>
      <c r="F22" t="str">
        <f t="shared" si="3"/>
        <v/>
      </c>
      <c r="G22" t="str">
        <f t="shared" si="3"/>
        <v/>
      </c>
      <c r="H22" t="str">
        <f t="shared" si="3"/>
        <v/>
      </c>
      <c r="I22" t="str">
        <f t="shared" si="3"/>
        <v/>
      </c>
      <c r="J22" t="str">
        <f t="shared" si="2"/>
        <v/>
      </c>
      <c r="K22" t="str">
        <f t="shared" si="2"/>
        <v/>
      </c>
      <c r="L22" t="str">
        <f t="shared" si="2"/>
        <v/>
      </c>
      <c r="M22" t="str">
        <f t="shared" si="4"/>
        <v/>
      </c>
      <c r="N22" t="str">
        <f t="shared" si="4"/>
        <v/>
      </c>
    </row>
    <row r="23" spans="1:19" x14ac:dyDescent="0.25">
      <c r="A23" t="str">
        <f t="shared" si="0"/>
        <v/>
      </c>
      <c r="B23" t="str">
        <f t="shared" si="3"/>
        <v/>
      </c>
      <c r="C23" t="str">
        <f t="shared" si="3"/>
        <v/>
      </c>
      <c r="D23" t="str">
        <f t="shared" si="3"/>
        <v/>
      </c>
      <c r="E23" t="str">
        <f t="shared" si="3"/>
        <v/>
      </c>
      <c r="F23" t="str">
        <f t="shared" si="3"/>
        <v/>
      </c>
      <c r="G23" t="str">
        <f t="shared" si="3"/>
        <v/>
      </c>
      <c r="H23" t="str">
        <f t="shared" si="3"/>
        <v/>
      </c>
      <c r="I23" t="str">
        <f t="shared" si="3"/>
        <v/>
      </c>
      <c r="J23" t="str">
        <f t="shared" si="2"/>
        <v/>
      </c>
      <c r="K23" t="str">
        <f t="shared" si="2"/>
        <v/>
      </c>
      <c r="L23" t="str">
        <f t="shared" si="2"/>
        <v/>
      </c>
      <c r="M23" t="str">
        <f t="shared" si="4"/>
        <v/>
      </c>
      <c r="N23" t="str">
        <f t="shared" si="4"/>
        <v/>
      </c>
    </row>
    <row r="24" spans="1:19" x14ac:dyDescent="0.25">
      <c r="A24" t="str">
        <f t="shared" si="0"/>
        <v/>
      </c>
      <c r="B24" t="str">
        <f t="shared" si="3"/>
        <v/>
      </c>
      <c r="C24" t="str">
        <f t="shared" si="3"/>
        <v/>
      </c>
      <c r="D24" t="str">
        <f t="shared" si="3"/>
        <v/>
      </c>
      <c r="E24" t="str">
        <f t="shared" si="3"/>
        <v/>
      </c>
      <c r="F24" t="str">
        <f t="shared" si="3"/>
        <v/>
      </c>
      <c r="G24" t="str">
        <f t="shared" si="3"/>
        <v/>
      </c>
      <c r="H24" t="str">
        <f t="shared" si="3"/>
        <v/>
      </c>
      <c r="I24" t="str">
        <f t="shared" si="3"/>
        <v/>
      </c>
      <c r="J24" t="str">
        <f t="shared" si="2"/>
        <v/>
      </c>
      <c r="K24" t="str">
        <f t="shared" si="2"/>
        <v/>
      </c>
      <c r="L24" t="str">
        <f t="shared" si="2"/>
        <v/>
      </c>
      <c r="M24" t="str">
        <f t="shared" si="4"/>
        <v/>
      </c>
      <c r="N24" t="str">
        <f t="shared" si="4"/>
        <v/>
      </c>
    </row>
    <row r="25" spans="1:19" x14ac:dyDescent="0.25">
      <c r="A25" t="str">
        <f t="shared" si="0"/>
        <v/>
      </c>
      <c r="B25" t="str">
        <f t="shared" si="3"/>
        <v/>
      </c>
      <c r="C25" t="str">
        <f t="shared" si="3"/>
        <v/>
      </c>
      <c r="D25" t="str">
        <f t="shared" si="3"/>
        <v/>
      </c>
      <c r="E25" t="str">
        <f t="shared" si="3"/>
        <v/>
      </c>
      <c r="F25" t="str">
        <f t="shared" si="3"/>
        <v/>
      </c>
      <c r="G25" t="str">
        <f t="shared" si="3"/>
        <v/>
      </c>
      <c r="H25" t="str">
        <f t="shared" si="3"/>
        <v/>
      </c>
      <c r="I25" t="str">
        <f t="shared" si="3"/>
        <v/>
      </c>
      <c r="J25" t="str">
        <f t="shared" si="2"/>
        <v/>
      </c>
      <c r="K25" t="str">
        <f t="shared" si="2"/>
        <v/>
      </c>
      <c r="L25" t="str">
        <f t="shared" si="2"/>
        <v/>
      </c>
      <c r="M25" t="str">
        <f t="shared" si="4"/>
        <v/>
      </c>
      <c r="N25" t="str">
        <f t="shared" si="4"/>
        <v/>
      </c>
    </row>
    <row r="26" spans="1:19" x14ac:dyDescent="0.25">
      <c r="A26" t="str">
        <f t="shared" si="0"/>
        <v/>
      </c>
      <c r="B26" t="str">
        <f t="shared" si="3"/>
        <v/>
      </c>
      <c r="C26" t="str">
        <f t="shared" si="3"/>
        <v/>
      </c>
      <c r="D26" t="str">
        <f t="shared" si="3"/>
        <v/>
      </c>
      <c r="E26" t="str">
        <f t="shared" si="3"/>
        <v/>
      </c>
      <c r="F26" t="str">
        <f t="shared" si="3"/>
        <v/>
      </c>
      <c r="G26" t="str">
        <f t="shared" si="3"/>
        <v/>
      </c>
      <c r="H26" t="str">
        <f t="shared" si="3"/>
        <v/>
      </c>
      <c r="I26" t="str">
        <f t="shared" si="3"/>
        <v/>
      </c>
      <c r="J26" t="str">
        <f t="shared" si="2"/>
        <v/>
      </c>
      <c r="K26" t="str">
        <f t="shared" si="2"/>
        <v/>
      </c>
      <c r="L26" t="str">
        <f t="shared" si="2"/>
        <v/>
      </c>
      <c r="M26" t="str">
        <f t="shared" si="4"/>
        <v/>
      </c>
      <c r="N26" t="str">
        <f t="shared" si="4"/>
        <v/>
      </c>
    </row>
    <row r="27" spans="1:19" x14ac:dyDescent="0.25">
      <c r="A27" t="str">
        <f t="shared" si="0"/>
        <v/>
      </c>
      <c r="B27" t="str">
        <f t="shared" si="3"/>
        <v/>
      </c>
      <c r="C27" t="str">
        <f t="shared" si="3"/>
        <v/>
      </c>
      <c r="D27" t="str">
        <f t="shared" si="3"/>
        <v/>
      </c>
      <c r="E27" t="str">
        <f t="shared" si="3"/>
        <v/>
      </c>
      <c r="F27" t="str">
        <f t="shared" si="3"/>
        <v/>
      </c>
      <c r="G27" t="str">
        <f t="shared" si="3"/>
        <v/>
      </c>
      <c r="H27" t="str">
        <f t="shared" si="3"/>
        <v/>
      </c>
      <c r="I27" t="str">
        <f t="shared" si="3"/>
        <v/>
      </c>
      <c r="J27" t="str">
        <f t="shared" si="2"/>
        <v/>
      </c>
      <c r="K27" t="str">
        <f t="shared" si="2"/>
        <v/>
      </c>
      <c r="L27" t="str">
        <f t="shared" si="2"/>
        <v/>
      </c>
      <c r="M27" t="str">
        <f t="shared" si="4"/>
        <v/>
      </c>
      <c r="N27" t="str">
        <f t="shared" si="4"/>
        <v/>
      </c>
    </row>
    <row r="28" spans="1:19" x14ac:dyDescent="0.25">
      <c r="A28" t="str">
        <f t="shared" si="0"/>
        <v/>
      </c>
      <c r="B28" t="str">
        <f t="shared" si="3"/>
        <v/>
      </c>
      <c r="C28" t="str">
        <f t="shared" si="3"/>
        <v/>
      </c>
      <c r="D28" t="str">
        <f t="shared" si="3"/>
        <v/>
      </c>
      <c r="E28" t="str">
        <f t="shared" si="3"/>
        <v/>
      </c>
      <c r="F28" t="str">
        <f t="shared" si="3"/>
        <v/>
      </c>
      <c r="G28" t="str">
        <f t="shared" si="3"/>
        <v/>
      </c>
      <c r="H28" t="str">
        <f t="shared" si="3"/>
        <v/>
      </c>
      <c r="I28" t="str">
        <f t="shared" si="3"/>
        <v/>
      </c>
      <c r="J28" t="str">
        <f t="shared" si="2"/>
        <v/>
      </c>
      <c r="K28" t="str">
        <f t="shared" si="2"/>
        <v/>
      </c>
      <c r="L28" t="str">
        <f t="shared" si="2"/>
        <v/>
      </c>
      <c r="M28" t="str">
        <f t="shared" si="4"/>
        <v/>
      </c>
      <c r="N28" t="str">
        <f t="shared" si="4"/>
        <v/>
      </c>
    </row>
    <row r="29" spans="1:19" x14ac:dyDescent="0.25">
      <c r="A29" t="str">
        <f t="shared" si="0"/>
        <v/>
      </c>
      <c r="B29" t="str">
        <f t="shared" si="3"/>
        <v/>
      </c>
      <c r="C29" t="str">
        <f t="shared" si="3"/>
        <v/>
      </c>
      <c r="D29" t="str">
        <f t="shared" si="3"/>
        <v/>
      </c>
      <c r="E29" t="str">
        <f t="shared" si="3"/>
        <v/>
      </c>
      <c r="F29" t="str">
        <f t="shared" si="3"/>
        <v/>
      </c>
      <c r="G29" t="str">
        <f t="shared" si="3"/>
        <v/>
      </c>
      <c r="H29" t="str">
        <f t="shared" si="3"/>
        <v/>
      </c>
      <c r="I29" t="str">
        <f t="shared" si="3"/>
        <v/>
      </c>
      <c r="J29" t="str">
        <f t="shared" si="2"/>
        <v/>
      </c>
      <c r="K29" t="str">
        <f t="shared" si="2"/>
        <v/>
      </c>
      <c r="L29" t="str">
        <f t="shared" si="2"/>
        <v/>
      </c>
      <c r="M29" t="str">
        <f t="shared" si="4"/>
        <v/>
      </c>
      <c r="N29" t="str">
        <f t="shared" si="4"/>
        <v/>
      </c>
    </row>
    <row r="30" spans="1:19" x14ac:dyDescent="0.25">
      <c r="A30" t="str">
        <f t="shared" si="0"/>
        <v/>
      </c>
      <c r="B30" t="str">
        <f t="shared" si="3"/>
        <v/>
      </c>
      <c r="C30" t="str">
        <f t="shared" si="3"/>
        <v/>
      </c>
      <c r="D30" t="str">
        <f t="shared" si="3"/>
        <v/>
      </c>
      <c r="E30" t="str">
        <f t="shared" si="3"/>
        <v/>
      </c>
      <c r="F30" t="str">
        <f t="shared" si="3"/>
        <v/>
      </c>
      <c r="G30" t="str">
        <f t="shared" si="3"/>
        <v/>
      </c>
      <c r="H30" t="str">
        <f t="shared" si="3"/>
        <v/>
      </c>
      <c r="I30" t="str">
        <f t="shared" si="3"/>
        <v/>
      </c>
      <c r="J30" t="str">
        <f t="shared" si="2"/>
        <v/>
      </c>
      <c r="K30" t="str">
        <f t="shared" si="2"/>
        <v/>
      </c>
      <c r="L30" t="str">
        <f t="shared" si="2"/>
        <v/>
      </c>
      <c r="M30" t="str">
        <f t="shared" si="4"/>
        <v/>
      </c>
      <c r="N30" t="str">
        <f t="shared" si="4"/>
        <v/>
      </c>
    </row>
    <row r="31" spans="1:19" x14ac:dyDescent="0.25">
      <c r="A31" t="str">
        <f t="shared" si="0"/>
        <v/>
      </c>
      <c r="B31" t="str">
        <f t="shared" si="3"/>
        <v/>
      </c>
      <c r="C31" t="str">
        <f t="shared" si="3"/>
        <v/>
      </c>
      <c r="D31" t="str">
        <f t="shared" si="3"/>
        <v/>
      </c>
      <c r="E31" t="str">
        <f t="shared" si="3"/>
        <v/>
      </c>
      <c r="F31" t="str">
        <f t="shared" si="3"/>
        <v/>
      </c>
      <c r="G31" t="str">
        <f t="shared" si="3"/>
        <v/>
      </c>
      <c r="H31" t="str">
        <f t="shared" si="3"/>
        <v/>
      </c>
      <c r="I31" t="str">
        <f t="shared" si="3"/>
        <v/>
      </c>
      <c r="J31" t="str">
        <f t="shared" si="2"/>
        <v/>
      </c>
      <c r="K31" t="str">
        <f t="shared" si="2"/>
        <v/>
      </c>
      <c r="L31" t="str">
        <f t="shared" si="2"/>
        <v/>
      </c>
      <c r="M31" t="str">
        <f t="shared" si="4"/>
        <v/>
      </c>
      <c r="N31" t="str">
        <f t="shared" si="4"/>
        <v/>
      </c>
    </row>
    <row r="32" spans="1:19" x14ac:dyDescent="0.25">
      <c r="A32" t="str">
        <f t="shared" si="0"/>
        <v/>
      </c>
      <c r="B32" t="str">
        <f t="shared" si="3"/>
        <v/>
      </c>
      <c r="C32" t="str">
        <f t="shared" si="3"/>
        <v/>
      </c>
      <c r="D32" t="str">
        <f t="shared" si="3"/>
        <v/>
      </c>
      <c r="E32" t="str">
        <f t="shared" si="3"/>
        <v/>
      </c>
      <c r="F32" t="str">
        <f t="shared" si="3"/>
        <v/>
      </c>
      <c r="G32" t="str">
        <f t="shared" si="3"/>
        <v/>
      </c>
      <c r="H32" t="str">
        <f t="shared" si="3"/>
        <v/>
      </c>
      <c r="I32" t="str">
        <f t="shared" si="3"/>
        <v/>
      </c>
      <c r="J32" t="str">
        <f t="shared" si="2"/>
        <v/>
      </c>
      <c r="K32" t="str">
        <f t="shared" si="2"/>
        <v/>
      </c>
      <c r="L32" t="str">
        <f t="shared" si="2"/>
        <v/>
      </c>
      <c r="M32" t="str">
        <f t="shared" si="4"/>
        <v/>
      </c>
      <c r="N32" t="str">
        <f t="shared" si="4"/>
        <v/>
      </c>
    </row>
    <row r="33" spans="1:14" x14ac:dyDescent="0.25">
      <c r="A33" t="str">
        <f>IF($B$1=10,match1!A24,IF($B$1=11,match1!A25,IF($B$1=12,match1!A26,IF($B$1=13,match1!A27,IF($B$1=14,match1!A28,IF($B$1=15,match1!A29,IF($B$1=16,match1!A30,"")))))))&amp;IF($B$1=17,match1!A31,"")</f>
        <v/>
      </c>
    </row>
    <row r="35" spans="1:14" x14ac:dyDescent="0.25">
      <c r="A35" t="str">
        <f>IF($B$1=10,match4!A11,IF($B$1=11,match4!A12,IF($B$1=12,match4!A13,IF($B$1=13,match4!A14,IF($B$1=14,match4!A15,IF($B$1=15,match4!A16,IF($B$1=16,match4!A17,"")))))))&amp;IF($B$1=17,match4!A18,"")</f>
        <v/>
      </c>
      <c r="B35" t="str">
        <f>IF($B$1=10,match4!B11,IF($B$1=11,match4!B12,IF($B$1=12,match4!B13,IF($B$1=13,match4!B14,IF($B$1=14,match4!B15,IF($B$1=15,match4!B16,IF($B$1=16,match4!B17,"")))))))&amp;IF($B$1=17,match4!B18,"")</f>
        <v/>
      </c>
      <c r="C35" t="str">
        <f>IF($B$1=10,match4!C11,IF($B$1=11,match4!C12,IF($B$1=12,match4!C13,IF($B$1=13,match4!C14,IF($B$1=14,match4!C15,IF($B$1=15,match4!C16,IF($B$1=16,match4!C17,"")))))))&amp;IF($B$1=17,match4!C18,"")</f>
        <v/>
      </c>
      <c r="D35" t="str">
        <f>IF($B$1=10,match4!D11,IF($B$1=11,match4!D12,IF($B$1=12,match4!D13,IF($B$1=13,match4!D14,IF($B$1=14,match4!D15,IF($B$1=15,match4!D16,IF($B$1=16,match4!D17,"")))))))&amp;IF($B$1=17,match4!D18,"")</f>
        <v/>
      </c>
      <c r="E35" t="str">
        <f>IF($B$1=10,match4!E11,IF($B$1=11,match4!E12,IF($B$1=12,match4!E13,IF($B$1=13,match4!E14,IF($B$1=14,match4!E15,IF($B$1=15,match4!E16,IF($B$1=16,match4!E17,"")))))))&amp;IF($B$1=17,match4!E18,"")</f>
        <v/>
      </c>
      <c r="F35" t="str">
        <f>IF($B$1=10,match4!F11,IF($B$1=11,match4!F12,IF($B$1=12,match4!F13,IF($B$1=13,match4!F14,IF($B$1=14,match4!F15,IF($B$1=15,match4!F16,IF($B$1=16,match4!F17,"")))))))&amp;IF($B$1=17,match4!F18,"")</f>
        <v/>
      </c>
      <c r="G35" t="str">
        <f>IF($B$1=10,match4!G11,IF($B$1=11,match4!G12,IF($B$1=12,match4!G13,IF($B$1=13,match4!G14,IF($B$1=14,match4!G15,IF($B$1=15,match4!G16,IF($B$1=16,match4!G17,"")))))))&amp;IF($B$1=17,match4!G18,"")</f>
        <v/>
      </c>
      <c r="H35" t="str">
        <f>IF($B$1=10,match4!H11,IF($B$1=11,match4!H12,IF($B$1=12,match4!H13,IF($B$1=13,match4!H14,IF($B$1=14,match4!H15,IF($B$1=15,match4!H16,IF($B$1=16,match4!H17,"")))))))&amp;IF($B$1=17,match4!H18,"")</f>
        <v/>
      </c>
      <c r="I35" t="str">
        <f>IF($B$1=10,match4!I11,IF($B$1=11,match4!I12,IF($B$1=12,match4!I13,IF($B$1=13,match4!I14,IF($B$1=14,match4!I15,IF($B$1=15,match4!I16,IF($B$1=16,match4!I17,"")))))))&amp;IF($B$1=17,match4!I18,"")</f>
        <v/>
      </c>
      <c r="J35" t="str">
        <f>IF($B$1=10,match4!J11,IF($B$1=11,match4!J12,IF($B$1=12,match4!J13,IF($B$1=13,match4!J14,IF($B$1=14,match4!J15,IF($B$1=15,match4!J16,IF($B$1=16,match4!J17,"")))))))&amp;IF($B$1=17,match4!J18,"")</f>
        <v/>
      </c>
      <c r="K35" t="str">
        <f>IF($B$1=10,match4!K11,IF($B$1=11,match4!K12,IF($B$1=12,match4!K13,IF($B$1=13,match4!K14,IF($B$1=14,match4!K15,IF($B$1=15,match4!K16,IF($B$1=16,match4!K17,"")))))))&amp;IF($B$1=17,match4!K18,"")</f>
        <v/>
      </c>
      <c r="L35" t="str">
        <f>IF($B$1=10,match4!L11,IF($B$1=11,match4!L12,IF($B$1=12,match4!L13,IF($B$1=13,match4!L14,IF($B$1=14,match4!L15,IF($B$1=15,match4!L16,IF($B$1=16,match4!L17,"")))))))&amp;IF($B$1=17,match4!L18,"")</f>
        <v/>
      </c>
      <c r="M35" t="str">
        <f>IF($B$1=10,match4!M11,IF($B$1=11,match4!M12,IF($B$1=12,match4!M13,IF($B$1=13,match4!M14,IF($B$1=14,match4!M15,IF($B$1=15,match4!M16,IF($B$1=16,match4!M17,"")))))))&amp;IF($B$1=17,match4!M18,"")</f>
        <v/>
      </c>
      <c r="N35" t="str">
        <f>IF($B$1=10,match4!N11,IF($B$1=11,match4!N12,IF($B$1=12,match4!N13,IF($B$1=13,match4!N14,IF($B$1=14,match4!N15,IF($B$1=15,match4!N16,IF($B$1=16,match4!N17,"")))))))&amp;IF($B$1=17,match4!N18,"")</f>
        <v/>
      </c>
    </row>
    <row r="36" spans="1:14" x14ac:dyDescent="0.25">
      <c r="A36" t="str">
        <f>IF($B$1=10,match4!A12,IF($B$1=11,match4!A13,IF($B$1=12,match4!A14,IF($B$1=13,match4!A15,IF($B$1=14,match4!A16,IF($B$1=15,match4!A17,IF($B$1=16,match4!A18,"")))))))&amp;IF($B$1=17,match4!A19,"")</f>
        <v/>
      </c>
      <c r="B36" t="str">
        <f>IF($B$1=10,match4!B12,IF($B$1=11,match4!B13,IF($B$1=12,match4!B14,IF($B$1=13,match4!B15,IF($B$1=14,match4!B16,IF($B$1=15,match4!B17,IF($B$1=16,match4!B18,"")))))))&amp;IF($B$1=17,match4!B19,"")</f>
        <v/>
      </c>
      <c r="C36" t="str">
        <f>IF($B$1=10,match4!C12,IF($B$1=11,match4!C13,IF($B$1=12,match4!C14,IF($B$1=13,match4!C15,IF($B$1=14,match4!C16,IF($B$1=15,match4!C17,IF($B$1=16,match4!C18,"")))))))&amp;IF($B$1=17,match4!C19,"")</f>
        <v/>
      </c>
      <c r="D36" t="str">
        <f>IF($B$1=10,match4!D12,IF($B$1=11,match4!D13,IF($B$1=12,match4!D14,IF($B$1=13,match4!D15,IF($B$1=14,match4!D16,IF($B$1=15,match4!D17,IF($B$1=16,match4!D18,"")))))))&amp;IF($B$1=17,match4!D19,"")</f>
        <v/>
      </c>
      <c r="E36" t="str">
        <f>IF($B$1=10,match4!E12,IF($B$1=11,match4!E13,IF($B$1=12,match4!E14,IF($B$1=13,match4!E15,IF($B$1=14,match4!E16,IF($B$1=15,match4!E17,IF($B$1=16,match4!E18,"")))))))&amp;IF($B$1=17,match4!E19,"")</f>
        <v/>
      </c>
      <c r="F36" t="str">
        <f>IF($B$1=10,match4!F12,IF($B$1=11,match4!F13,IF($B$1=12,match4!F14,IF($B$1=13,match4!F15,IF($B$1=14,match4!F16,IF($B$1=15,match4!F17,IF($B$1=16,match4!F18,"")))))))&amp;IF($B$1=17,match4!F19,"")</f>
        <v/>
      </c>
      <c r="G36" t="str">
        <f>IF($B$1=10,match4!G12,IF($B$1=11,match4!G13,IF($B$1=12,match4!G14,IF($B$1=13,match4!G15,IF($B$1=14,match4!G16,IF($B$1=15,match4!G17,IF($B$1=16,match4!G18,"")))))))&amp;IF($B$1=17,match4!G19,"")</f>
        <v/>
      </c>
      <c r="H36" t="str">
        <f>IF($B$1=10,match4!H12,IF($B$1=11,match4!H13,IF($B$1=12,match4!H14,IF($B$1=13,match4!H15,IF($B$1=14,match4!H16,IF($B$1=15,match4!H17,IF($B$1=16,match4!H18,"")))))))&amp;IF($B$1=17,match4!H19,"")</f>
        <v/>
      </c>
      <c r="I36" t="str">
        <f>IF($B$1=10,match4!I12,IF($B$1=11,match4!I13,IF($B$1=12,match4!I14,IF($B$1=13,match4!I15,IF($B$1=14,match4!I16,IF($B$1=15,match4!I17,IF($B$1=16,match4!I18,"")))))))&amp;IF($B$1=17,match4!I19,"")</f>
        <v/>
      </c>
      <c r="J36" t="str">
        <f>IF($B$1=10,match4!J12,IF($B$1=11,match4!J13,IF($B$1=12,match4!J14,IF($B$1=13,match4!J15,IF($B$1=14,match4!J16,IF($B$1=15,match4!J17,IF($B$1=16,match4!J18,"")))))))&amp;IF($B$1=17,match4!J19,"")</f>
        <v/>
      </c>
      <c r="K36" t="str">
        <f>IF($B$1=10,match4!K12,IF($B$1=11,match4!K13,IF($B$1=12,match4!K14,IF($B$1=13,match4!K15,IF($B$1=14,match4!K16,IF($B$1=15,match4!K17,IF($B$1=16,match4!K18,"")))))))&amp;IF($B$1=17,match4!K19,"")</f>
        <v/>
      </c>
      <c r="L36" t="str">
        <f>IF($B$1=10,match4!L12,IF($B$1=11,match4!L13,IF($B$1=12,match4!L14,IF($B$1=13,match4!L15,IF($B$1=14,match4!L16,IF($B$1=15,match4!L17,IF($B$1=16,match4!L18,"")))))))&amp;IF($B$1=17,match4!L19,"")</f>
        <v/>
      </c>
      <c r="M36" t="str">
        <f>IF($B$1=10,match4!M12,IF($B$1=11,match4!M13,IF($B$1=12,match4!M14,IF($B$1=13,match4!M15,IF($B$1=14,match4!M16,IF($B$1=15,match4!M17,IF($B$1=16,match4!M18,"")))))))&amp;IF($B$1=17,match4!M19,"")</f>
        <v/>
      </c>
      <c r="N36" t="str">
        <f>IF($B$1=10,match4!N12,IF($B$1=11,match4!N13,IF($B$1=12,match4!N14,IF($B$1=13,match4!N15,IF($B$1=14,match4!N16,IF($B$1=15,match4!N17,IF($B$1=16,match4!N18,"")))))))&amp;IF($B$1=17,match4!N19,"")</f>
        <v/>
      </c>
    </row>
    <row r="37" spans="1:14" x14ac:dyDescent="0.25">
      <c r="A37" t="str">
        <f>IF($B$1=10,match4!A13,IF($B$1=11,match4!A14,IF($B$1=12,match4!A15,IF($B$1=13,match4!A16,IF($B$1=14,match4!A17,IF($B$1=15,match4!A18,IF($B$1=16,match4!A19,"")))))))&amp;IF($B$1=17,match4!A20,"")</f>
        <v/>
      </c>
      <c r="B37" t="str">
        <f>IF($B$1=10,match4!B13,IF($B$1=11,match4!B14,IF($B$1=12,match4!B15,IF($B$1=13,match4!B16,IF($B$1=14,match4!B17,IF($B$1=15,match4!B18,IF($B$1=16,match4!B19,"")))))))&amp;IF($B$1=17,match4!B20,"")</f>
        <v/>
      </c>
      <c r="C37" t="str">
        <f>IF($B$1=10,match4!C13,IF($B$1=11,match4!C14,IF($B$1=12,match4!C15,IF($B$1=13,match4!C16,IF($B$1=14,match4!C17,IF($B$1=15,match4!C18,IF($B$1=16,match4!C19,"")))))))&amp;IF($B$1=17,match4!C20,"")</f>
        <v/>
      </c>
      <c r="D37" t="str">
        <f>IF($B$1=10,match4!D13,IF($B$1=11,match4!D14,IF($B$1=12,match4!D15,IF($B$1=13,match4!D16,IF($B$1=14,match4!D17,IF($B$1=15,match4!D18,IF($B$1=16,match4!D19,"")))))))&amp;IF($B$1=17,match4!D20,"")</f>
        <v/>
      </c>
      <c r="E37" t="str">
        <f>IF($B$1=10,match4!E13,IF($B$1=11,match4!E14,IF($B$1=12,match4!E15,IF($B$1=13,match4!E16,IF($B$1=14,match4!E17,IF($B$1=15,match4!E18,IF($B$1=16,match4!E19,"")))))))&amp;IF($B$1=17,match4!E20,"")</f>
        <v/>
      </c>
      <c r="F37" t="str">
        <f>IF($B$1=10,match4!F13,IF($B$1=11,match4!F14,IF($B$1=12,match4!F15,IF($B$1=13,match4!F16,IF($B$1=14,match4!F17,IF($B$1=15,match4!F18,IF($B$1=16,match4!F19,"")))))))&amp;IF($B$1=17,match4!F20,"")</f>
        <v/>
      </c>
      <c r="G37" t="str">
        <f>IF($B$1=10,match4!G13,IF($B$1=11,match4!G14,IF($B$1=12,match4!G15,IF($B$1=13,match4!G16,IF($B$1=14,match4!G17,IF($B$1=15,match4!G18,IF($B$1=16,match4!G19,"")))))))&amp;IF($B$1=17,match4!G20,"")</f>
        <v/>
      </c>
      <c r="H37" t="str">
        <f>IF($B$1=10,match4!H13,IF($B$1=11,match4!H14,IF($B$1=12,match4!H15,IF($B$1=13,match4!H16,IF($B$1=14,match4!H17,IF($B$1=15,match4!H18,IF($B$1=16,match4!H19,"")))))))&amp;IF($B$1=17,match4!H20,"")</f>
        <v/>
      </c>
      <c r="I37" t="str">
        <f>IF($B$1=10,match4!I13,IF($B$1=11,match4!I14,IF($B$1=12,match4!I15,IF($B$1=13,match4!I16,IF($B$1=14,match4!I17,IF($B$1=15,match4!I18,IF($B$1=16,match4!I19,"")))))))&amp;IF($B$1=17,match4!I20,"")</f>
        <v/>
      </c>
      <c r="J37" t="str">
        <f>IF($B$1=10,match4!J13,IF($B$1=11,match4!J14,IF($B$1=12,match4!J15,IF($B$1=13,match4!J16,IF($B$1=14,match4!J17,IF($B$1=15,match4!J18,IF($B$1=16,match4!J19,"")))))))&amp;IF($B$1=17,match4!J20,"")</f>
        <v/>
      </c>
      <c r="K37" t="str">
        <f>IF($B$1=10,match4!K13,IF($B$1=11,match4!K14,IF($B$1=12,match4!K15,IF($B$1=13,match4!K16,IF($B$1=14,match4!K17,IF($B$1=15,match4!K18,IF($B$1=16,match4!K19,"")))))))&amp;IF($B$1=17,match4!K20,"")</f>
        <v/>
      </c>
      <c r="L37" t="str">
        <f>IF($B$1=10,match4!L13,IF($B$1=11,match4!L14,IF($B$1=12,match4!L15,IF($B$1=13,match4!L16,IF($B$1=14,match4!L17,IF($B$1=15,match4!L18,IF($B$1=16,match4!L19,"")))))))&amp;IF($B$1=17,match4!L20,"")</f>
        <v/>
      </c>
      <c r="M37" t="str">
        <f>IF($B$1=10,match4!M13,IF($B$1=11,match4!M14,IF($B$1=12,match4!M15,IF($B$1=13,match4!M16,IF($B$1=14,match4!M17,IF($B$1=15,match4!M18,IF($B$1=16,match4!M19,"")))))))&amp;IF($B$1=17,match4!M20,"")</f>
        <v/>
      </c>
      <c r="N37" t="str">
        <f>IF($B$1=10,match4!N13,IF($B$1=11,match4!N14,IF($B$1=12,match4!N15,IF($B$1=13,match4!N16,IF($B$1=14,match4!N17,IF($B$1=15,match4!N18,IF($B$1=16,match4!N19,"")))))))&amp;IF($B$1=17,match4!N20,"")</f>
        <v/>
      </c>
    </row>
    <row r="38" spans="1:14" x14ac:dyDescent="0.25">
      <c r="A38" t="str">
        <f>IF($B$1=10,match4!A14,IF($B$1=11,match4!A15,IF($B$1=12,match4!A16,IF($B$1=13,match4!A17,IF($B$1=14,match4!A18,IF($B$1=15,match4!A19,IF($B$1=16,match4!A20,"")))))))&amp;IF($B$1=17,match4!A21,"")</f>
        <v/>
      </c>
      <c r="B38" t="str">
        <f>IF($B$1=10,match4!B14,IF($B$1=11,match4!B15,IF($B$1=12,match4!B16,IF($B$1=13,match4!B17,IF($B$1=14,match4!B18,IF($B$1=15,match4!B19,IF($B$1=16,match4!B20,"")))))))&amp;IF($B$1=17,match4!B21,"")</f>
        <v/>
      </c>
      <c r="C38" t="str">
        <f>IF($B$1=10,match4!C14,IF($B$1=11,match4!C15,IF($B$1=12,match4!C16,IF($B$1=13,match4!C17,IF($B$1=14,match4!C18,IF($B$1=15,match4!C19,IF($B$1=16,match4!C20,"")))))))&amp;IF($B$1=17,match4!C21,"")</f>
        <v/>
      </c>
      <c r="D38" t="str">
        <f>IF($B$1=10,match4!D14,IF($B$1=11,match4!D15,IF($B$1=12,match4!D16,IF($B$1=13,match4!D17,IF($B$1=14,match4!D18,IF($B$1=15,match4!D19,IF($B$1=16,match4!D20,"")))))))&amp;IF($B$1=17,match4!D21,"")</f>
        <v/>
      </c>
      <c r="E38" t="str">
        <f>IF($B$1=10,match4!E14,IF($B$1=11,match4!E15,IF($B$1=12,match4!E16,IF($B$1=13,match4!E17,IF($B$1=14,match4!E18,IF($B$1=15,match4!E19,IF($B$1=16,match4!E20,"")))))))&amp;IF($B$1=17,match4!E21,"")</f>
        <v/>
      </c>
      <c r="F38" t="str">
        <f>IF($B$1=10,match4!F14,IF($B$1=11,match4!F15,IF($B$1=12,match4!F16,IF($B$1=13,match4!F17,IF($B$1=14,match4!F18,IF($B$1=15,match4!F19,IF($B$1=16,match4!F20,"")))))))&amp;IF($B$1=17,match4!F21,"")</f>
        <v/>
      </c>
      <c r="G38" t="str">
        <f>IF($B$1=10,match4!G14,IF($B$1=11,match4!G15,IF($B$1=12,match4!G16,IF($B$1=13,match4!G17,IF($B$1=14,match4!G18,IF($B$1=15,match4!G19,IF($B$1=16,match4!G20,"")))))))&amp;IF($B$1=17,match4!G21,"")</f>
        <v/>
      </c>
      <c r="H38" t="str">
        <f>IF($B$1=10,match4!H14,IF($B$1=11,match4!H15,IF($B$1=12,match4!H16,IF($B$1=13,match4!H17,IF($B$1=14,match4!H18,IF($B$1=15,match4!H19,IF($B$1=16,match4!H20,"")))))))&amp;IF($B$1=17,match4!H21,"")</f>
        <v/>
      </c>
      <c r="I38" t="str">
        <f>IF($B$1=10,match4!I14,IF($B$1=11,match4!I15,IF($B$1=12,match4!I16,IF($B$1=13,match4!I17,IF($B$1=14,match4!I18,IF($B$1=15,match4!I19,IF($B$1=16,match4!I20,"")))))))&amp;IF($B$1=17,match4!I21,"")</f>
        <v/>
      </c>
      <c r="J38" t="str">
        <f>IF($B$1=10,match4!J14,IF($B$1=11,match4!J15,IF($B$1=12,match4!J16,IF($B$1=13,match4!J17,IF($B$1=14,match4!J18,IF($B$1=15,match4!J19,IF($B$1=16,match4!J20,"")))))))&amp;IF($B$1=17,match4!J21,"")</f>
        <v/>
      </c>
      <c r="K38" t="str">
        <f>IF($B$1=10,match4!K14,IF($B$1=11,match4!K15,IF($B$1=12,match4!K16,IF($B$1=13,match4!K17,IF($B$1=14,match4!K18,IF($B$1=15,match4!K19,IF($B$1=16,match4!K20,"")))))))&amp;IF($B$1=17,match4!K21,"")</f>
        <v/>
      </c>
      <c r="L38" t="str">
        <f>IF($B$1=10,match4!L14,IF($B$1=11,match4!L15,IF($B$1=12,match4!L16,IF($B$1=13,match4!L17,IF($B$1=14,match4!L18,IF($B$1=15,match4!L19,IF($B$1=16,match4!L20,"")))))))&amp;IF($B$1=17,match4!L21,"")</f>
        <v/>
      </c>
      <c r="M38" t="str">
        <f>IF($B$1=10,match4!M14,IF($B$1=11,match4!M15,IF($B$1=12,match4!M16,IF($B$1=13,match4!M17,IF($B$1=14,match4!M18,IF($B$1=15,match4!M19,IF($B$1=16,match4!M20,"")))))))&amp;IF($B$1=17,match4!M21,"")</f>
        <v/>
      </c>
      <c r="N38" t="str">
        <f>IF($B$1=10,match4!N14,IF($B$1=11,match4!N15,IF($B$1=12,match4!N16,IF($B$1=13,match4!N17,IF($B$1=14,match4!N18,IF($B$1=15,match4!N19,IF($B$1=16,match4!N20,"")))))))&amp;IF($B$1=17,match4!N21,"")</f>
        <v/>
      </c>
    </row>
    <row r="39" spans="1:14" x14ac:dyDescent="0.25">
      <c r="A39" t="str">
        <f>IF($B$1=10,match4!A15,IF($B$1=11,match4!A16,IF($B$1=12,match4!A17,IF($B$1=13,match4!A18,IF($B$1=14,match4!A19,IF($B$1=15,match4!A20,IF($B$1=16,match4!A21,"")))))))&amp;IF($B$1=17,match4!A22,"")</f>
        <v/>
      </c>
      <c r="B39" t="str">
        <f>IF($B$1=10,match4!B15,IF($B$1=11,match4!B16,IF($B$1=12,match4!B17,IF($B$1=13,match4!B18,IF($B$1=14,match4!B19,IF($B$1=15,match4!B20,IF($B$1=16,match4!B21,"")))))))&amp;IF($B$1=17,match4!B22,"")</f>
        <v/>
      </c>
      <c r="C39" t="str">
        <f>IF($B$1=10,match4!C15,IF($B$1=11,match4!C16,IF($B$1=12,match4!C17,IF($B$1=13,match4!C18,IF($B$1=14,match4!C19,IF($B$1=15,match4!C20,IF($B$1=16,match4!C21,"")))))))&amp;IF($B$1=17,match4!C22,"")</f>
        <v/>
      </c>
      <c r="D39" t="str">
        <f>IF($B$1=10,match4!D15,IF($B$1=11,match4!D16,IF($B$1=12,match4!D17,IF($B$1=13,match4!D18,IF($B$1=14,match4!D19,IF($B$1=15,match4!D20,IF($B$1=16,match4!D21,"")))))))&amp;IF($B$1=17,match4!D22,"")</f>
        <v/>
      </c>
      <c r="E39" t="str">
        <f>IF($B$1=10,match4!E15,IF($B$1=11,match4!E16,IF($B$1=12,match4!E17,IF($B$1=13,match4!E18,IF($B$1=14,match4!E19,IF($B$1=15,match4!E20,IF($B$1=16,match4!E21,"")))))))&amp;IF($B$1=17,match4!E22,"")</f>
        <v/>
      </c>
      <c r="F39" t="str">
        <f>IF($B$1=10,match4!F15,IF($B$1=11,match4!F16,IF($B$1=12,match4!F17,IF($B$1=13,match4!F18,IF($B$1=14,match4!F19,IF($B$1=15,match4!F20,IF($B$1=16,match4!F21,"")))))))&amp;IF($B$1=17,match4!F22,"")</f>
        <v/>
      </c>
      <c r="G39" t="str">
        <f>IF($B$1=10,match4!G15,IF($B$1=11,match4!G16,IF($B$1=12,match4!G17,IF($B$1=13,match4!G18,IF($B$1=14,match4!G19,IF($B$1=15,match4!G20,IF($B$1=16,match4!G21,"")))))))&amp;IF($B$1=17,match4!G22,"")</f>
        <v/>
      </c>
      <c r="H39" t="str">
        <f>IF($B$1=10,match4!H15,IF($B$1=11,match4!H16,IF($B$1=12,match4!H17,IF($B$1=13,match4!H18,IF($B$1=14,match4!H19,IF($B$1=15,match4!H20,IF($B$1=16,match4!H21,"")))))))&amp;IF($B$1=17,match4!H22,"")</f>
        <v/>
      </c>
      <c r="I39" t="str">
        <f>IF($B$1=10,match4!I15,IF($B$1=11,match4!I16,IF($B$1=12,match4!I17,IF($B$1=13,match4!I18,IF($B$1=14,match4!I19,IF($B$1=15,match4!I20,IF($B$1=16,match4!I21,"")))))))&amp;IF($B$1=17,match4!I22,"")</f>
        <v/>
      </c>
      <c r="J39" t="str">
        <f>IF($B$1=10,match4!J15,IF($B$1=11,match4!J16,IF($B$1=12,match4!J17,IF($B$1=13,match4!J18,IF($B$1=14,match4!J19,IF($B$1=15,match4!J20,IF($B$1=16,match4!J21,"")))))))&amp;IF($B$1=17,match4!J22,"")</f>
        <v/>
      </c>
      <c r="K39" t="str">
        <f>IF($B$1=10,match4!K15,IF($B$1=11,match4!K16,IF($B$1=12,match4!K17,IF($B$1=13,match4!K18,IF($B$1=14,match4!K19,IF($B$1=15,match4!K20,IF($B$1=16,match4!K21,"")))))))&amp;IF($B$1=17,match4!K22,"")</f>
        <v/>
      </c>
      <c r="L39" t="str">
        <f>IF($B$1=10,match4!L15,IF($B$1=11,match4!L16,IF($B$1=12,match4!L17,IF($B$1=13,match4!L18,IF($B$1=14,match4!L19,IF($B$1=15,match4!L20,IF($B$1=16,match4!L21,"")))))))&amp;IF($B$1=17,match4!L22,"")</f>
        <v/>
      </c>
      <c r="M39" t="str">
        <f>IF($B$1=10,match4!M15,IF($B$1=11,match4!M16,IF($B$1=12,match4!M17,IF($B$1=13,match4!M18,IF($B$1=14,match4!M19,IF($B$1=15,match4!M20,IF($B$1=16,match4!M21,"")))))))&amp;IF($B$1=17,match4!M22,"")</f>
        <v/>
      </c>
      <c r="N39" t="str">
        <f>IF($B$1=10,match4!N15,IF($B$1=11,match4!N16,IF($B$1=12,match4!N17,IF($B$1=13,match4!N18,IF($B$1=14,match4!N19,IF($B$1=15,match4!N20,IF($B$1=16,match4!N21,"")))))))&amp;IF($B$1=17,match4!N22,"")</f>
        <v/>
      </c>
    </row>
    <row r="40" spans="1:14" x14ac:dyDescent="0.25">
      <c r="A40" t="str">
        <f>IF($B$1=10,match4!A16,IF($B$1=11,match4!A17,IF($B$1=12,match4!A18,IF($B$1=13,match4!A19,IF($B$1=14,match4!A20,IF($B$1=15,match4!A21,IF($B$1=16,match4!A22,"")))))))&amp;IF($B$1=17,match4!A23,"")</f>
        <v/>
      </c>
      <c r="B40" t="str">
        <f>IF($B$1=10,match4!B16,IF($B$1=11,match4!B17,IF($B$1=12,match4!B18,IF($B$1=13,match4!B19,IF($B$1=14,match4!B20,IF($B$1=15,match4!B21,IF($B$1=16,match4!B22,"")))))))&amp;IF($B$1=17,match4!B23,"")</f>
        <v/>
      </c>
      <c r="C40" t="str">
        <f>IF($B$1=10,match4!C16,IF($B$1=11,match4!C17,IF($B$1=12,match4!C18,IF($B$1=13,match4!C19,IF($B$1=14,match4!C20,IF($B$1=15,match4!C21,IF($B$1=16,match4!C22,"")))))))&amp;IF($B$1=17,match4!C23,"")</f>
        <v/>
      </c>
      <c r="D40" t="str">
        <f>IF($B$1=10,match4!D16,IF($B$1=11,match4!D17,IF($B$1=12,match4!D18,IF($B$1=13,match4!D19,IF($B$1=14,match4!D20,IF($B$1=15,match4!D21,IF($B$1=16,match4!D22,"")))))))&amp;IF($B$1=17,match4!D23,"")</f>
        <v/>
      </c>
      <c r="E40" t="str">
        <f>IF($B$1=10,match4!E16,IF($B$1=11,match4!E17,IF($B$1=12,match4!E18,IF($B$1=13,match4!E19,IF($B$1=14,match4!E20,IF($B$1=15,match4!E21,IF($B$1=16,match4!E22,"")))))))&amp;IF($B$1=17,match4!E23,"")</f>
        <v/>
      </c>
      <c r="F40" t="str">
        <f>IF($B$1=10,match4!F16,IF($B$1=11,match4!F17,IF($B$1=12,match4!F18,IF($B$1=13,match4!F19,IF($B$1=14,match4!F20,IF($B$1=15,match4!F21,IF($B$1=16,match4!F22,"")))))))&amp;IF($B$1=17,match4!F23,"")</f>
        <v/>
      </c>
      <c r="G40" t="str">
        <f>IF($B$1=10,match4!G16,IF($B$1=11,match4!G17,IF($B$1=12,match4!G18,IF($B$1=13,match4!G19,IF($B$1=14,match4!G20,IF($B$1=15,match4!G21,IF($B$1=16,match4!G22,"")))))))&amp;IF($B$1=17,match4!G23,"")</f>
        <v/>
      </c>
      <c r="H40" t="str">
        <f>IF($B$1=10,match4!H16,IF($B$1=11,match4!H17,IF($B$1=12,match4!H18,IF($B$1=13,match4!H19,IF($B$1=14,match4!H20,IF($B$1=15,match4!H21,IF($B$1=16,match4!H22,"")))))))&amp;IF($B$1=17,match4!H23,"")</f>
        <v/>
      </c>
      <c r="I40" t="str">
        <f>IF($B$1=10,match4!I16,IF($B$1=11,match4!I17,IF($B$1=12,match4!I18,IF($B$1=13,match4!I19,IF($B$1=14,match4!I20,IF($B$1=15,match4!I21,IF($B$1=16,match4!I22,"")))))))&amp;IF($B$1=17,match4!I23,"")</f>
        <v/>
      </c>
      <c r="J40" t="str">
        <f>IF($B$1=10,match4!J16,IF($B$1=11,match4!J17,IF($B$1=12,match4!J18,IF($B$1=13,match4!J19,IF($B$1=14,match4!J20,IF($B$1=15,match4!J21,IF($B$1=16,match4!J22,"")))))))&amp;IF($B$1=17,match4!J23,"")</f>
        <v/>
      </c>
      <c r="K40" t="str">
        <f>IF($B$1=10,match4!K16,IF($B$1=11,match4!K17,IF($B$1=12,match4!K18,IF($B$1=13,match4!K19,IF($B$1=14,match4!K20,IF($B$1=15,match4!K21,IF($B$1=16,match4!K22,"")))))))&amp;IF($B$1=17,match4!K23,"")</f>
        <v/>
      </c>
      <c r="L40" t="str">
        <f>IF($B$1=10,match4!L16,IF($B$1=11,match4!L17,IF($B$1=12,match4!L18,IF($B$1=13,match4!L19,IF($B$1=14,match4!L20,IF($B$1=15,match4!L21,IF($B$1=16,match4!L22,"")))))))&amp;IF($B$1=17,match4!L23,"")</f>
        <v/>
      </c>
      <c r="M40" t="str">
        <f>IF($B$1=10,match4!M16,IF($B$1=11,match4!M17,IF($B$1=12,match4!M18,IF($B$1=13,match4!M19,IF($B$1=14,match4!M20,IF($B$1=15,match4!M21,IF($B$1=16,match4!M22,"")))))))&amp;IF($B$1=17,match4!M23,"")</f>
        <v/>
      </c>
      <c r="N40" t="str">
        <f>IF($B$1=10,match4!N16,IF($B$1=11,match4!N17,IF($B$1=12,match4!N18,IF($B$1=13,match4!N19,IF($B$1=14,match4!N20,IF($B$1=15,match4!N21,IF($B$1=16,match4!N22,"")))))))&amp;IF($B$1=17,match4!N23,"")</f>
        <v/>
      </c>
    </row>
    <row r="41" spans="1:14" x14ac:dyDescent="0.25">
      <c r="A41" t="str">
        <f>IF($B$1=10,match4!A17,IF($B$1=11,match4!A18,IF($B$1=12,match4!A19,IF($B$1=13,match4!A20,IF($B$1=14,match4!A21,IF($B$1=15,match4!A22,IF($B$1=16,match4!A23,"")))))))&amp;IF($B$1=17,match4!A24,"")</f>
        <v/>
      </c>
      <c r="B41" t="str">
        <f>IF($B$1=10,match4!B17,IF($B$1=11,match4!B18,IF($B$1=12,match4!B19,IF($B$1=13,match4!B20,IF($B$1=14,match4!B21,IF($B$1=15,match4!B22,IF($B$1=16,match4!B23,"")))))))&amp;IF($B$1=17,match4!B24,"")</f>
        <v/>
      </c>
      <c r="C41" t="str">
        <f>IF($B$1=10,match4!C17,IF($B$1=11,match4!C18,IF($B$1=12,match4!C19,IF($B$1=13,match4!C20,IF($B$1=14,match4!C21,IF($B$1=15,match4!C22,IF($B$1=16,match4!C23,"")))))))&amp;IF($B$1=17,match4!C24,"")</f>
        <v/>
      </c>
      <c r="D41" t="str">
        <f>IF($B$1=10,match4!D17,IF($B$1=11,match4!D18,IF($B$1=12,match4!D19,IF($B$1=13,match4!D20,IF($B$1=14,match4!D21,IF($B$1=15,match4!D22,IF($B$1=16,match4!D23,"")))))))&amp;IF($B$1=17,match4!D24,"")</f>
        <v/>
      </c>
      <c r="E41" t="str">
        <f>IF($B$1=10,match4!E17,IF($B$1=11,match4!E18,IF($B$1=12,match4!E19,IF($B$1=13,match4!E20,IF($B$1=14,match4!E21,IF($B$1=15,match4!E22,IF($B$1=16,match4!E23,"")))))))&amp;IF($B$1=17,match4!E24,"")</f>
        <v/>
      </c>
      <c r="F41" t="str">
        <f>IF($B$1=10,match4!F17,IF($B$1=11,match4!F18,IF($B$1=12,match4!F19,IF($B$1=13,match4!F20,IF($B$1=14,match4!F21,IF($B$1=15,match4!F22,IF($B$1=16,match4!F23,"")))))))&amp;IF($B$1=17,match4!F24,"")</f>
        <v/>
      </c>
      <c r="G41" t="str">
        <f>IF($B$1=10,match4!G17,IF($B$1=11,match4!G18,IF($B$1=12,match4!G19,IF($B$1=13,match4!G20,IF($B$1=14,match4!G21,IF($B$1=15,match4!G22,IF($B$1=16,match4!G23,"")))))))&amp;IF($B$1=17,match4!G24,"")</f>
        <v/>
      </c>
      <c r="H41" t="str">
        <f>IF($B$1=10,match4!H17,IF($B$1=11,match4!H18,IF($B$1=12,match4!H19,IF($B$1=13,match4!H20,IF($B$1=14,match4!H21,IF($B$1=15,match4!H22,IF($B$1=16,match4!H23,"")))))))&amp;IF($B$1=17,match4!H24,"")</f>
        <v/>
      </c>
      <c r="I41" t="str">
        <f>IF($B$1=10,match4!I17,IF($B$1=11,match4!I18,IF($B$1=12,match4!I19,IF($B$1=13,match4!I20,IF($B$1=14,match4!I21,IF($B$1=15,match4!I22,IF($B$1=16,match4!I23,"")))))))&amp;IF($B$1=17,match4!I24,"")</f>
        <v/>
      </c>
      <c r="J41" t="str">
        <f>IF($B$1=10,match4!J17,IF($B$1=11,match4!J18,IF($B$1=12,match4!J19,IF($B$1=13,match4!J20,IF($B$1=14,match4!J21,IF($B$1=15,match4!J22,IF($B$1=16,match4!J23,"")))))))&amp;IF($B$1=17,match4!J24,"")</f>
        <v/>
      </c>
      <c r="K41" t="str">
        <f>IF($B$1=10,match4!K17,IF($B$1=11,match4!K18,IF($B$1=12,match4!K19,IF($B$1=13,match4!K20,IF($B$1=14,match4!K21,IF($B$1=15,match4!K22,IF($B$1=16,match4!K23,"")))))))&amp;IF($B$1=17,match4!K24,"")</f>
        <v/>
      </c>
      <c r="L41" t="str">
        <f>IF($B$1=10,match4!L17,IF($B$1=11,match4!L18,IF($B$1=12,match4!L19,IF($B$1=13,match4!L20,IF($B$1=14,match4!L21,IF($B$1=15,match4!L22,IF($B$1=16,match4!L23,"")))))))&amp;IF($B$1=17,match4!L24,"")</f>
        <v/>
      </c>
      <c r="M41" t="str">
        <f>IF($B$1=10,match4!M17,IF($B$1=11,match4!M18,IF($B$1=12,match4!M19,IF($B$1=13,match4!M20,IF($B$1=14,match4!M21,IF($B$1=15,match4!M22,IF($B$1=16,match4!M23,"")))))))&amp;IF($B$1=17,match4!M24,"")</f>
        <v/>
      </c>
      <c r="N41" t="str">
        <f>IF($B$1=10,match4!N17,IF($B$1=11,match4!N18,IF($B$1=12,match4!N19,IF($B$1=13,match4!N20,IF($B$1=14,match4!N21,IF($B$1=15,match4!N22,IF($B$1=16,match4!N23,"")))))))&amp;IF($B$1=17,match4!N24,"")</f>
        <v/>
      </c>
    </row>
    <row r="42" spans="1:14" x14ac:dyDescent="0.25">
      <c r="A42" t="str">
        <f>IF($B$1=10,match4!A18,IF($B$1=11,match4!A19,IF($B$1=12,match4!A20,IF($B$1=13,match4!A21,IF($B$1=14,match4!A22,IF($B$1=15,match4!A23,IF($B$1=16,match4!A24,"")))))))&amp;IF($B$1=17,match4!A25,"")</f>
        <v/>
      </c>
      <c r="B42" t="str">
        <f>IF($B$1=10,match4!B18,IF($B$1=11,match4!B19,IF($B$1=12,match4!B20,IF($B$1=13,match4!B21,IF($B$1=14,match4!B22,IF($B$1=15,match4!B23,IF($B$1=16,match4!B24,"")))))))&amp;IF($B$1=17,match4!B25,"")</f>
        <v/>
      </c>
      <c r="C42" t="str">
        <f>IF($B$1=10,match4!C18,IF($B$1=11,match4!C19,IF($B$1=12,match4!C20,IF($B$1=13,match4!C21,IF($B$1=14,match4!C22,IF($B$1=15,match4!C23,IF($B$1=16,match4!C24,"")))))))&amp;IF($B$1=17,match4!C25,"")</f>
        <v/>
      </c>
      <c r="D42" t="str">
        <f>IF($B$1=10,match4!D18,IF($B$1=11,match4!D19,IF($B$1=12,match4!D20,IF($B$1=13,match4!D21,IF($B$1=14,match4!D22,IF($B$1=15,match4!D23,IF($B$1=16,match4!D24,"")))))))&amp;IF($B$1=17,match4!D25,"")</f>
        <v/>
      </c>
      <c r="E42" t="str">
        <f>IF($B$1=10,match4!E18,IF($B$1=11,match4!E19,IF($B$1=12,match4!E20,IF($B$1=13,match4!E21,IF($B$1=14,match4!E22,IF($B$1=15,match4!E23,IF($B$1=16,match4!E24,"")))))))&amp;IF($B$1=17,match4!E25,"")</f>
        <v/>
      </c>
      <c r="F42" t="str">
        <f>IF($B$1=10,match4!F18,IF($B$1=11,match4!F19,IF($B$1=12,match4!F20,IF($B$1=13,match4!F21,IF($B$1=14,match4!F22,IF($B$1=15,match4!F23,IF($B$1=16,match4!F24,"")))))))&amp;IF($B$1=17,match4!F25,"")</f>
        <v/>
      </c>
      <c r="G42" t="str">
        <f>IF($B$1=10,match4!G18,IF($B$1=11,match4!G19,IF($B$1=12,match4!G20,IF($B$1=13,match4!G21,IF($B$1=14,match4!G22,IF($B$1=15,match4!G23,IF($B$1=16,match4!G24,"")))))))&amp;IF($B$1=17,match4!G25,"")</f>
        <v/>
      </c>
      <c r="H42" t="str">
        <f>IF($B$1=10,match4!H18,IF($B$1=11,match4!H19,IF($B$1=12,match4!H20,IF($B$1=13,match4!H21,IF($B$1=14,match4!H22,IF($B$1=15,match4!H23,IF($B$1=16,match4!H24,"")))))))&amp;IF($B$1=17,match4!H25,"")</f>
        <v/>
      </c>
      <c r="I42" t="str">
        <f>IF($B$1=10,match4!I18,IF($B$1=11,match4!I19,IF($B$1=12,match4!I20,IF($B$1=13,match4!I21,IF($B$1=14,match4!I22,IF($B$1=15,match4!I23,IF($B$1=16,match4!I24,"")))))))&amp;IF($B$1=17,match4!I25,"")</f>
        <v/>
      </c>
      <c r="J42" t="str">
        <f>IF($B$1=10,match4!J18,IF($B$1=11,match4!J19,IF($B$1=12,match4!J20,IF($B$1=13,match4!J21,IF($B$1=14,match4!J22,IF($B$1=15,match4!J23,IF($B$1=16,match4!J24,"")))))))&amp;IF($B$1=17,match4!J25,"")</f>
        <v/>
      </c>
      <c r="K42" t="str">
        <f>IF($B$1=10,match4!K18,IF($B$1=11,match4!K19,IF($B$1=12,match4!K20,IF($B$1=13,match4!K21,IF($B$1=14,match4!K22,IF($B$1=15,match4!K23,IF($B$1=16,match4!K24,"")))))))&amp;IF($B$1=17,match4!K25,"")</f>
        <v/>
      </c>
      <c r="L42" t="str">
        <f>IF($B$1=10,match4!L18,IF($B$1=11,match4!L19,IF($B$1=12,match4!L20,IF($B$1=13,match4!L21,IF($B$1=14,match4!L22,IF($B$1=15,match4!L23,IF($B$1=16,match4!L24,"")))))))&amp;IF($B$1=17,match4!L25,"")</f>
        <v/>
      </c>
      <c r="M42" t="str">
        <f>IF($B$1=10,match4!M18,IF($B$1=11,match4!M19,IF($B$1=12,match4!M20,IF($B$1=13,match4!M21,IF($B$1=14,match4!M22,IF($B$1=15,match4!M23,IF($B$1=16,match4!M24,"")))))))&amp;IF($B$1=17,match4!M25,"")</f>
        <v/>
      </c>
      <c r="N42" t="str">
        <f>IF($B$1=10,match4!N18,IF($B$1=11,match4!N19,IF($B$1=12,match4!N20,IF($B$1=13,match4!N21,IF($B$1=14,match4!N22,IF($B$1=15,match4!N23,IF($B$1=16,match4!N24,"")))))))&amp;IF($B$1=17,match4!N25,"")</f>
        <v/>
      </c>
    </row>
    <row r="43" spans="1:14" x14ac:dyDescent="0.25">
      <c r="A43" t="str">
        <f>IF($B$1=10,match4!A19,IF($B$1=11,match4!A20,IF($B$1=12,match4!A21,IF($B$1=13,match4!A22,IF($B$1=14,match4!A23,IF($B$1=15,match4!A24,IF($B$1=16,match4!A25,"")))))))&amp;IF($B$1=17,match4!A26,"")</f>
        <v/>
      </c>
      <c r="B43" t="str">
        <f>IF($B$1=10,match4!B19,IF($B$1=11,match4!B20,IF($B$1=12,match4!B21,IF($B$1=13,match4!B22,IF($B$1=14,match4!B23,IF($B$1=15,match4!B24,IF($B$1=16,match4!B25,"")))))))&amp;IF($B$1=17,match4!B26,"")</f>
        <v/>
      </c>
      <c r="C43" t="str">
        <f>IF($B$1=10,match4!C19,IF($B$1=11,match4!C20,IF($B$1=12,match4!C21,IF($B$1=13,match4!C22,IF($B$1=14,match4!C23,IF($B$1=15,match4!C24,IF($B$1=16,match4!C25,"")))))))&amp;IF($B$1=17,match4!C26,"")</f>
        <v/>
      </c>
      <c r="D43" t="str">
        <f>IF($B$1=10,match4!D19,IF($B$1=11,match4!D20,IF($B$1=12,match4!D21,IF($B$1=13,match4!D22,IF($B$1=14,match4!D23,IF($B$1=15,match4!D24,IF($B$1=16,match4!D25,"")))))))&amp;IF($B$1=17,match4!D26,"")</f>
        <v/>
      </c>
      <c r="E43" t="str">
        <f>IF($B$1=10,match4!E19,IF($B$1=11,match4!E20,IF($B$1=12,match4!E21,IF($B$1=13,match4!E22,IF($B$1=14,match4!E23,IF($B$1=15,match4!E24,IF($B$1=16,match4!E25,"")))))))&amp;IF($B$1=17,match4!E26,"")</f>
        <v/>
      </c>
      <c r="F43" t="str">
        <f>IF($B$1=10,match4!F19,IF($B$1=11,match4!F20,IF($B$1=12,match4!F21,IF($B$1=13,match4!F22,IF($B$1=14,match4!F23,IF($B$1=15,match4!F24,IF($B$1=16,match4!F25,"")))))))&amp;IF($B$1=17,match4!F26,"")</f>
        <v/>
      </c>
      <c r="G43" t="str">
        <f>IF($B$1=10,match4!G19,IF($B$1=11,match4!G20,IF($B$1=12,match4!G21,IF($B$1=13,match4!G22,IF($B$1=14,match4!G23,IF($B$1=15,match4!G24,IF($B$1=16,match4!G25,"")))))))&amp;IF($B$1=17,match4!G26,"")</f>
        <v/>
      </c>
      <c r="H43" t="str">
        <f>IF($B$1=10,match4!H19,IF($B$1=11,match4!H20,IF($B$1=12,match4!H21,IF($B$1=13,match4!H22,IF($B$1=14,match4!H23,IF($B$1=15,match4!H24,IF($B$1=16,match4!H25,"")))))))&amp;IF($B$1=17,match4!H26,"")</f>
        <v/>
      </c>
      <c r="I43" t="str">
        <f>IF($B$1=10,match4!I19,IF($B$1=11,match4!I20,IF($B$1=12,match4!I21,IF($B$1=13,match4!I22,IF($B$1=14,match4!I23,IF($B$1=15,match4!I24,IF($B$1=16,match4!I25,"")))))))&amp;IF($B$1=17,match4!I26,"")</f>
        <v/>
      </c>
      <c r="J43" t="str">
        <f>IF($B$1=10,match4!J19,IF($B$1=11,match4!J20,IF($B$1=12,match4!J21,IF($B$1=13,match4!J22,IF($B$1=14,match4!J23,IF($B$1=15,match4!J24,IF($B$1=16,match4!J25,"")))))))&amp;IF($B$1=17,match4!J26,"")</f>
        <v/>
      </c>
      <c r="K43" t="str">
        <f>IF($B$1=10,match4!K19,IF($B$1=11,match4!K20,IF($B$1=12,match4!K21,IF($B$1=13,match4!K22,IF($B$1=14,match4!K23,IF($B$1=15,match4!K24,IF($B$1=16,match4!K25,"")))))))&amp;IF($B$1=17,match4!K26,"")</f>
        <v/>
      </c>
      <c r="L43" t="str">
        <f>IF($B$1=10,match4!L19,IF($B$1=11,match4!L20,IF($B$1=12,match4!L21,IF($B$1=13,match4!L22,IF($B$1=14,match4!L23,IF($B$1=15,match4!L24,IF($B$1=16,match4!L25,"")))))))&amp;IF($B$1=17,match4!L26,"")</f>
        <v/>
      </c>
      <c r="M43" t="str">
        <f>IF($B$1=10,match4!M19,IF($B$1=11,match4!M20,IF($B$1=12,match4!M21,IF($B$1=13,match4!M22,IF($B$1=14,match4!M23,IF($B$1=15,match4!M24,IF($B$1=16,match4!M25,"")))))))&amp;IF($B$1=17,match4!M26,"")</f>
        <v/>
      </c>
      <c r="N43" t="str">
        <f>IF($B$1=10,match4!N19,IF($B$1=11,match4!N20,IF($B$1=12,match4!N21,IF($B$1=13,match4!N22,IF($B$1=14,match4!N23,IF($B$1=15,match4!N24,IF($B$1=16,match4!N25,"")))))))&amp;IF($B$1=17,match4!N26,"")</f>
        <v/>
      </c>
    </row>
    <row r="44" spans="1:14" x14ac:dyDescent="0.25">
      <c r="A44" t="str">
        <f>IF($B$1=10,match4!A20,IF($B$1=11,match4!A21,IF($B$1=12,match4!A22,IF($B$1=13,match4!A23,IF($B$1=14,match4!A24,IF($B$1=15,match4!A25,IF($B$1=16,match4!A26,"")))))))&amp;IF($B$1=17,match4!A27,"")</f>
        <v/>
      </c>
      <c r="B44" t="str">
        <f>IF($B$1=10,match4!B20,IF($B$1=11,match4!B21,IF($B$1=12,match4!B22,IF($B$1=13,match4!B23,IF($B$1=14,match4!B24,IF($B$1=15,match4!B25,IF($B$1=16,match4!B26,"")))))))&amp;IF($B$1=17,match4!B27,"")</f>
        <v/>
      </c>
      <c r="C44" t="str">
        <f>IF($B$1=10,match4!C20,IF($B$1=11,match4!C21,IF($B$1=12,match4!C22,IF($B$1=13,match4!C23,IF($B$1=14,match4!C24,IF($B$1=15,match4!C25,IF($B$1=16,match4!C26,"")))))))&amp;IF($B$1=17,match4!C27,"")</f>
        <v/>
      </c>
      <c r="D44" t="str">
        <f>IF($B$1=10,match4!D20,IF($B$1=11,match4!D21,IF($B$1=12,match4!D22,IF($B$1=13,match4!D23,IF($B$1=14,match4!D24,IF($B$1=15,match4!D25,IF($B$1=16,match4!D26,"")))))))&amp;IF($B$1=17,match4!D27,"")</f>
        <v/>
      </c>
      <c r="E44" t="str">
        <f>IF($B$1=10,match4!E20,IF($B$1=11,match4!E21,IF($B$1=12,match4!E22,IF($B$1=13,match4!E23,IF($B$1=14,match4!E24,IF($B$1=15,match4!E25,IF($B$1=16,match4!E26,"")))))))&amp;IF($B$1=17,match4!E27,"")</f>
        <v/>
      </c>
      <c r="F44" t="str">
        <f>IF($B$1=10,match4!F20,IF($B$1=11,match4!F21,IF($B$1=12,match4!F22,IF($B$1=13,match4!F23,IF($B$1=14,match4!F24,IF($B$1=15,match4!F25,IF($B$1=16,match4!F26,"")))))))&amp;IF($B$1=17,match4!F27,"")</f>
        <v/>
      </c>
      <c r="G44" t="str">
        <f>IF($B$1=10,match4!G20,IF($B$1=11,match4!G21,IF($B$1=12,match4!G22,IF($B$1=13,match4!G23,IF($B$1=14,match4!G24,IF($B$1=15,match4!G25,IF($B$1=16,match4!G26,"")))))))&amp;IF($B$1=17,match4!G27,"")</f>
        <v/>
      </c>
      <c r="H44" t="str">
        <f>IF($B$1=10,match4!H20,IF($B$1=11,match4!H21,IF($B$1=12,match4!H22,IF($B$1=13,match4!H23,IF($B$1=14,match4!H24,IF($B$1=15,match4!H25,IF($B$1=16,match4!H26,"")))))))&amp;IF($B$1=17,match4!H27,"")</f>
        <v/>
      </c>
      <c r="I44" t="str">
        <f>IF($B$1=10,match4!I20,IF($B$1=11,match4!I21,IF($B$1=12,match4!I22,IF($B$1=13,match4!I23,IF($B$1=14,match4!I24,IF($B$1=15,match4!I25,IF($B$1=16,match4!I26,"")))))))&amp;IF($B$1=17,match4!I27,"")</f>
        <v/>
      </c>
      <c r="J44" t="str">
        <f>IF($B$1=10,match4!J20,IF($B$1=11,match4!J21,IF($B$1=12,match4!J22,IF($B$1=13,match4!J23,IF($B$1=14,match4!J24,IF($B$1=15,match4!J25,IF($B$1=16,match4!J26,"")))))))&amp;IF($B$1=17,match4!J27,"")</f>
        <v/>
      </c>
      <c r="K44" t="str">
        <f>IF($B$1=10,match4!K20,IF($B$1=11,match4!K21,IF($B$1=12,match4!K22,IF($B$1=13,match4!K23,IF($B$1=14,match4!K24,IF($B$1=15,match4!K25,IF($B$1=16,match4!K26,"")))))))&amp;IF($B$1=17,match4!K27,"")</f>
        <v/>
      </c>
      <c r="L44" t="str">
        <f>IF($B$1=10,match4!L20,IF($B$1=11,match4!L21,IF($B$1=12,match4!L22,IF($B$1=13,match4!L23,IF($B$1=14,match4!L24,IF($B$1=15,match4!L25,IF($B$1=16,match4!L26,"")))))))&amp;IF($B$1=17,match4!L27,"")</f>
        <v/>
      </c>
      <c r="M44" t="str">
        <f>IF($B$1=10,match4!M20,IF($B$1=11,match4!M21,IF($B$1=12,match4!M22,IF($B$1=13,match4!M23,IF($B$1=14,match4!M24,IF($B$1=15,match4!M25,IF($B$1=16,match4!M26,"")))))))&amp;IF($B$1=17,match4!M27,"")</f>
        <v/>
      </c>
      <c r="N44" t="str">
        <f>IF($B$1=10,match4!N20,IF($B$1=11,match4!N21,IF($B$1=12,match4!N22,IF($B$1=13,match4!N23,IF($B$1=14,match4!N24,IF($B$1=15,match4!N25,IF($B$1=16,match4!N26,"")))))))&amp;IF($B$1=17,match4!N27,"")</f>
        <v/>
      </c>
    </row>
    <row r="45" spans="1:14" x14ac:dyDescent="0.25">
      <c r="A45" t="str">
        <f>IF($B$1=10,match4!A21,IF($B$1=11,match4!A22,IF($B$1=12,match4!A23,IF($B$1=13,match4!A24,IF($B$1=14,match4!A25,IF($B$1=15,match4!A26,IF($B$1=16,match4!A27,"")))))))&amp;IF($B$1=17,match4!A28,"")</f>
        <v/>
      </c>
      <c r="B45" t="str">
        <f>IF($B$1=10,match4!B21,IF($B$1=11,match4!B22,IF($B$1=12,match4!B23,IF($B$1=13,match4!B24,IF($B$1=14,match4!B25,IF($B$1=15,match4!B26,IF($B$1=16,match4!B27,"")))))))&amp;IF($B$1=17,match4!B28,"")</f>
        <v/>
      </c>
      <c r="C45" t="str">
        <f>IF($B$1=10,match4!C21,IF($B$1=11,match4!C22,IF($B$1=12,match4!C23,IF($B$1=13,match4!C24,IF($B$1=14,match4!C25,IF($B$1=15,match4!C26,IF($B$1=16,match4!C27,"")))))))&amp;IF($B$1=17,match4!C28,"")</f>
        <v/>
      </c>
      <c r="D45" t="str">
        <f>IF($B$1=10,match4!D21,IF($B$1=11,match4!D22,IF($B$1=12,match4!D23,IF($B$1=13,match4!D24,IF($B$1=14,match4!D25,IF($B$1=15,match4!D26,IF($B$1=16,match4!D27,"")))))))&amp;IF($B$1=17,match4!D28,"")</f>
        <v/>
      </c>
      <c r="E45" t="str">
        <f>IF($B$1=10,match4!E21,IF($B$1=11,match4!E22,IF($B$1=12,match4!E23,IF($B$1=13,match4!E24,IF($B$1=14,match4!E25,IF($B$1=15,match4!E26,IF($B$1=16,match4!E27,"")))))))&amp;IF($B$1=17,match4!E28,"")</f>
        <v/>
      </c>
      <c r="F45" t="str">
        <f>IF($B$1=10,match4!F21,IF($B$1=11,match4!F22,IF($B$1=12,match4!F23,IF($B$1=13,match4!F24,IF($B$1=14,match4!F25,IF($B$1=15,match4!F26,IF($B$1=16,match4!F27,"")))))))&amp;IF($B$1=17,match4!F28,"")</f>
        <v/>
      </c>
      <c r="G45" t="str">
        <f>IF($B$1=10,match4!G21,IF($B$1=11,match4!G22,IF($B$1=12,match4!G23,IF($B$1=13,match4!G24,IF($B$1=14,match4!G25,IF($B$1=15,match4!G26,IF($B$1=16,match4!G27,"")))))))&amp;IF($B$1=17,match4!G28,"")</f>
        <v/>
      </c>
      <c r="H45" t="str">
        <f>IF($B$1=10,match4!H21,IF($B$1=11,match4!H22,IF($B$1=12,match4!H23,IF($B$1=13,match4!H24,IF($B$1=14,match4!H25,IF($B$1=15,match4!H26,IF($B$1=16,match4!H27,"")))))))&amp;IF($B$1=17,match4!H28,"")</f>
        <v/>
      </c>
      <c r="I45" t="str">
        <f>IF($B$1=10,match4!I21,IF($B$1=11,match4!I22,IF($B$1=12,match4!I23,IF($B$1=13,match4!I24,IF($B$1=14,match4!I25,IF($B$1=15,match4!I26,IF($B$1=16,match4!I27,"")))))))&amp;IF($B$1=17,match4!I28,"")</f>
        <v/>
      </c>
      <c r="J45" t="str">
        <f>IF($B$1=10,match4!J21,IF($B$1=11,match4!J22,IF($B$1=12,match4!J23,IF($B$1=13,match4!J24,IF($B$1=14,match4!J25,IF($B$1=15,match4!J26,IF($B$1=16,match4!J27,"")))))))&amp;IF($B$1=17,match4!J28,"")</f>
        <v/>
      </c>
      <c r="K45" t="str">
        <f>IF($B$1=10,match4!K21,IF($B$1=11,match4!K22,IF($B$1=12,match4!K23,IF($B$1=13,match4!K24,IF($B$1=14,match4!K25,IF($B$1=15,match4!K26,IF($B$1=16,match4!K27,"")))))))&amp;IF($B$1=17,match4!K28,"")</f>
        <v/>
      </c>
      <c r="L45" t="str">
        <f>IF($B$1=10,match4!L21,IF($B$1=11,match4!L22,IF($B$1=12,match4!L23,IF($B$1=13,match4!L24,IF($B$1=14,match4!L25,IF($B$1=15,match4!L26,IF($B$1=16,match4!L27,"")))))))&amp;IF($B$1=17,match4!L28,"")</f>
        <v/>
      </c>
      <c r="M45" t="str">
        <f>IF($B$1=10,match4!M21,IF($B$1=11,match4!M22,IF($B$1=12,match4!M23,IF($B$1=13,match4!M24,IF($B$1=14,match4!M25,IF($B$1=15,match4!M26,IF($B$1=16,match4!M27,"")))))))&amp;IF($B$1=17,match4!M28,"")</f>
        <v/>
      </c>
      <c r="N45" t="str">
        <f>IF($B$1=10,match4!N21,IF($B$1=11,match4!N22,IF($B$1=12,match4!N23,IF($B$1=13,match4!N24,IF($B$1=14,match4!N25,IF($B$1=15,match4!N26,IF($B$1=16,match4!N27,"")))))))&amp;IF($B$1=17,match4!N28,"")</f>
        <v/>
      </c>
    </row>
    <row r="46" spans="1:14" x14ac:dyDescent="0.25">
      <c r="A46" t="str">
        <f>IF($B$1=10,match4!A22,IF($B$1=11,match4!A23,IF($B$1=12,match4!A24,IF($B$1=13,match4!A25,IF($B$1=14,match4!A26,IF($B$1=15,match4!A27,IF($B$1=16,match4!A28,"")))))))&amp;IF($B$1=17,match4!A29,"")</f>
        <v/>
      </c>
      <c r="B46" t="str">
        <f>IF($B$1=10,match4!B22,IF($B$1=11,match4!B23,IF($B$1=12,match4!B24,IF($B$1=13,match4!B25,IF($B$1=14,match4!B26,IF($B$1=15,match4!B27,IF($B$1=16,match4!B28,"")))))))&amp;IF($B$1=17,match4!B29,"")</f>
        <v/>
      </c>
      <c r="C46" t="str">
        <f>IF($B$1=10,match4!C22,IF($B$1=11,match4!C23,IF($B$1=12,match4!C24,IF($B$1=13,match4!C25,IF($B$1=14,match4!C26,IF($B$1=15,match4!C27,IF($B$1=16,match4!C28,"")))))))&amp;IF($B$1=17,match4!C29,"")</f>
        <v/>
      </c>
      <c r="D46" t="str">
        <f>IF($B$1=10,match4!D22,IF($B$1=11,match4!D23,IF($B$1=12,match4!D24,IF($B$1=13,match4!D25,IF($B$1=14,match4!D26,IF($B$1=15,match4!D27,IF($B$1=16,match4!D28,"")))))))&amp;IF($B$1=17,match4!D29,"")</f>
        <v/>
      </c>
      <c r="E46" t="str">
        <f>IF($B$1=10,match4!E22,IF($B$1=11,match4!E23,IF($B$1=12,match4!E24,IF($B$1=13,match4!E25,IF($B$1=14,match4!E26,IF($B$1=15,match4!E27,IF($B$1=16,match4!E28,"")))))))&amp;IF($B$1=17,match4!E29,"")</f>
        <v/>
      </c>
      <c r="F46" t="str">
        <f>IF($B$1=10,match4!F22,IF($B$1=11,match4!F23,IF($B$1=12,match4!F24,IF($B$1=13,match4!F25,IF($B$1=14,match4!F26,IF($B$1=15,match4!F27,IF($B$1=16,match4!F28,"")))))))&amp;IF($B$1=17,match4!F29,"")</f>
        <v/>
      </c>
      <c r="G46" t="str">
        <f>IF($B$1=10,match4!G22,IF($B$1=11,match4!G23,IF($B$1=12,match4!G24,IF($B$1=13,match4!G25,IF($B$1=14,match4!G26,IF($B$1=15,match4!G27,IF($B$1=16,match4!G28,"")))))))&amp;IF($B$1=17,match4!G29,"")</f>
        <v/>
      </c>
      <c r="H46" t="str">
        <f>IF($B$1=10,match4!H22,IF($B$1=11,match4!H23,IF($B$1=12,match4!H24,IF($B$1=13,match4!H25,IF($B$1=14,match4!H26,IF($B$1=15,match4!H27,IF($B$1=16,match4!H28,"")))))))&amp;IF($B$1=17,match4!H29,"")</f>
        <v/>
      </c>
      <c r="I46" t="str">
        <f>IF($B$1=10,match4!I22,IF($B$1=11,match4!I23,IF($B$1=12,match4!I24,IF($B$1=13,match4!I25,IF($B$1=14,match4!I26,IF($B$1=15,match4!I27,IF($B$1=16,match4!I28,"")))))))&amp;IF($B$1=17,match4!I29,"")</f>
        <v/>
      </c>
      <c r="J46" t="str">
        <f>IF($B$1=10,match4!J22,IF($B$1=11,match4!J23,IF($B$1=12,match4!J24,IF($B$1=13,match4!J25,IF($B$1=14,match4!J26,IF($B$1=15,match4!J27,IF($B$1=16,match4!J28,"")))))))&amp;IF($B$1=17,match4!J29,"")</f>
        <v/>
      </c>
      <c r="K46" t="str">
        <f>IF($B$1=10,match4!K22,IF($B$1=11,match4!K23,IF($B$1=12,match4!K24,IF($B$1=13,match4!K25,IF($B$1=14,match4!K26,IF($B$1=15,match4!K27,IF($B$1=16,match4!K28,"")))))))&amp;IF($B$1=17,match4!K29,"")</f>
        <v/>
      </c>
      <c r="L46" t="str">
        <f>IF($B$1=10,match4!L22,IF($B$1=11,match4!L23,IF($B$1=12,match4!L24,IF($B$1=13,match4!L25,IF($B$1=14,match4!L26,IF($B$1=15,match4!L27,IF($B$1=16,match4!L28,"")))))))&amp;IF($B$1=17,match4!L29,"")</f>
        <v/>
      </c>
      <c r="M46" t="str">
        <f>IF($B$1=10,match4!M22,IF($B$1=11,match4!M23,IF($B$1=12,match4!M24,IF($B$1=13,match4!M25,IF($B$1=14,match4!M26,IF($B$1=15,match4!M27,IF($B$1=16,match4!M28,"")))))))&amp;IF($B$1=17,match4!M29,"")</f>
        <v/>
      </c>
      <c r="N46" t="str">
        <f>IF($B$1=10,match4!N22,IF($B$1=11,match4!N23,IF($B$1=12,match4!N24,IF($B$1=13,match4!N25,IF($B$1=14,match4!N26,IF($B$1=15,match4!N27,IF($B$1=16,match4!N28,"")))))))&amp;IF($B$1=17,match4!N29,"")</f>
        <v/>
      </c>
    </row>
    <row r="47" spans="1:14" x14ac:dyDescent="0.25">
      <c r="A47" t="str">
        <f>IF($B$1=10,match4!A23,IF($B$1=11,match4!A24,IF($B$1=12,match4!A25,IF($B$1=13,match4!A26,IF($B$1=14,match4!A27,IF($B$1=15,match4!A28,IF($B$1=16,match4!A29,"")))))))&amp;IF($B$1=17,match4!A30,"")</f>
        <v/>
      </c>
      <c r="B47" t="str">
        <f>IF($B$1=10,match4!B23,IF($B$1=11,match4!B24,IF($B$1=12,match4!B25,IF($B$1=13,match4!B26,IF($B$1=14,match4!B27,IF($B$1=15,match4!B28,IF($B$1=16,match4!B29,"")))))))&amp;IF($B$1=17,match4!B30,"")</f>
        <v/>
      </c>
      <c r="C47" t="str">
        <f>IF($B$1=10,match4!C23,IF($B$1=11,match4!C24,IF($B$1=12,match4!C25,IF($B$1=13,match4!C26,IF($B$1=14,match4!C27,IF($B$1=15,match4!C28,IF($B$1=16,match4!C29,"")))))))&amp;IF($B$1=17,match4!C30,"")</f>
        <v/>
      </c>
      <c r="D47" t="str">
        <f>IF($B$1=10,match4!D23,IF($B$1=11,match4!D24,IF($B$1=12,match4!D25,IF($B$1=13,match4!D26,IF($B$1=14,match4!D27,IF($B$1=15,match4!D28,IF($B$1=16,match4!D29,"")))))))&amp;IF($B$1=17,match4!D30,"")</f>
        <v/>
      </c>
      <c r="E47" t="str">
        <f>IF($B$1=10,match4!E23,IF($B$1=11,match4!E24,IF($B$1=12,match4!E25,IF($B$1=13,match4!E26,IF($B$1=14,match4!E27,IF($B$1=15,match4!E28,IF($B$1=16,match4!E29,"")))))))&amp;IF($B$1=17,match4!E30,"")</f>
        <v/>
      </c>
      <c r="F47" t="str">
        <f>IF($B$1=10,match4!F23,IF($B$1=11,match4!F24,IF($B$1=12,match4!F25,IF($B$1=13,match4!F26,IF($B$1=14,match4!F27,IF($B$1=15,match4!F28,IF($B$1=16,match4!F29,"")))))))&amp;IF($B$1=17,match4!F30,"")</f>
        <v/>
      </c>
      <c r="G47" t="str">
        <f>IF($B$1=10,match4!G23,IF($B$1=11,match4!G24,IF($B$1=12,match4!G25,IF($B$1=13,match4!G26,IF($B$1=14,match4!G27,IF($B$1=15,match4!G28,IF($B$1=16,match4!G29,"")))))))&amp;IF($B$1=17,match4!G30,"")</f>
        <v/>
      </c>
      <c r="H47" t="str">
        <f>IF($B$1=10,match4!H23,IF($B$1=11,match4!H24,IF($B$1=12,match4!H25,IF($B$1=13,match4!H26,IF($B$1=14,match4!H27,IF($B$1=15,match4!H28,IF($B$1=16,match4!H29,"")))))))&amp;IF($B$1=17,match4!H30,"")</f>
        <v/>
      </c>
      <c r="I47" t="str">
        <f>IF($B$1=10,match4!I23,IF($B$1=11,match4!I24,IF($B$1=12,match4!I25,IF($B$1=13,match4!I26,IF($B$1=14,match4!I27,IF($B$1=15,match4!I28,IF($B$1=16,match4!I29,"")))))))&amp;IF($B$1=17,match4!I30,"")</f>
        <v/>
      </c>
      <c r="J47" t="str">
        <f>IF($B$1=10,match4!J23,IF($B$1=11,match4!J24,IF($B$1=12,match4!J25,IF($B$1=13,match4!J26,IF($B$1=14,match4!J27,IF($B$1=15,match4!J28,IF($B$1=16,match4!J29,"")))))))&amp;IF($B$1=17,match4!J30,"")</f>
        <v/>
      </c>
      <c r="K47" t="str">
        <f>IF($B$1=10,match4!K23,IF($B$1=11,match4!K24,IF($B$1=12,match4!K25,IF($B$1=13,match4!K26,IF($B$1=14,match4!K27,IF($B$1=15,match4!K28,IF($B$1=16,match4!K29,"")))))))&amp;IF($B$1=17,match4!K30,"")</f>
        <v/>
      </c>
      <c r="L47" t="str">
        <f>IF($B$1=10,match4!L23,IF($B$1=11,match4!L24,IF($B$1=12,match4!L25,IF($B$1=13,match4!L26,IF($B$1=14,match4!L27,IF($B$1=15,match4!L28,IF($B$1=16,match4!L29,"")))))))&amp;IF($B$1=17,match4!L30,"")</f>
        <v/>
      </c>
      <c r="M47" t="str">
        <f>IF($B$1=10,match4!M23,IF($B$1=11,match4!M24,IF($B$1=12,match4!M25,IF($B$1=13,match4!M26,IF($B$1=14,match4!M27,IF($B$1=15,match4!M28,IF($B$1=16,match4!M29,"")))))))&amp;IF($B$1=17,match4!M30,"")</f>
        <v/>
      </c>
      <c r="N47" t="str">
        <f>IF($B$1=10,match4!N23,IF($B$1=11,match4!N24,IF($B$1=12,match4!N25,IF($B$1=13,match4!N26,IF($B$1=14,match4!N27,IF($B$1=15,match4!N28,IF($B$1=16,match4!N29,"")))))))&amp;IF($B$1=17,match4!N30,"")</f>
        <v/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A recopier</vt:lpstr>
      <vt:lpstr>match1</vt:lpstr>
      <vt:lpstr>match1b</vt:lpstr>
      <vt:lpstr>match2</vt:lpstr>
      <vt:lpstr>match2b</vt:lpstr>
      <vt:lpstr>match3</vt:lpstr>
      <vt:lpstr>match3b</vt:lpstr>
      <vt:lpstr>match4</vt:lpstr>
      <vt:lpstr>match4b</vt:lpstr>
      <vt:lpstr>match5</vt:lpstr>
      <vt:lpstr>match5b</vt:lpstr>
      <vt:lpstr>match6</vt:lpstr>
      <vt:lpstr>match6b</vt:lpstr>
      <vt:lpstr>match7</vt:lpstr>
      <vt:lpstr>match7b</vt:lpstr>
      <vt:lpstr>match8</vt:lpstr>
      <vt:lpstr>match8b</vt:lpstr>
      <vt:lpstr>stats 1 feuille equipe</vt:lpstr>
      <vt:lpstr>stat sur 1 feuille joueurs</vt:lpstr>
      <vt:lpstr>Aide au 5 majeur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GERARDIN Chantal</dc:creator>
  <cp:lastModifiedBy>Mickaël</cp:lastModifiedBy>
  <dcterms:created xsi:type="dcterms:W3CDTF">2008-03-29T19:57:25Z</dcterms:created>
  <dcterms:modified xsi:type="dcterms:W3CDTF">2012-04-14T21:07:08Z</dcterms:modified>
</cp:coreProperties>
</file>