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1045" windowHeight="1000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32" i="1"/>
  <c r="H21"/>
  <c r="H10"/>
  <c r="H31"/>
  <c r="H30"/>
  <c r="J30" s="1"/>
  <c r="H29"/>
  <c r="J29" s="1"/>
  <c r="F20"/>
  <c r="F31"/>
  <c r="B31"/>
  <c r="B29"/>
  <c r="B30"/>
  <c r="D28"/>
  <c r="B28"/>
  <c r="H19"/>
  <c r="J19" s="1"/>
  <c r="H18"/>
  <c r="J18" s="1"/>
  <c r="B19"/>
  <c r="B18"/>
  <c r="D17"/>
  <c r="F17"/>
  <c r="B20"/>
  <c r="B17"/>
  <c r="H8"/>
  <c r="J8" s="1"/>
  <c r="H7"/>
  <c r="J7" s="1"/>
  <c r="B7"/>
  <c r="B9"/>
  <c r="B8"/>
  <c r="F6"/>
  <c r="B6"/>
  <c r="D6" s="1"/>
  <c r="F9" s="1"/>
  <c r="H9" s="1"/>
  <c r="J9" s="1"/>
  <c r="J31" l="1"/>
  <c r="H20"/>
  <c r="J20" s="1"/>
</calcChain>
</file>

<file path=xl/sharedStrings.xml><?xml version="1.0" encoding="utf-8"?>
<sst xmlns="http://schemas.openxmlformats.org/spreadsheetml/2006/main" count="54" uniqueCount="22">
  <si>
    <t>Index d'armure</t>
  </si>
  <si>
    <t>Reduction degats</t>
  </si>
  <si>
    <t>Chance de defense</t>
  </si>
  <si>
    <t>Chance decl. Bouclier</t>
  </si>
  <si>
    <t>Absorption bouclier</t>
  </si>
  <si>
    <t>Energie/Cinetique</t>
  </si>
  <si>
    <t>Interne/Elementaire</t>
  </si>
  <si>
    <t>Index de defense</t>
  </si>
  <si>
    <t>Index de bouclier</t>
  </si>
  <si>
    <t>Index d'absorption</t>
  </si>
  <si>
    <t>Cible</t>
  </si>
  <si>
    <t>Besoin</t>
  </si>
  <si>
    <t>Case rouge = non modifiable</t>
  </si>
  <si>
    <t>Case bleu = donnees à completer</t>
  </si>
  <si>
    <t>Index manquant</t>
  </si>
  <si>
    <t>Différence</t>
  </si>
  <si>
    <t>Stats de defense du Gardien Tank (niveau 50 - 23/16/2)</t>
  </si>
  <si>
    <t>Stats de defense de l'Ombre Tank (niveau 50 - 31/0/10)</t>
  </si>
  <si>
    <t>Stats de defense de l'Avant-Garde Tank (niveau 50 - 31/7/3)</t>
  </si>
  <si>
    <t>Case verte = donnees à modifier en fonction de vos objectifs (par défaut : 25/50)</t>
  </si>
  <si>
    <t>Case verte = donnees à modifier en fonction de vos objectifs (par défaut : 30/65)</t>
  </si>
  <si>
    <t>Case verte = donnees à modifier en fonction de vos objectifs (par défaut : 27/50)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</si>
</sst>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0" xfId="0" applyFill="1" applyBorder="1"/>
    <xf numFmtId="0" fontId="1" fillId="0" borderId="0" xfId="0" applyFont="1" applyBorder="1"/>
    <xf numFmtId="0" fontId="0" fillId="2" borderId="0" xfId="0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3" fillId="0" borderId="0" xfId="0" applyFont="1" applyBorder="1"/>
    <xf numFmtId="0" fontId="1" fillId="5" borderId="0" xfId="0" applyFont="1" applyFill="1" applyBorder="1" applyAlignment="1">
      <alignment horizontal="center"/>
    </xf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J1"/>
    </sheetView>
  </sheetViews>
  <sheetFormatPr baseColWidth="10" defaultRowHeight="15"/>
  <cols>
    <col min="1" max="1" width="20.7109375" style="4" customWidth="1"/>
    <col min="2" max="2" width="10.7109375" style="4" customWidth="1"/>
    <col min="3" max="3" width="20.7109375" style="4" customWidth="1"/>
    <col min="4" max="4" width="10.7109375" style="4" customWidth="1"/>
    <col min="5" max="5" width="20.7109375" style="4" customWidth="1"/>
    <col min="6" max="6" width="10.7109375" style="4" customWidth="1"/>
    <col min="7" max="7" width="20.7109375" style="4" customWidth="1"/>
    <col min="8" max="8" width="10.7109375" style="4" customWidth="1"/>
    <col min="9" max="9" width="20.7109375" style="4" customWidth="1"/>
    <col min="10" max="10" width="15.7109375" style="4" customWidth="1"/>
    <col min="11" max="16384" width="11.42578125" style="4"/>
  </cols>
  <sheetData>
    <row r="1" spans="1:10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</row>
    <row r="4" spans="1:10">
      <c r="A4" s="12" t="s">
        <v>12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2" t="s">
        <v>0</v>
      </c>
      <c r="B5" s="3">
        <v>8760</v>
      </c>
    </row>
    <row r="6" spans="1:10" ht="15.75" thickBot="1">
      <c r="A6" s="2" t="s">
        <v>1</v>
      </c>
      <c r="B6" s="1">
        <f>B5/(B5+200*50+800)*100</f>
        <v>44.785276073619634</v>
      </c>
      <c r="C6" s="2" t="s">
        <v>5</v>
      </c>
      <c r="D6" s="1">
        <f>B6+9</f>
        <v>53.785276073619634</v>
      </c>
      <c r="E6" s="2" t="s">
        <v>6</v>
      </c>
      <c r="F6" s="1">
        <f>19</f>
        <v>19</v>
      </c>
      <c r="J6" s="2" t="s">
        <v>14</v>
      </c>
    </row>
    <row r="7" spans="1:10">
      <c r="A7" s="2" t="s">
        <v>2</v>
      </c>
      <c r="B7" s="1">
        <f>5+2+30*(1-(1-(0.01/0.3))^((D7/50)/0.55))</f>
        <v>22.288221894682721</v>
      </c>
      <c r="C7" s="2" t="s">
        <v>7</v>
      </c>
      <c r="D7" s="3">
        <v>578</v>
      </c>
      <c r="E7" s="14" t="s">
        <v>10</v>
      </c>
      <c r="F7" s="5">
        <v>25</v>
      </c>
      <c r="G7" s="14" t="s">
        <v>11</v>
      </c>
      <c r="H7" s="1">
        <f>LOG(-((-5-2+F7)/30-1))/LOG((1-(0.01/0.3)))*0.55*50</f>
        <v>743.26967000199545</v>
      </c>
      <c r="I7" s="14" t="s">
        <v>15</v>
      </c>
      <c r="J7" s="6">
        <f>H7-D7</f>
        <v>165.26967000199545</v>
      </c>
    </row>
    <row r="8" spans="1:10">
      <c r="A8" s="2" t="s">
        <v>3</v>
      </c>
      <c r="B8" s="1">
        <f>20+8+50*(1-(1-(0.01/0.5))^((D8/50)/0.32))</f>
        <v>48.392867818601935</v>
      </c>
      <c r="C8" s="2" t="s">
        <v>8</v>
      </c>
      <c r="D8" s="3">
        <v>415</v>
      </c>
      <c r="E8" s="14"/>
      <c r="F8" s="5">
        <v>50</v>
      </c>
      <c r="G8" s="14"/>
      <c r="H8" s="1">
        <f>LOG(-((-8-20+F8)/50-1))/LOG((1-(0.01/0.5)))*0.32*50</f>
        <v>459.20062980876446</v>
      </c>
      <c r="I8" s="14"/>
      <c r="J8" s="7">
        <f>H8-D8</f>
        <v>44.200629808764461</v>
      </c>
    </row>
    <row r="9" spans="1:10" ht="15.75" thickBot="1">
      <c r="A9" s="2" t="s">
        <v>4</v>
      </c>
      <c r="B9" s="1">
        <f>20+4+50*(1-(1-(0.01/0.5))^((D9/50)/0.18))</f>
        <v>38.929747825076895</v>
      </c>
      <c r="C9" s="2" t="s">
        <v>9</v>
      </c>
      <c r="D9" s="3">
        <v>158</v>
      </c>
      <c r="E9" s="14"/>
      <c r="F9" s="1">
        <f>100-D6-8</f>
        <v>38.214723926380366</v>
      </c>
      <c r="G9" s="14"/>
      <c r="H9" s="1">
        <f>LOG(-((-4-20+F9)/50-1))/LOG((1-(0.01/0.5)))*0.18*50</f>
        <v>149.00865849404676</v>
      </c>
      <c r="I9" s="14"/>
      <c r="J9" s="8">
        <f>H9-D9</f>
        <v>-8.991341505953244</v>
      </c>
    </row>
    <row r="10" spans="1:10">
      <c r="H10" s="9">
        <f>H7+H8+H9</f>
        <v>1351.4789583048068</v>
      </c>
    </row>
    <row r="12" spans="1:10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>
      <c r="A14" s="11" t="s">
        <v>20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2" t="s">
        <v>0</v>
      </c>
      <c r="B16" s="3">
        <v>6141</v>
      </c>
    </row>
    <row r="17" spans="1:10" ht="15.75" thickBot="1">
      <c r="A17" s="2" t="s">
        <v>1</v>
      </c>
      <c r="B17" s="1">
        <f>B16/(B16+200*50+800)*100</f>
        <v>36.24933593058261</v>
      </c>
      <c r="C17" s="2" t="s">
        <v>5</v>
      </c>
      <c r="D17" s="1">
        <f>B17+4</f>
        <v>40.24933593058261</v>
      </c>
      <c r="E17" s="2" t="s">
        <v>6</v>
      </c>
      <c r="F17" s="1">
        <f>23</f>
        <v>23</v>
      </c>
      <c r="J17" s="2" t="s">
        <v>14</v>
      </c>
    </row>
    <row r="18" spans="1:10">
      <c r="A18" s="2" t="s">
        <v>2</v>
      </c>
      <c r="B18" s="1">
        <f>10+6+30*(1-(1-(0.01/0.3))^((D18/50)/0.55))</f>
        <v>29.763348900105711</v>
      </c>
      <c r="C18" s="2" t="s">
        <v>7</v>
      </c>
      <c r="D18" s="3">
        <v>498</v>
      </c>
      <c r="E18" s="14" t="s">
        <v>10</v>
      </c>
      <c r="F18" s="5">
        <v>30</v>
      </c>
      <c r="G18" s="14" t="s">
        <v>11</v>
      </c>
      <c r="H18" s="1">
        <f>LOG(-((-10-6+F18)/30-1))/LOG((1-(0.01/0.3)))*0.55*50</f>
        <v>509.90993862135269</v>
      </c>
      <c r="I18" s="14" t="s">
        <v>15</v>
      </c>
      <c r="J18" s="6">
        <f>H18-D18</f>
        <v>11.909938621352694</v>
      </c>
    </row>
    <row r="19" spans="1:10">
      <c r="A19" s="2" t="s">
        <v>3</v>
      </c>
      <c r="B19" s="1">
        <f>20+20+50*(1-(1-(0.01/0.5))^((D19/50)/0.32))</f>
        <v>65.377378831249203</v>
      </c>
      <c r="C19" s="2" t="s">
        <v>8</v>
      </c>
      <c r="D19" s="3">
        <v>561</v>
      </c>
      <c r="E19" s="14"/>
      <c r="F19" s="5">
        <v>65</v>
      </c>
      <c r="G19" s="14"/>
      <c r="H19" s="1">
        <f>LOG(-((-20-20+F19)/50-1))/LOG((1-(0.01/0.5)))*0.32*50</f>
        <v>548.95389586433032</v>
      </c>
      <c r="I19" s="14"/>
      <c r="J19" s="7">
        <f>H19-D19</f>
        <v>-12.04610413566968</v>
      </c>
    </row>
    <row r="20" spans="1:10" ht="15.75" thickBot="1">
      <c r="A20" s="2" t="s">
        <v>4</v>
      </c>
      <c r="B20" s="1">
        <f>20+4+50*(1-(1-(0.01/0.5))^((D20/50)/0.18))</f>
        <v>45.151430221011346</v>
      </c>
      <c r="C20" s="2" t="s">
        <v>9</v>
      </c>
      <c r="D20" s="3">
        <v>245</v>
      </c>
      <c r="E20" s="14"/>
      <c r="F20" s="1">
        <f>100-D17</f>
        <v>59.75066406941739</v>
      </c>
      <c r="G20" s="14"/>
      <c r="H20" s="1">
        <f>LOG(-((-4-20+F20)/50-1))/LOG((1-(0.01/0.5)))*0.18*50</f>
        <v>559.22278796073056</v>
      </c>
      <c r="I20" s="14"/>
      <c r="J20" s="8">
        <f>H20-D20</f>
        <v>314.22278796073056</v>
      </c>
    </row>
    <row r="21" spans="1:10">
      <c r="H21" s="9">
        <f>H18+H19+H20</f>
        <v>1618.0866224464137</v>
      </c>
    </row>
    <row r="23" spans="1:10">
      <c r="A23" s="10" t="s">
        <v>16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>
      <c r="A24" s="13" t="s">
        <v>13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0">
      <c r="A25" s="11" t="s">
        <v>21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>
      <c r="A26" s="12" t="s">
        <v>12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2" t="s">
        <v>0</v>
      </c>
      <c r="B27" s="3">
        <v>7896</v>
      </c>
    </row>
    <row r="28" spans="1:10" ht="15.75" thickBot="1">
      <c r="A28" s="2" t="s">
        <v>1</v>
      </c>
      <c r="B28" s="1">
        <f>B27/(B27+200*50+800)*100</f>
        <v>42.233632862644413</v>
      </c>
      <c r="C28" s="2" t="s">
        <v>5</v>
      </c>
      <c r="D28" s="1">
        <f>B28+6</f>
        <v>48.233632862644413</v>
      </c>
      <c r="E28" s="2" t="s">
        <v>6</v>
      </c>
      <c r="F28" s="1">
        <v>16</v>
      </c>
      <c r="J28" s="2" t="s">
        <v>14</v>
      </c>
    </row>
    <row r="29" spans="1:10">
      <c r="A29" s="2" t="s">
        <v>2</v>
      </c>
      <c r="B29" s="1">
        <f>5+6+3+30*(1-(1-(0.01/0.3))^((D29/50)/0.55))</f>
        <v>28.333567389322333</v>
      </c>
      <c r="C29" s="2" t="s">
        <v>7</v>
      </c>
      <c r="D29" s="3">
        <v>527</v>
      </c>
      <c r="E29" s="14" t="s">
        <v>10</v>
      </c>
      <c r="F29" s="5">
        <v>27</v>
      </c>
      <c r="G29" s="14" t="s">
        <v>11</v>
      </c>
      <c r="H29" s="1">
        <f>LOG(-((-5-6-3+F29)/30-1))/LOG((1-(0.01/0.3)))*0.55*50</f>
        <v>460.73292407343524</v>
      </c>
      <c r="I29" s="14" t="s">
        <v>15</v>
      </c>
      <c r="J29" s="6">
        <f>H29-D29</f>
        <v>-66.267075926564758</v>
      </c>
    </row>
    <row r="30" spans="1:10">
      <c r="A30" s="2" t="s">
        <v>3</v>
      </c>
      <c r="B30" s="1">
        <f>20+4+50*(1-(1-(0.01/0.5))^((D30/50)/0.32))</f>
        <v>48.069107524392578</v>
      </c>
      <c r="C30" s="2" t="s">
        <v>8</v>
      </c>
      <c r="D30" s="3">
        <v>520</v>
      </c>
      <c r="E30" s="14"/>
      <c r="F30" s="5">
        <v>50</v>
      </c>
      <c r="G30" s="14"/>
      <c r="H30" s="1">
        <f>LOG(-((-20-4+F30)/50-1))/LOG((1-(0.01/0.5)))*0.32*50</f>
        <v>581.28381591210928</v>
      </c>
      <c r="I30" s="14"/>
      <c r="J30" s="7">
        <f>H30-D30</f>
        <v>61.283815912109276</v>
      </c>
    </row>
    <row r="31" spans="1:10" ht="15.75" thickBot="1">
      <c r="A31" s="2" t="s">
        <v>4</v>
      </c>
      <c r="B31" s="1">
        <f>20+0+50*(1-(1-(0.01/0.5))^((D31/50)/0.18))</f>
        <v>40.628689064595257</v>
      </c>
      <c r="C31" s="2" t="s">
        <v>9</v>
      </c>
      <c r="D31" s="3">
        <v>237</v>
      </c>
      <c r="E31" s="14"/>
      <c r="F31" s="1">
        <f>100-D28</f>
        <v>51.766367137355587</v>
      </c>
      <c r="G31" s="14"/>
      <c r="H31" s="1">
        <f>LOG(-((0-20+F31)/50-1))/LOG((1-(0.01/0.5)))*0.18*50</f>
        <v>449.38513796367562</v>
      </c>
      <c r="I31" s="14"/>
      <c r="J31" s="8">
        <f>H31-D31</f>
        <v>212.38513796367562</v>
      </c>
    </row>
    <row r="32" spans="1:10">
      <c r="H32" s="9">
        <f>H29+H30+H31</f>
        <v>1491.4018779492201</v>
      </c>
    </row>
  </sheetData>
  <sheetProtection sheet="1" objects="1" scenarios="1"/>
  <mergeCells count="21">
    <mergeCell ref="A25:J25"/>
    <mergeCell ref="A26:J26"/>
    <mergeCell ref="E29:E31"/>
    <mergeCell ref="G29:G31"/>
    <mergeCell ref="I29:I31"/>
    <mergeCell ref="A1:J1"/>
    <mergeCell ref="A3:J3"/>
    <mergeCell ref="A4:J4"/>
    <mergeCell ref="A2:J2"/>
    <mergeCell ref="A24:J24"/>
    <mergeCell ref="E7:E9"/>
    <mergeCell ref="G7:G9"/>
    <mergeCell ref="I7:I9"/>
    <mergeCell ref="A12:J12"/>
    <mergeCell ref="A13:J13"/>
    <mergeCell ref="A14:J14"/>
    <mergeCell ref="A15:J15"/>
    <mergeCell ref="E18:E20"/>
    <mergeCell ref="G18:G20"/>
    <mergeCell ref="I18:I20"/>
    <mergeCell ref="A23:J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</dc:creator>
  <cp:lastModifiedBy>lish</cp:lastModifiedBy>
  <dcterms:created xsi:type="dcterms:W3CDTF">2013-01-30T11:36:07Z</dcterms:created>
  <dcterms:modified xsi:type="dcterms:W3CDTF">2013-01-31T00:16:30Z</dcterms:modified>
</cp:coreProperties>
</file>