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240" yWindow="0" windowWidth="25360" windowHeight="14160" tabRatio="500"/>
  </bookViews>
  <sheets>
    <sheet name="Feuil1" sheetId="1" r:id="rId1"/>
    <sheet name="Feuil5" sheetId="5" r:id="rId2"/>
    <sheet name="Feuil6" sheetId="6" r:id="rId3"/>
    <sheet name="Feuil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37" i="1" l="1"/>
  <c r="BM36" i="1"/>
  <c r="BB36" i="1"/>
  <c r="BC36" i="1"/>
  <c r="BD36" i="1"/>
  <c r="BM35" i="1"/>
  <c r="BB35" i="1"/>
  <c r="BC35" i="1"/>
  <c r="BD35" i="1"/>
  <c r="BI37" i="1"/>
  <c r="BI38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L37" i="1"/>
  <c r="BL38" i="1"/>
  <c r="BB3" i="1"/>
  <c r="BM3" i="1"/>
  <c r="BC3" i="1"/>
  <c r="BD3" i="1"/>
  <c r="BB4" i="1"/>
  <c r="BM4" i="1"/>
  <c r="BC4" i="1"/>
  <c r="BD4" i="1"/>
  <c r="BB5" i="1"/>
  <c r="BM5" i="1"/>
  <c r="BC5" i="1"/>
  <c r="BD5" i="1"/>
  <c r="BB6" i="1"/>
  <c r="BM6" i="1"/>
  <c r="BC6" i="1"/>
  <c r="BD6" i="1"/>
  <c r="BB7" i="1"/>
  <c r="BM7" i="1"/>
  <c r="BC7" i="1"/>
  <c r="BD7" i="1"/>
  <c r="BB8" i="1"/>
  <c r="BM8" i="1"/>
  <c r="BC8" i="1"/>
  <c r="BD8" i="1"/>
  <c r="BB9" i="1"/>
  <c r="BM9" i="1"/>
  <c r="BC9" i="1"/>
  <c r="BD9" i="1"/>
  <c r="BB10" i="1"/>
  <c r="BM10" i="1"/>
  <c r="BC10" i="1"/>
  <c r="BD10" i="1"/>
  <c r="BB11" i="1"/>
  <c r="BM11" i="1"/>
  <c r="BC11" i="1"/>
  <c r="BD11" i="1"/>
  <c r="BB12" i="1"/>
  <c r="BM12" i="1"/>
  <c r="BC12" i="1"/>
  <c r="BD12" i="1"/>
  <c r="BB13" i="1"/>
  <c r="BM13" i="1"/>
  <c r="BC13" i="1"/>
  <c r="BD13" i="1"/>
  <c r="BB14" i="1"/>
  <c r="BM14" i="1"/>
  <c r="BC14" i="1"/>
  <c r="BD14" i="1"/>
  <c r="BB15" i="1"/>
  <c r="BM15" i="1"/>
  <c r="BC15" i="1"/>
  <c r="BD15" i="1"/>
  <c r="BB16" i="1"/>
  <c r="BM16" i="1"/>
  <c r="BC16" i="1"/>
  <c r="BD16" i="1"/>
  <c r="BB17" i="1"/>
  <c r="BM17" i="1"/>
  <c r="BC17" i="1"/>
  <c r="BD17" i="1"/>
  <c r="BB18" i="1"/>
  <c r="BM18" i="1"/>
  <c r="BC18" i="1"/>
  <c r="BD18" i="1"/>
  <c r="BB19" i="1"/>
  <c r="BM19" i="1"/>
  <c r="BC19" i="1"/>
  <c r="BD19" i="1"/>
  <c r="BB20" i="1"/>
  <c r="BM20" i="1"/>
  <c r="BC20" i="1"/>
  <c r="BD20" i="1"/>
  <c r="BB21" i="1"/>
  <c r="BM21" i="1"/>
  <c r="BC21" i="1"/>
  <c r="BD21" i="1"/>
  <c r="BB22" i="1"/>
  <c r="BM22" i="1"/>
  <c r="BC22" i="1"/>
  <c r="BD22" i="1"/>
  <c r="BB23" i="1"/>
  <c r="BM23" i="1"/>
  <c r="BC23" i="1"/>
  <c r="BD23" i="1"/>
  <c r="BB24" i="1"/>
  <c r="BM24" i="1"/>
  <c r="BC24" i="1"/>
  <c r="BD24" i="1"/>
  <c r="BB25" i="1"/>
  <c r="BM25" i="1"/>
  <c r="BC25" i="1"/>
  <c r="BD25" i="1"/>
  <c r="BB26" i="1"/>
  <c r="BM26" i="1"/>
  <c r="BC26" i="1"/>
  <c r="BD26" i="1"/>
  <c r="BB27" i="1"/>
  <c r="BM27" i="1"/>
  <c r="BC27" i="1"/>
  <c r="BD27" i="1"/>
  <c r="BB28" i="1"/>
  <c r="BM28" i="1"/>
  <c r="BC28" i="1"/>
  <c r="BD28" i="1"/>
  <c r="BB29" i="1"/>
  <c r="BM29" i="1"/>
  <c r="BC29" i="1"/>
  <c r="BD29" i="1"/>
  <c r="BB30" i="1"/>
  <c r="BM30" i="1"/>
  <c r="BC30" i="1"/>
  <c r="BD30" i="1"/>
  <c r="BB31" i="1"/>
  <c r="BM31" i="1"/>
  <c r="BC31" i="1"/>
  <c r="BD31" i="1"/>
  <c r="BD37" i="1"/>
  <c r="BC37" i="1"/>
  <c r="BB37" i="1"/>
  <c r="B33" i="1"/>
  <c r="B34" i="1"/>
  <c r="BM34" i="1"/>
  <c r="BB34" i="1"/>
  <c r="BC34" i="1"/>
  <c r="BD34" i="1"/>
  <c r="BM33" i="1"/>
  <c r="BB33" i="1"/>
  <c r="BC33" i="1"/>
  <c r="BD33" i="1"/>
  <c r="BB32" i="1"/>
  <c r="BM32" i="1"/>
  <c r="BC32" i="1"/>
  <c r="BD3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</calcChain>
</file>

<file path=xl/comments1.xml><?xml version="1.0" encoding="utf-8"?>
<comments xmlns="http://schemas.openxmlformats.org/spreadsheetml/2006/main">
  <authors>
    <author>Mathilde Lepage</author>
  </authors>
  <commentList>
    <comment ref="N2" authorId="0">
      <text>
        <r>
          <rPr>
            <b/>
            <sz val="14"/>
            <color indexed="81"/>
            <rFont val="Calibri"/>
          </rPr>
          <t>Waikiki's Cup</t>
        </r>
        <r>
          <rPr>
            <sz val="14"/>
            <color indexed="81"/>
            <rFont val="Calibri"/>
          </rPr>
          <t xml:space="preserve">
</t>
        </r>
      </text>
    </comment>
    <comment ref="P2" authorId="0">
      <text>
        <r>
          <rPr>
            <b/>
            <sz val="14"/>
            <color indexed="81"/>
            <rFont val="Calibri"/>
          </rPr>
          <t>Soirée Quizz</t>
        </r>
      </text>
    </comment>
    <comment ref="R2" authorId="0">
      <text>
        <r>
          <rPr>
            <b/>
            <sz val="14"/>
            <color indexed="81"/>
            <rFont val="Calibri"/>
          </rPr>
          <t>Waikiki League</t>
        </r>
      </text>
    </comment>
    <comment ref="AA2" authorId="0">
      <text>
        <r>
          <rPr>
            <b/>
            <sz val="14"/>
            <color indexed="81"/>
            <rFont val="Calibri"/>
          </rPr>
          <t>Semaine Halloween</t>
        </r>
      </text>
    </comment>
    <comment ref="AE2" authorId="0">
      <text>
        <r>
          <rPr>
            <b/>
            <sz val="14"/>
            <color indexed="81"/>
            <rFont val="Calibri"/>
          </rPr>
          <t>Loto-foot</t>
        </r>
      </text>
    </comment>
    <comment ref="AV2" authorId="0">
      <text>
        <r>
          <rPr>
            <b/>
            <sz val="14"/>
            <color indexed="81"/>
            <rFont val="Calibri"/>
          </rPr>
          <t>record classement</t>
        </r>
      </text>
    </comment>
    <comment ref="E3" authorId="0">
      <text>
        <r>
          <rPr>
            <b/>
            <sz val="14"/>
            <color indexed="81"/>
            <rFont val="Calibri"/>
          </rPr>
          <t>Candidature Jayandpi</t>
        </r>
      </text>
    </comment>
    <comment ref="AB3" authorId="0">
      <text>
        <r>
          <rPr>
            <b/>
            <sz val="14"/>
            <color indexed="81"/>
            <rFont val="Calibri"/>
          </rPr>
          <t>Candidature Califourchon + Bastien</t>
        </r>
      </text>
    </comment>
    <comment ref="AC3" authorId="0">
      <text>
        <r>
          <rPr>
            <b/>
            <sz val="14"/>
            <color indexed="81"/>
            <rFont val="Calibri"/>
          </rPr>
          <t>Candidature Padang</t>
        </r>
      </text>
    </comment>
    <comment ref="R9" authorId="0">
      <text>
        <r>
          <rPr>
            <b/>
            <sz val="14"/>
            <color indexed="81"/>
            <rFont val="Calibri"/>
          </rPr>
          <t>500 000 + 800 000 de gladiators</t>
        </r>
      </text>
    </comment>
    <comment ref="AA9" authorId="0">
      <text>
        <r>
          <rPr>
            <b/>
            <sz val="14"/>
            <color indexed="81"/>
            <rFont val="Calibri"/>
          </rPr>
          <t>Prime retirée à sa demande ! 130 000 euros pour remourser l'aide financière</t>
        </r>
      </text>
    </comment>
    <comment ref="AE10" authorId="0">
      <text>
        <r>
          <rPr>
            <b/>
            <sz val="14"/>
            <color indexed="81"/>
            <rFont val="Calibri"/>
          </rPr>
          <t>Lotto foot</t>
        </r>
      </text>
    </comment>
    <comment ref="AK10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W11" authorId="0">
      <text>
        <r>
          <rPr>
            <b/>
            <sz val="14"/>
            <color indexed="81"/>
            <rFont val="Calibri"/>
          </rPr>
          <t>Don de Gladiators</t>
        </r>
      </text>
    </comment>
    <comment ref="AE13" authorId="0">
      <text>
        <r>
          <rPr>
            <b/>
            <sz val="14"/>
            <color indexed="81"/>
            <rFont val="Calibri"/>
          </rPr>
          <t>Lotto foot</t>
        </r>
      </text>
    </comment>
    <comment ref="AK15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AK17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AK18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W26" authorId="0">
      <text>
        <r>
          <rPr>
            <b/>
            <sz val="14"/>
            <color indexed="81"/>
            <rFont val="Calibri"/>
          </rPr>
          <t xml:space="preserve">Koh Lanta
</t>
        </r>
      </text>
    </comment>
    <comment ref="AF28" authorId="0">
      <text>
        <r>
          <rPr>
            <b/>
            <sz val="14"/>
            <color indexed="81"/>
            <rFont val="Calibri"/>
          </rPr>
          <t>Candidature Padang - Don de cever</t>
        </r>
        <r>
          <rPr>
            <sz val="14"/>
            <color indexed="81"/>
            <rFont val="Calibri"/>
          </rPr>
          <t xml:space="preserve">
</t>
        </r>
      </text>
    </comment>
    <comment ref="AC29" authorId="0">
      <text>
        <r>
          <rPr>
            <b/>
            <sz val="14"/>
            <color indexed="81"/>
            <rFont val="Calibri"/>
          </rPr>
          <t>Koh Lanta</t>
        </r>
      </text>
    </comment>
    <comment ref="AK29" authorId="0">
      <text>
        <r>
          <rPr>
            <b/>
            <sz val="14"/>
            <color indexed="81"/>
            <rFont val="Calibri"/>
          </rPr>
          <t>Mais ou est le ballon ? (don Tima)</t>
        </r>
      </text>
    </comment>
    <comment ref="AG32" authorId="0">
      <text>
        <r>
          <rPr>
            <b/>
            <sz val="14"/>
            <color indexed="81"/>
            <rFont val="Calibri"/>
          </rPr>
          <t>Candidature Califourchon - Don de Cever</t>
        </r>
      </text>
    </comment>
    <comment ref="BI37" authorId="0">
      <text>
        <r>
          <rPr>
            <b/>
            <sz val="14"/>
            <color indexed="81"/>
            <rFont val="Calibri"/>
          </rPr>
          <t>Nombre de points gagnés</t>
        </r>
      </text>
    </comment>
    <comment ref="BJ37" authorId="0">
      <text>
        <r>
          <rPr>
            <b/>
            <sz val="14"/>
            <color indexed="81"/>
            <rFont val="Calibri"/>
          </rPr>
          <t>Nombre maximal que l'entente pouvait gagner de points</t>
        </r>
      </text>
    </comment>
    <comment ref="BL37" authorId="0">
      <text>
        <r>
          <rPr>
            <b/>
            <sz val="14"/>
            <color indexed="81"/>
            <rFont val="Calibri"/>
          </rPr>
          <t>Nombre total de matchs gagnés</t>
        </r>
      </text>
    </comment>
    <comment ref="BI38" authorId="0">
      <text>
        <r>
          <rPr>
            <b/>
            <sz val="14"/>
            <color indexed="81"/>
            <rFont val="Calibri"/>
          </rPr>
          <t xml:space="preserve">Pourcentage de points gagnés par rapport à ce qu'on pouvait gagner </t>
        </r>
      </text>
    </comment>
    <comment ref="BL38" authorId="0">
      <text>
        <r>
          <rPr>
            <b/>
            <sz val="14"/>
            <color indexed="81"/>
            <rFont val="Calibri"/>
          </rPr>
          <t>Moyenne de matchs gagnés</t>
        </r>
      </text>
    </comment>
  </commentList>
</comments>
</file>

<file path=xl/sharedStrings.xml><?xml version="1.0" encoding="utf-8"?>
<sst xmlns="http://schemas.openxmlformats.org/spreadsheetml/2006/main" count="115" uniqueCount="67">
  <si>
    <t>Cever</t>
  </si>
  <si>
    <t>Tima</t>
  </si>
  <si>
    <t>Shooter</t>
  </si>
  <si>
    <t>Dyls</t>
  </si>
  <si>
    <t>Candidature postée</t>
  </si>
  <si>
    <t>Match IE gagné</t>
  </si>
  <si>
    <t>Candidature acceptée</t>
  </si>
  <si>
    <t>Eleven</t>
  </si>
  <si>
    <t>Coupe Waikiki Beach</t>
  </si>
  <si>
    <t>Keewee</t>
  </si>
  <si>
    <t>Badcor</t>
  </si>
  <si>
    <t>Pitch</t>
  </si>
  <si>
    <t>Homer</t>
  </si>
  <si>
    <t>Micknar</t>
  </si>
  <si>
    <t>Vidar</t>
  </si>
  <si>
    <t>Bonus</t>
  </si>
  <si>
    <t>Points Inter-Ententes</t>
  </si>
  <si>
    <t>Classement de l'entente</t>
  </si>
  <si>
    <t>Cyril</t>
  </si>
  <si>
    <t>RudiGarcia</t>
  </si>
  <si>
    <t>Faboo</t>
  </si>
  <si>
    <t>Robdelapopo</t>
  </si>
  <si>
    <t xml:space="preserve">Primes </t>
  </si>
  <si>
    <t>Toff</t>
  </si>
  <si>
    <t>Gladiators</t>
  </si>
  <si>
    <t>Pierrorick</t>
  </si>
  <si>
    <t>Beryvan</t>
  </si>
  <si>
    <t xml:space="preserve">Fondateur - Président </t>
  </si>
  <si>
    <t xml:space="preserve">Fondatrice - Trésorière </t>
  </si>
  <si>
    <t>Sélectionneur</t>
  </si>
  <si>
    <t>Responsable Entraide</t>
  </si>
  <si>
    <t>Responsable Compétitions</t>
  </si>
  <si>
    <t>Intelbouclier</t>
  </si>
  <si>
    <t>Grandpa</t>
  </si>
  <si>
    <t>Responsable Bureau de votes</t>
  </si>
  <si>
    <t>Ultranantais</t>
  </si>
  <si>
    <t>Responsable Jeux du forum</t>
  </si>
  <si>
    <t>Responsable Multimédia</t>
  </si>
  <si>
    <t>et Animateur</t>
  </si>
  <si>
    <t>MC et contôle interne</t>
  </si>
  <si>
    <t>et contrôle interne</t>
  </si>
  <si>
    <t>Assistant journaliste</t>
  </si>
  <si>
    <t>Rédacteur en Chef</t>
  </si>
  <si>
    <t>Jayandpi</t>
  </si>
  <si>
    <t>Aqwel</t>
  </si>
  <si>
    <t>Redox</t>
  </si>
  <si>
    <t>Sufoxed</t>
  </si>
  <si>
    <t>Alex</t>
  </si>
  <si>
    <t>Tony</t>
  </si>
  <si>
    <t>McLockt</t>
  </si>
  <si>
    <t>IE</t>
  </si>
  <si>
    <t>Niv Club</t>
  </si>
  <si>
    <t>Pts ggnés</t>
  </si>
  <si>
    <t>Semaine Halloween</t>
  </si>
  <si>
    <t>Valery</t>
  </si>
  <si>
    <t>VALERY</t>
  </si>
  <si>
    <t>Total</t>
  </si>
  <si>
    <t>Shinchan</t>
  </si>
  <si>
    <t>Califourchon</t>
  </si>
  <si>
    <t>Pts Logique</t>
  </si>
  <si>
    <t>%</t>
  </si>
  <si>
    <t>//</t>
  </si>
  <si>
    <t>Matcsh Ggés</t>
  </si>
  <si>
    <t>Prime IE</t>
  </si>
  <si>
    <t>Padang</t>
  </si>
  <si>
    <t>Guilherme</t>
  </si>
  <si>
    <t>Grand Chelem en 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</si>
</sst>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b/>
      <sz val="12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6"/>
      <color rgb="FFCE0002"/>
      <name val="Calibri"/>
      <scheme val="minor"/>
    </font>
    <font>
      <sz val="12"/>
      <color rgb="FFD98103"/>
      <name val="Calibri"/>
      <scheme val="minor"/>
    </font>
    <font>
      <sz val="16"/>
      <color rgb="FFD57C01"/>
      <name val="Calibri"/>
      <scheme val="minor"/>
    </font>
    <font>
      <sz val="16"/>
      <color rgb="FF008000"/>
      <name val="Calibri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4"/>
      <color rgb="FF333300"/>
      <name val="Calibri"/>
      <scheme val="minor"/>
    </font>
    <font>
      <b/>
      <sz val="14"/>
      <color indexed="81"/>
      <name val="Calibri"/>
    </font>
    <font>
      <sz val="14"/>
      <color indexed="81"/>
      <name val="Calibri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DF4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F4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DD5E6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3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0" xfId="0" applyFill="1"/>
    <xf numFmtId="0" fontId="4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6" borderId="7" xfId="0" applyFill="1" applyBorder="1"/>
    <xf numFmtId="0" fontId="0" fillId="6" borderId="10" xfId="0" applyFill="1" applyBorder="1"/>
    <xf numFmtId="0" fontId="0" fillId="6" borderId="8" xfId="0" applyFill="1" applyBorder="1"/>
    <xf numFmtId="0" fontId="10" fillId="6" borderId="0" xfId="0" applyFont="1" applyFill="1"/>
    <xf numFmtId="0" fontId="0" fillId="6" borderId="0" xfId="0" applyFill="1" applyBorder="1"/>
    <xf numFmtId="0" fontId="7" fillId="11" borderId="8" xfId="0" applyFont="1" applyFill="1" applyBorder="1"/>
    <xf numFmtId="0" fontId="7" fillId="11" borderId="5" xfId="0" applyFont="1" applyFill="1" applyBorder="1"/>
    <xf numFmtId="0" fontId="7" fillId="11" borderId="9" xfId="0" applyFont="1" applyFill="1" applyBorder="1"/>
    <xf numFmtId="0" fontId="7" fillId="11" borderId="2" xfId="0" applyFont="1" applyFill="1" applyBorder="1"/>
    <xf numFmtId="0" fontId="7" fillId="11" borderId="0" xfId="0" applyFont="1" applyFill="1" applyBorder="1"/>
    <xf numFmtId="0" fontId="14" fillId="11" borderId="0" xfId="0" applyFont="1" applyFill="1" applyAlignment="1">
      <alignment horizontal="center"/>
    </xf>
    <xf numFmtId="0" fontId="13" fillId="6" borderId="0" xfId="0" applyFont="1" applyFill="1" applyAlignment="1"/>
    <xf numFmtId="0" fontId="8" fillId="1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16" borderId="1" xfId="0" applyFont="1" applyFill="1" applyBorder="1"/>
    <xf numFmtId="0" fontId="7" fillId="11" borderId="0" xfId="0" applyFont="1" applyFill="1"/>
    <xf numFmtId="0" fontId="7" fillId="14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/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15" fillId="18" borderId="14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19" borderId="1" xfId="0" applyFont="1" applyFill="1" applyBorder="1"/>
    <xf numFmtId="0" fontId="8" fillId="1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0" fontId="8" fillId="20" borderId="3" xfId="0" applyFont="1" applyFill="1" applyBorder="1" applyAlignment="1">
      <alignment horizontal="center" vertical="center"/>
    </xf>
    <xf numFmtId="9" fontId="8" fillId="11" borderId="1" xfId="0" applyNumberFormat="1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0" fillId="24" borderId="1" xfId="0" applyFill="1" applyBorder="1"/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2" fillId="9" borderId="7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2" fillId="15" borderId="7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</cellXfs>
  <cellStyles count="16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Points Inter-Ententes gagnés</a:t>
            </a:r>
          </a:p>
        </c:rich>
      </c:tx>
      <c:layout>
        <c:manualLayout>
          <c:xMode val="edge"/>
          <c:yMode val="edge"/>
          <c:x val="0.183182659859825"/>
          <c:y val="0.023483365949119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Feuil5!$C$3</c:f>
              <c:strCache>
                <c:ptCount val="1"/>
                <c:pt idx="0">
                  <c:v>Points Inter-Ententes</c:v>
                </c:pt>
              </c:strCache>
            </c:strRef>
          </c:tx>
          <c:invertIfNegative val="0"/>
          <c:cat>
            <c:numRef>
              <c:f>Feuil5!$B$4:$B$9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Feuil5!$C$4:$C$9</c:f>
              <c:numCache>
                <c:formatCode>General</c:formatCode>
                <c:ptCount val="6"/>
                <c:pt idx="0">
                  <c:v>3.0</c:v>
                </c:pt>
                <c:pt idx="1">
                  <c:v>17.0</c:v>
                </c:pt>
                <c:pt idx="2">
                  <c:v>393.0</c:v>
                </c:pt>
                <c:pt idx="3">
                  <c:v>334.0</c:v>
                </c:pt>
                <c:pt idx="4">
                  <c:v>380.0</c:v>
                </c:pt>
                <c:pt idx="5">
                  <c:v>408.0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1801240"/>
        <c:axId val="421806792"/>
        <c:axId val="0"/>
      </c:bar3DChart>
      <c:catAx>
        <c:axId val="421801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1806792"/>
        <c:crosses val="autoZero"/>
        <c:auto val="1"/>
        <c:lblAlgn val="ctr"/>
        <c:lblOffset val="100"/>
        <c:noMultiLvlLbl val="0"/>
      </c:catAx>
      <c:valAx>
        <c:axId val="421806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Points gagnés</a:t>
                </a:r>
              </a:p>
            </c:rich>
          </c:tx>
          <c:layout>
            <c:manualLayout>
              <c:xMode val="edge"/>
              <c:yMode val="edge"/>
              <c:x val="0.0208642381240806"/>
              <c:y val="0.3614922107339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1801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>
        <c:manualLayout>
          <c:xMode val="edge"/>
          <c:yMode val="edge"/>
          <c:x val="0.214808254567393"/>
          <c:y val="0.040515653775322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Feuil6!$B$2</c:f>
              <c:strCache>
                <c:ptCount val="1"/>
                <c:pt idx="0">
                  <c:v>Classement de l'entente</c:v>
                </c:pt>
              </c:strCache>
            </c:strRef>
          </c:tx>
          <c:cat>
            <c:numRef>
              <c:f>Feuil6!$A$3:$A$8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Feuil6!$B$3:$B$8</c:f>
              <c:numCache>
                <c:formatCode>General</c:formatCode>
                <c:ptCount val="6"/>
                <c:pt idx="0">
                  <c:v>293.0</c:v>
                </c:pt>
                <c:pt idx="1">
                  <c:v>232.0</c:v>
                </c:pt>
                <c:pt idx="2">
                  <c:v>70.0</c:v>
                </c:pt>
                <c:pt idx="3">
                  <c:v>74.0</c:v>
                </c:pt>
                <c:pt idx="4">
                  <c:v>73.0</c:v>
                </c:pt>
                <c:pt idx="5">
                  <c:v>71.0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633464"/>
        <c:axId val="413644776"/>
      </c:lineChart>
      <c:catAx>
        <c:axId val="413633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3644776"/>
        <c:crosses val="autoZero"/>
        <c:auto val="1"/>
        <c:lblAlgn val="ctr"/>
        <c:lblOffset val="100"/>
        <c:noMultiLvlLbl val="0"/>
      </c:catAx>
      <c:valAx>
        <c:axId val="413644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Classement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3633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2</xdr:row>
      <xdr:rowOff>120650</xdr:rowOff>
    </xdr:from>
    <xdr:to>
      <xdr:col>10</xdr:col>
      <xdr:colOff>698500</xdr:colOff>
      <xdr:row>19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158750</xdr:rowOff>
    </xdr:from>
    <xdr:to>
      <xdr:col>10</xdr:col>
      <xdr:colOff>469900</xdr:colOff>
      <xdr:row>20</xdr:row>
      <xdr:rowOff>177800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04"/>
  <sheetViews>
    <sheetView tabSelected="1" topLeftCell="AE11" zoomScale="75" zoomScaleNormal="75" zoomScalePageLayoutView="75" workbookViewId="0">
      <selection activeCell="BO33" sqref="BO33"/>
    </sheetView>
  </sheetViews>
  <sheetFormatPr baseColWidth="10" defaultRowHeight="15" x14ac:dyDescent="0"/>
  <cols>
    <col min="2" max="2" width="7.1640625" customWidth="1"/>
    <col min="3" max="3" width="2.33203125" customWidth="1"/>
    <col min="4" max="4" width="18.83203125" customWidth="1"/>
    <col min="5" max="5" width="4.6640625" customWidth="1"/>
    <col min="6" max="6" width="4.1640625" customWidth="1"/>
    <col min="7" max="9" width="3.83203125" customWidth="1"/>
    <col min="10" max="12" width="4.1640625" customWidth="1"/>
    <col min="13" max="13" width="4.33203125" customWidth="1"/>
    <col min="14" max="14" width="5.33203125" customWidth="1"/>
    <col min="15" max="15" width="4.1640625" customWidth="1"/>
    <col min="16" max="16" width="4.5" customWidth="1"/>
    <col min="17" max="17" width="3.83203125" customWidth="1"/>
    <col min="18" max="18" width="5.83203125" customWidth="1"/>
    <col min="19" max="19" width="4" customWidth="1"/>
    <col min="20" max="20" width="4.5" bestFit="1" customWidth="1"/>
    <col min="21" max="22" width="4" customWidth="1"/>
    <col min="23" max="23" width="4.5" customWidth="1"/>
    <col min="24" max="26" width="4.1640625" customWidth="1"/>
    <col min="27" max="27" width="5.5" customWidth="1"/>
    <col min="28" max="28" width="4.6640625" customWidth="1"/>
    <col min="29" max="29" width="4.1640625" customWidth="1"/>
    <col min="30" max="30" width="3.6640625" customWidth="1"/>
    <col min="31" max="31" width="6.83203125" customWidth="1"/>
    <col min="32" max="32" width="4.5" customWidth="1"/>
    <col min="33" max="33" width="4.33203125" customWidth="1"/>
    <col min="34" max="34" width="3.6640625" customWidth="1"/>
    <col min="35" max="35" width="4" customWidth="1"/>
    <col min="36" max="36" width="4.1640625" customWidth="1"/>
    <col min="37" max="37" width="5.1640625" customWidth="1"/>
    <col min="38" max="39" width="4" customWidth="1"/>
    <col min="40" max="40" width="4.33203125" customWidth="1"/>
    <col min="41" max="41" width="4.5" customWidth="1"/>
    <col min="42" max="42" width="4.6640625" customWidth="1"/>
    <col min="43" max="43" width="4.1640625" customWidth="1"/>
    <col min="44" max="53" width="4.33203125" customWidth="1"/>
    <col min="59" max="59" width="20.33203125" customWidth="1"/>
    <col min="64" max="64" width="12" customWidth="1"/>
  </cols>
  <sheetData>
    <row r="1" spans="1: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20" customHeight="1">
      <c r="A2" s="1"/>
      <c r="B2" s="1"/>
      <c r="C2" s="1"/>
      <c r="D2" s="1"/>
      <c r="E2" s="7">
        <v>1</v>
      </c>
      <c r="F2" s="7">
        <f>SUM(E2+1)</f>
        <v>2</v>
      </c>
      <c r="G2" s="7">
        <f t="shared" ref="G2:M2" si="0">SUM(F2+1)</f>
        <v>3</v>
      </c>
      <c r="H2" s="7">
        <f t="shared" si="0"/>
        <v>4</v>
      </c>
      <c r="I2" s="7">
        <f t="shared" si="0"/>
        <v>5</v>
      </c>
      <c r="J2" s="7">
        <f t="shared" si="0"/>
        <v>6</v>
      </c>
      <c r="K2" s="7">
        <f t="shared" si="0"/>
        <v>7</v>
      </c>
      <c r="L2" s="7">
        <f t="shared" si="0"/>
        <v>8</v>
      </c>
      <c r="M2" s="7">
        <f t="shared" si="0"/>
        <v>9</v>
      </c>
      <c r="N2" s="7">
        <f t="shared" ref="N2:BA2" si="1">SUM(M2+1)</f>
        <v>10</v>
      </c>
      <c r="O2" s="7">
        <f t="shared" si="1"/>
        <v>11</v>
      </c>
      <c r="P2" s="7">
        <f t="shared" si="1"/>
        <v>12</v>
      </c>
      <c r="Q2" s="7">
        <f t="shared" si="1"/>
        <v>13</v>
      </c>
      <c r="R2" s="7">
        <f t="shared" si="1"/>
        <v>14</v>
      </c>
      <c r="S2" s="7">
        <f t="shared" si="1"/>
        <v>15</v>
      </c>
      <c r="T2" s="7">
        <f t="shared" si="1"/>
        <v>16</v>
      </c>
      <c r="U2" s="7">
        <f t="shared" si="1"/>
        <v>17</v>
      </c>
      <c r="V2" s="7">
        <f t="shared" si="1"/>
        <v>18</v>
      </c>
      <c r="W2" s="7">
        <f t="shared" si="1"/>
        <v>19</v>
      </c>
      <c r="X2" s="7">
        <f t="shared" si="1"/>
        <v>20</v>
      </c>
      <c r="Y2" s="7">
        <f t="shared" si="1"/>
        <v>21</v>
      </c>
      <c r="Z2" s="7">
        <f t="shared" si="1"/>
        <v>22</v>
      </c>
      <c r="AA2" s="7">
        <f t="shared" si="1"/>
        <v>23</v>
      </c>
      <c r="AB2" s="7">
        <f t="shared" si="1"/>
        <v>24</v>
      </c>
      <c r="AC2" s="7">
        <f t="shared" si="1"/>
        <v>25</v>
      </c>
      <c r="AD2" s="7">
        <f t="shared" si="1"/>
        <v>26</v>
      </c>
      <c r="AE2" s="7">
        <f t="shared" si="1"/>
        <v>27</v>
      </c>
      <c r="AF2" s="7">
        <f t="shared" si="1"/>
        <v>28</v>
      </c>
      <c r="AG2" s="7">
        <f t="shared" si="1"/>
        <v>29</v>
      </c>
      <c r="AH2" s="7">
        <f t="shared" si="1"/>
        <v>30</v>
      </c>
      <c r="AI2" s="7">
        <f t="shared" si="1"/>
        <v>31</v>
      </c>
      <c r="AJ2" s="7">
        <f t="shared" si="1"/>
        <v>32</v>
      </c>
      <c r="AK2" s="7">
        <f t="shared" si="1"/>
        <v>33</v>
      </c>
      <c r="AL2" s="7">
        <f t="shared" si="1"/>
        <v>34</v>
      </c>
      <c r="AM2" s="7">
        <f t="shared" si="1"/>
        <v>35</v>
      </c>
      <c r="AN2" s="7">
        <f t="shared" si="1"/>
        <v>36</v>
      </c>
      <c r="AO2" s="7">
        <f t="shared" si="1"/>
        <v>37</v>
      </c>
      <c r="AP2" s="7">
        <f t="shared" si="1"/>
        <v>38</v>
      </c>
      <c r="AQ2" s="7">
        <f t="shared" si="1"/>
        <v>39</v>
      </c>
      <c r="AR2" s="7">
        <f t="shared" si="1"/>
        <v>40</v>
      </c>
      <c r="AS2" s="7">
        <f t="shared" si="1"/>
        <v>41</v>
      </c>
      <c r="AT2" s="7">
        <f t="shared" si="1"/>
        <v>42</v>
      </c>
      <c r="AU2" s="7">
        <f t="shared" si="1"/>
        <v>43</v>
      </c>
      <c r="AV2" s="7">
        <f t="shared" si="1"/>
        <v>44</v>
      </c>
      <c r="AW2" s="7">
        <f t="shared" si="1"/>
        <v>45</v>
      </c>
      <c r="AX2" s="7">
        <f t="shared" si="1"/>
        <v>46</v>
      </c>
      <c r="AY2" s="7">
        <f t="shared" si="1"/>
        <v>47</v>
      </c>
      <c r="AZ2" s="7">
        <f t="shared" si="1"/>
        <v>48</v>
      </c>
      <c r="BA2" s="7">
        <f t="shared" si="1"/>
        <v>49</v>
      </c>
      <c r="BB2" s="8" t="s">
        <v>22</v>
      </c>
      <c r="BC2" s="8" t="s">
        <v>50</v>
      </c>
      <c r="BD2" s="8" t="s">
        <v>56</v>
      </c>
      <c r="BE2" s="1"/>
      <c r="BF2" s="1"/>
      <c r="BG2" s="25"/>
      <c r="BH2" s="29" t="s">
        <v>51</v>
      </c>
      <c r="BI2" s="30" t="s">
        <v>52</v>
      </c>
      <c r="BJ2" s="44" t="s">
        <v>59</v>
      </c>
      <c r="BK2" s="44" t="s">
        <v>60</v>
      </c>
      <c r="BL2" s="30" t="s">
        <v>62</v>
      </c>
      <c r="BM2" s="30" t="s">
        <v>63</v>
      </c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23" customHeight="1">
      <c r="A3" s="1"/>
      <c r="B3" s="42">
        <v>1</v>
      </c>
      <c r="C3" s="1"/>
      <c r="D3" s="6" t="s">
        <v>0</v>
      </c>
      <c r="E3" s="23">
        <v>120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>
        <v>1000</v>
      </c>
      <c r="S3" s="5"/>
      <c r="T3" s="5"/>
      <c r="U3" s="5"/>
      <c r="V3" s="5"/>
      <c r="W3" s="5"/>
      <c r="X3" s="5"/>
      <c r="Y3" s="5"/>
      <c r="Z3" s="5"/>
      <c r="AA3" s="35">
        <v>450</v>
      </c>
      <c r="AB3" s="37">
        <v>100</v>
      </c>
      <c r="AC3" s="37">
        <v>50</v>
      </c>
      <c r="AD3" s="5"/>
      <c r="AE3" s="5"/>
      <c r="AF3" s="5"/>
      <c r="AG3" s="5"/>
      <c r="AH3" s="38"/>
      <c r="AI3" s="5"/>
      <c r="AJ3" s="5"/>
      <c r="AK3" s="5"/>
      <c r="AL3" s="38"/>
      <c r="AM3" s="5"/>
      <c r="AN3" s="5"/>
      <c r="AO3" s="5"/>
      <c r="AP3" s="5"/>
      <c r="AQ3" s="5"/>
      <c r="AR3" s="5"/>
      <c r="AS3" s="5"/>
      <c r="AT3" s="5"/>
      <c r="AU3" s="5"/>
      <c r="AV3" s="22">
        <v>300</v>
      </c>
      <c r="AW3" s="5"/>
      <c r="AX3" s="5"/>
      <c r="AY3" s="5"/>
      <c r="AZ3" s="5"/>
      <c r="BA3" s="5"/>
      <c r="BB3" s="8">
        <f>SUM(E3:BA3)*1000</f>
        <v>2020000</v>
      </c>
      <c r="BC3" s="8">
        <f>BM3</f>
        <v>256000</v>
      </c>
      <c r="BD3" s="8">
        <f>SUM(BB3,BC3)</f>
        <v>2276000</v>
      </c>
      <c r="BE3" s="1"/>
      <c r="BF3" s="1"/>
      <c r="BG3" s="31" t="s">
        <v>0</v>
      </c>
      <c r="BH3" s="32">
        <v>8</v>
      </c>
      <c r="BI3" s="48">
        <v>16</v>
      </c>
      <c r="BJ3" s="45">
        <v>64</v>
      </c>
      <c r="BK3" s="45">
        <f>(BI3/BJ3)*100</f>
        <v>25</v>
      </c>
      <c r="BL3" s="32">
        <v>2</v>
      </c>
      <c r="BM3" s="30">
        <f t="shared" ref="BM3:BM34" si="2">(BH3*BI3*BL3)*1000</f>
        <v>256000</v>
      </c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3" customHeight="1">
      <c r="A4" s="1"/>
      <c r="B4" s="42">
        <f>B3+1</f>
        <v>2</v>
      </c>
      <c r="C4" s="1"/>
      <c r="D4" s="6" t="s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4">
        <v>2000</v>
      </c>
      <c r="S4" s="5"/>
      <c r="T4" s="5"/>
      <c r="U4" s="5"/>
      <c r="V4" s="5"/>
      <c r="W4" s="5"/>
      <c r="X4" s="5"/>
      <c r="Y4" s="5"/>
      <c r="Z4" s="5"/>
      <c r="AA4" s="35">
        <v>550</v>
      </c>
      <c r="AB4" s="5"/>
      <c r="AC4" s="5"/>
      <c r="AD4" s="5"/>
      <c r="AE4" s="2"/>
      <c r="AF4" s="5"/>
      <c r="AG4" s="5"/>
      <c r="AH4" s="5"/>
      <c r="AI4" s="38"/>
      <c r="AJ4" s="38"/>
      <c r="AK4" s="5"/>
      <c r="AL4" s="5"/>
      <c r="AM4" s="38"/>
      <c r="AN4" s="5"/>
      <c r="AO4" s="5"/>
      <c r="AP4" s="5"/>
      <c r="AQ4" s="38"/>
      <c r="AR4" s="5"/>
      <c r="AS4" s="5"/>
      <c r="AT4" s="5"/>
      <c r="AU4" s="5"/>
      <c r="AV4" s="22">
        <v>300</v>
      </c>
      <c r="AW4" s="5"/>
      <c r="AX4" s="5"/>
      <c r="AY4" s="5"/>
      <c r="AZ4" s="5"/>
      <c r="BA4" s="5"/>
      <c r="BB4" s="8">
        <f t="shared" ref="BB4:BB23" si="3">SUM(E4:BA4)*1000</f>
        <v>2850000</v>
      </c>
      <c r="BC4" s="8">
        <f t="shared" ref="BC4:BC32" si="4">BM4</f>
        <v>625000</v>
      </c>
      <c r="BD4" s="8">
        <f t="shared" ref="BD4:BD32" si="5">SUM(BB4,BC4)</f>
        <v>3475000</v>
      </c>
      <c r="BE4" s="1"/>
      <c r="BF4" s="1"/>
      <c r="BG4" s="33" t="s">
        <v>1</v>
      </c>
      <c r="BH4" s="32">
        <v>5</v>
      </c>
      <c r="BI4" s="47">
        <v>25</v>
      </c>
      <c r="BJ4" s="45">
        <v>40</v>
      </c>
      <c r="BK4" s="45">
        <f t="shared" ref="BK4:BK32" si="6">(BI4/BJ4)*100</f>
        <v>62.5</v>
      </c>
      <c r="BL4" s="32">
        <v>5</v>
      </c>
      <c r="BM4" s="30">
        <f t="shared" si="2"/>
        <v>625000</v>
      </c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23" customHeight="1">
      <c r="A5" s="1"/>
      <c r="B5" s="42">
        <f t="shared" ref="B5:B34" si="7">B4+1</f>
        <v>3</v>
      </c>
      <c r="C5" s="1"/>
      <c r="D5" s="6" t="s">
        <v>3</v>
      </c>
      <c r="E5" s="5"/>
      <c r="F5" s="5"/>
      <c r="G5" s="5"/>
      <c r="H5" s="5"/>
      <c r="I5" s="5"/>
      <c r="J5" s="5"/>
      <c r="K5" s="5"/>
      <c r="L5" s="5"/>
      <c r="M5" s="5"/>
      <c r="N5" s="34">
        <v>50</v>
      </c>
      <c r="O5" s="5"/>
      <c r="P5" s="5"/>
      <c r="Q5" s="5"/>
      <c r="R5" s="34">
        <v>650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38"/>
      <c r="AR5" s="5"/>
      <c r="AS5" s="38"/>
      <c r="AT5" s="5"/>
      <c r="AU5" s="5"/>
      <c r="AV5" s="22">
        <v>300</v>
      </c>
      <c r="AW5" s="5"/>
      <c r="AX5" s="5"/>
      <c r="AY5" s="5"/>
      <c r="AZ5" s="5"/>
      <c r="BA5" s="5"/>
      <c r="BB5" s="8">
        <f t="shared" si="3"/>
        <v>1000000</v>
      </c>
      <c r="BC5" s="8">
        <f t="shared" si="4"/>
        <v>90000</v>
      </c>
      <c r="BD5" s="8">
        <f t="shared" si="5"/>
        <v>1090000</v>
      </c>
      <c r="BE5" s="1"/>
      <c r="BF5" s="1"/>
      <c r="BG5" s="33" t="s">
        <v>3</v>
      </c>
      <c r="BH5" s="32">
        <v>5</v>
      </c>
      <c r="BI5" s="32">
        <v>9</v>
      </c>
      <c r="BJ5" s="45">
        <v>39</v>
      </c>
      <c r="BK5" s="45">
        <f t="shared" si="6"/>
        <v>23.076923076923077</v>
      </c>
      <c r="BL5" s="32">
        <v>2</v>
      </c>
      <c r="BM5" s="30">
        <f t="shared" si="2"/>
        <v>90000</v>
      </c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23" customHeight="1">
      <c r="A6" s="1"/>
      <c r="B6" s="42">
        <f t="shared" si="7"/>
        <v>4</v>
      </c>
      <c r="C6" s="1"/>
      <c r="D6" s="6" t="s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2">
        <v>60</v>
      </c>
      <c r="Q6" s="5"/>
      <c r="R6" s="34">
        <v>650</v>
      </c>
      <c r="S6" s="5"/>
      <c r="T6" s="5"/>
      <c r="U6" s="5"/>
      <c r="V6" s="5"/>
      <c r="W6" s="5"/>
      <c r="X6" s="5"/>
      <c r="Y6" s="5"/>
      <c r="Z6" s="5"/>
      <c r="AA6" s="35">
        <v>50</v>
      </c>
      <c r="AB6" s="5"/>
      <c r="AC6" s="5"/>
      <c r="AD6" s="5"/>
      <c r="AE6" s="5"/>
      <c r="AF6" s="2"/>
      <c r="AG6" s="5"/>
      <c r="AH6" s="5"/>
      <c r="AI6" s="5"/>
      <c r="AJ6" s="38"/>
      <c r="AK6" s="5"/>
      <c r="AL6" s="5"/>
      <c r="AM6" s="5"/>
      <c r="AN6" s="5"/>
      <c r="AO6" s="5"/>
      <c r="AP6" s="5"/>
      <c r="AQ6" s="5"/>
      <c r="AR6" s="38"/>
      <c r="AS6" s="5"/>
      <c r="AT6" s="5"/>
      <c r="AU6" s="5"/>
      <c r="AV6" s="22">
        <v>300</v>
      </c>
      <c r="AW6" s="5"/>
      <c r="AX6" s="5"/>
      <c r="AY6" s="5"/>
      <c r="AZ6" s="5"/>
      <c r="BA6" s="5"/>
      <c r="BB6" s="8">
        <f t="shared" si="3"/>
        <v>1060000</v>
      </c>
      <c r="BC6" s="8">
        <f t="shared" si="4"/>
        <v>144000</v>
      </c>
      <c r="BD6" s="8">
        <f t="shared" si="5"/>
        <v>1204000</v>
      </c>
      <c r="BE6" s="1"/>
      <c r="BF6" s="1"/>
      <c r="BG6" s="33" t="s">
        <v>2</v>
      </c>
      <c r="BH6" s="32">
        <v>4</v>
      </c>
      <c r="BI6" s="48">
        <v>12</v>
      </c>
      <c r="BJ6" s="45">
        <v>34</v>
      </c>
      <c r="BK6" s="45">
        <f t="shared" si="6"/>
        <v>35.294117647058826</v>
      </c>
      <c r="BL6" s="32">
        <v>3</v>
      </c>
      <c r="BM6" s="30">
        <f t="shared" si="2"/>
        <v>144000</v>
      </c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3" customHeight="1">
      <c r="A7" s="1"/>
      <c r="B7" s="42">
        <f t="shared" si="7"/>
        <v>5</v>
      </c>
      <c r="C7" s="1"/>
      <c r="D7" s="6" t="s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2">
        <v>40</v>
      </c>
      <c r="Q7" s="5"/>
      <c r="R7" s="34">
        <v>600</v>
      </c>
      <c r="S7" s="5"/>
      <c r="T7" s="5"/>
      <c r="U7" s="5"/>
      <c r="V7" s="5"/>
      <c r="W7" s="5"/>
      <c r="X7" s="5"/>
      <c r="Y7" s="5"/>
      <c r="Z7" s="5"/>
      <c r="AA7" s="35">
        <v>300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22">
        <v>300</v>
      </c>
      <c r="AW7" s="5"/>
      <c r="AX7" s="5"/>
      <c r="AY7" s="5"/>
      <c r="AZ7" s="5"/>
      <c r="BA7" s="5"/>
      <c r="BB7" s="8">
        <f t="shared" si="3"/>
        <v>1240000</v>
      </c>
      <c r="BC7" s="8">
        <f t="shared" si="4"/>
        <v>0</v>
      </c>
      <c r="BD7" s="8">
        <f t="shared" si="5"/>
        <v>1240000</v>
      </c>
      <c r="BE7" s="1"/>
      <c r="BF7" s="1"/>
      <c r="BG7" s="33" t="s">
        <v>7</v>
      </c>
      <c r="BH7" s="32">
        <v>4</v>
      </c>
      <c r="BI7" s="32">
        <v>0</v>
      </c>
      <c r="BJ7" s="45">
        <v>32</v>
      </c>
      <c r="BK7" s="45">
        <f t="shared" si="6"/>
        <v>0</v>
      </c>
      <c r="BL7" s="32">
        <v>0</v>
      </c>
      <c r="BM7" s="30">
        <f t="shared" si="2"/>
        <v>0</v>
      </c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23" customHeight="1">
      <c r="A8" s="1"/>
      <c r="B8" s="42">
        <f t="shared" si="7"/>
        <v>6</v>
      </c>
      <c r="C8" s="1"/>
      <c r="D8" s="6" t="s">
        <v>9</v>
      </c>
      <c r="E8" s="5"/>
      <c r="F8" s="5"/>
      <c r="G8" s="5"/>
      <c r="H8" s="5"/>
      <c r="I8" s="5"/>
      <c r="J8" s="5"/>
      <c r="K8" s="5"/>
      <c r="L8" s="5"/>
      <c r="M8" s="5"/>
      <c r="N8" s="34">
        <v>50</v>
      </c>
      <c r="O8" s="5"/>
      <c r="P8" s="22">
        <v>60</v>
      </c>
      <c r="Q8" s="5"/>
      <c r="R8" s="34">
        <v>300</v>
      </c>
      <c r="S8" s="5"/>
      <c r="T8" s="5"/>
      <c r="U8" s="5"/>
      <c r="V8" s="5"/>
      <c r="W8" s="5"/>
      <c r="X8" s="5"/>
      <c r="Y8" s="5"/>
      <c r="Z8" s="5"/>
      <c r="AA8" s="35">
        <v>250</v>
      </c>
      <c r="AB8" s="5"/>
      <c r="AC8" s="5"/>
      <c r="AD8" s="5"/>
      <c r="AE8" s="5"/>
      <c r="AF8" s="5"/>
      <c r="AG8" s="5"/>
      <c r="AH8" s="5"/>
      <c r="AI8" s="5"/>
      <c r="AJ8" s="5"/>
      <c r="AK8" s="38"/>
      <c r="AL8" s="5"/>
      <c r="AM8" s="38"/>
      <c r="AN8" s="5"/>
      <c r="AO8" s="38"/>
      <c r="AP8" s="5"/>
      <c r="AQ8" s="5"/>
      <c r="AR8" s="5"/>
      <c r="AS8" s="38"/>
      <c r="AT8" s="5"/>
      <c r="AU8" s="5"/>
      <c r="AV8" s="22">
        <v>300</v>
      </c>
      <c r="AW8" s="5"/>
      <c r="AX8" s="5"/>
      <c r="AY8" s="5"/>
      <c r="AZ8" s="5"/>
      <c r="BA8" s="5"/>
      <c r="BB8" s="8">
        <f t="shared" si="3"/>
        <v>960000</v>
      </c>
      <c r="BC8" s="8">
        <f t="shared" si="4"/>
        <v>144000</v>
      </c>
      <c r="BD8" s="8">
        <f t="shared" si="5"/>
        <v>1104000</v>
      </c>
      <c r="BE8" s="1"/>
      <c r="BF8" s="1"/>
      <c r="BG8" s="33" t="s">
        <v>9</v>
      </c>
      <c r="BH8" s="32">
        <v>3</v>
      </c>
      <c r="BI8" s="47">
        <v>12</v>
      </c>
      <c r="BJ8" s="45">
        <v>21</v>
      </c>
      <c r="BK8" s="45">
        <f t="shared" si="6"/>
        <v>57.142857142857139</v>
      </c>
      <c r="BL8" s="32">
        <v>4</v>
      </c>
      <c r="BM8" s="30">
        <f t="shared" si="2"/>
        <v>144000</v>
      </c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3" customHeight="1">
      <c r="A9" s="1"/>
      <c r="B9" s="42">
        <f t="shared" si="7"/>
        <v>7</v>
      </c>
      <c r="C9" s="1"/>
      <c r="D9" s="6" t="s">
        <v>11</v>
      </c>
      <c r="E9" s="5"/>
      <c r="F9" s="5"/>
      <c r="G9" s="5"/>
      <c r="H9" s="5"/>
      <c r="I9" s="5"/>
      <c r="J9" s="5"/>
      <c r="K9" s="5"/>
      <c r="L9" s="5"/>
      <c r="M9" s="5"/>
      <c r="N9" s="34">
        <v>50</v>
      </c>
      <c r="O9" s="5"/>
      <c r="P9" s="5"/>
      <c r="Q9" s="5"/>
      <c r="R9" s="34">
        <v>1300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8"/>
      <c r="AJ9" s="38"/>
      <c r="AK9" s="38"/>
      <c r="AL9" s="5"/>
      <c r="AM9" s="38"/>
      <c r="AN9" s="5"/>
      <c r="AO9" s="38"/>
      <c r="AP9" s="38"/>
      <c r="AQ9" s="38"/>
      <c r="AR9" s="5"/>
      <c r="AS9" s="38"/>
      <c r="AT9" s="50">
        <v>100</v>
      </c>
      <c r="AU9" s="5"/>
      <c r="AV9" s="22">
        <v>300</v>
      </c>
      <c r="AW9" s="5"/>
      <c r="AX9" s="5"/>
      <c r="AY9" s="5"/>
      <c r="AZ9" s="5"/>
      <c r="BA9" s="5"/>
      <c r="BB9" s="8">
        <f t="shared" si="3"/>
        <v>1750000</v>
      </c>
      <c r="BC9" s="8">
        <f t="shared" si="4"/>
        <v>624000</v>
      </c>
      <c r="BD9" s="8">
        <f t="shared" si="5"/>
        <v>2374000</v>
      </c>
      <c r="BE9" s="1"/>
      <c r="BF9" s="1"/>
      <c r="BG9" s="33" t="s">
        <v>11</v>
      </c>
      <c r="BH9" s="32">
        <v>3</v>
      </c>
      <c r="BI9" s="47">
        <v>26</v>
      </c>
      <c r="BJ9" s="45">
        <v>26</v>
      </c>
      <c r="BK9" s="45">
        <f t="shared" si="6"/>
        <v>100</v>
      </c>
      <c r="BL9" s="47">
        <v>8</v>
      </c>
      <c r="BM9" s="30">
        <f t="shared" si="2"/>
        <v>624000</v>
      </c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3" customHeight="1">
      <c r="A10" s="1"/>
      <c r="B10" s="42">
        <f t="shared" si="7"/>
        <v>8</v>
      </c>
      <c r="C10" s="1"/>
      <c r="D10" s="6" t="s">
        <v>19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2">
        <v>140</v>
      </c>
      <c r="Q10" s="5"/>
      <c r="R10" s="34">
        <v>400</v>
      </c>
      <c r="S10" s="5"/>
      <c r="T10" s="5"/>
      <c r="U10" s="5"/>
      <c r="V10" s="5"/>
      <c r="W10" s="5"/>
      <c r="X10" s="5"/>
      <c r="Y10" s="5"/>
      <c r="Z10" s="5"/>
      <c r="AA10" s="35">
        <v>1080</v>
      </c>
      <c r="AB10" s="5"/>
      <c r="AC10" s="5"/>
      <c r="AD10" s="5"/>
      <c r="AE10" s="22">
        <v>1137</v>
      </c>
      <c r="AF10" s="2"/>
      <c r="AG10" s="5"/>
      <c r="AH10" s="38"/>
      <c r="AI10" s="5"/>
      <c r="AJ10" s="38"/>
      <c r="AK10" s="22">
        <v>200</v>
      </c>
      <c r="AL10" s="5"/>
      <c r="AM10" s="5"/>
      <c r="AN10" s="38"/>
      <c r="AO10" s="5"/>
      <c r="AP10" s="38"/>
      <c r="AQ10" s="5"/>
      <c r="AR10" s="38"/>
      <c r="AS10" s="5"/>
      <c r="AT10" s="5"/>
      <c r="AU10" s="5"/>
      <c r="AV10" s="22">
        <v>300</v>
      </c>
      <c r="AW10" s="5"/>
      <c r="AX10" s="5"/>
      <c r="AY10" s="5"/>
      <c r="AZ10" s="5"/>
      <c r="BA10" s="5"/>
      <c r="BB10" s="8">
        <f t="shared" si="3"/>
        <v>3257000</v>
      </c>
      <c r="BC10" s="8">
        <f t="shared" si="4"/>
        <v>96000</v>
      </c>
      <c r="BD10" s="8">
        <f t="shared" si="5"/>
        <v>3353000</v>
      </c>
      <c r="BE10" s="1"/>
      <c r="BF10" s="1"/>
      <c r="BG10" s="33" t="s">
        <v>19</v>
      </c>
      <c r="BH10" s="32">
        <v>2</v>
      </c>
      <c r="BI10" s="32">
        <v>8</v>
      </c>
      <c r="BJ10" s="45">
        <v>10</v>
      </c>
      <c r="BK10" s="45">
        <f t="shared" si="6"/>
        <v>80</v>
      </c>
      <c r="BL10" s="32">
        <v>6</v>
      </c>
      <c r="BM10" s="30">
        <f t="shared" si="2"/>
        <v>96000</v>
      </c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3" customHeight="1">
      <c r="A11" s="1"/>
      <c r="B11" s="42">
        <f t="shared" si="7"/>
        <v>9</v>
      </c>
      <c r="C11" s="1"/>
      <c r="D11" s="6" t="s">
        <v>32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4">
        <v>300</v>
      </c>
      <c r="S11" s="5"/>
      <c r="T11" s="5"/>
      <c r="U11" s="5"/>
      <c r="V11" s="5"/>
      <c r="W11" s="37">
        <v>30</v>
      </c>
      <c r="X11" s="5"/>
      <c r="Y11" s="5"/>
      <c r="Z11" s="36">
        <v>120</v>
      </c>
      <c r="AA11" s="5"/>
      <c r="AB11" s="5"/>
      <c r="AC11" s="5"/>
      <c r="AD11" s="5"/>
      <c r="AE11" s="5"/>
      <c r="AF11" s="5"/>
      <c r="AG11" s="5"/>
      <c r="AH11" s="5"/>
      <c r="AI11" s="38"/>
      <c r="AJ11" s="5"/>
      <c r="AK11" s="5"/>
      <c r="AL11" s="5"/>
      <c r="AM11" s="5"/>
      <c r="AN11" s="38"/>
      <c r="AO11" s="5"/>
      <c r="AP11" s="38"/>
      <c r="AQ11" s="5"/>
      <c r="AR11" s="5"/>
      <c r="AS11" s="5"/>
      <c r="AT11" s="5"/>
      <c r="AU11" s="5"/>
      <c r="AV11" s="22">
        <v>300</v>
      </c>
      <c r="AW11" s="5"/>
      <c r="AX11" s="5"/>
      <c r="AY11" s="5"/>
      <c r="AZ11" s="5"/>
      <c r="BA11" s="5"/>
      <c r="BB11" s="8">
        <f t="shared" si="3"/>
        <v>750000</v>
      </c>
      <c r="BC11" s="8">
        <f t="shared" si="4"/>
        <v>9000</v>
      </c>
      <c r="BD11" s="8">
        <f t="shared" si="5"/>
        <v>759000</v>
      </c>
      <c r="BE11" s="1"/>
      <c r="BF11" s="1"/>
      <c r="BG11" s="33" t="s">
        <v>32</v>
      </c>
      <c r="BH11" s="32">
        <v>1</v>
      </c>
      <c r="BI11" s="32">
        <v>3</v>
      </c>
      <c r="BJ11" s="45">
        <v>13</v>
      </c>
      <c r="BK11" s="45">
        <f t="shared" si="6"/>
        <v>23.076923076923077</v>
      </c>
      <c r="BL11" s="32">
        <v>3</v>
      </c>
      <c r="BM11" s="30">
        <f t="shared" si="2"/>
        <v>9000</v>
      </c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23" customHeight="1">
      <c r="A12" s="1"/>
      <c r="B12" s="42">
        <f t="shared" si="7"/>
        <v>10</v>
      </c>
      <c r="C12" s="1"/>
      <c r="D12" s="6" t="s">
        <v>10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4">
        <v>800</v>
      </c>
      <c r="S12" s="5"/>
      <c r="T12" s="5"/>
      <c r="U12" s="5"/>
      <c r="V12" s="5"/>
      <c r="W12" s="5"/>
      <c r="X12" s="5"/>
      <c r="Y12" s="5"/>
      <c r="Z12" s="5"/>
      <c r="AA12" s="35">
        <v>460</v>
      </c>
      <c r="AB12" s="5"/>
      <c r="AC12" s="5"/>
      <c r="AD12" s="5"/>
      <c r="AE12" s="5"/>
      <c r="AF12" s="2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38"/>
      <c r="AU12" s="5"/>
      <c r="AV12" s="22">
        <v>300</v>
      </c>
      <c r="AW12" s="5"/>
      <c r="AX12" s="5"/>
      <c r="AY12" s="5"/>
      <c r="AZ12" s="5"/>
      <c r="BA12" s="5"/>
      <c r="BB12" s="8">
        <f t="shared" si="3"/>
        <v>1560000</v>
      </c>
      <c r="BC12" s="8">
        <f t="shared" si="4"/>
        <v>48000</v>
      </c>
      <c r="BD12" s="8">
        <f t="shared" si="5"/>
        <v>1608000</v>
      </c>
      <c r="BE12" s="1"/>
      <c r="BF12" s="1"/>
      <c r="BG12" s="33" t="s">
        <v>10</v>
      </c>
      <c r="BH12" s="32">
        <v>4</v>
      </c>
      <c r="BI12" s="32">
        <v>6</v>
      </c>
      <c r="BJ12" s="45">
        <v>29</v>
      </c>
      <c r="BK12" s="45">
        <f t="shared" si="6"/>
        <v>20.689655172413794</v>
      </c>
      <c r="BL12" s="32">
        <v>2</v>
      </c>
      <c r="BM12" s="30">
        <f t="shared" si="2"/>
        <v>48000</v>
      </c>
      <c r="BN12" s="1"/>
      <c r="BO12" s="1"/>
      <c r="BP12" s="41"/>
      <c r="BQ12" s="1"/>
      <c r="BR12" s="1"/>
      <c r="BS12" s="1"/>
      <c r="BT12" s="1"/>
      <c r="BU12" s="1"/>
      <c r="BV12" s="1"/>
      <c r="BW12" s="1"/>
    </row>
    <row r="13" spans="1:75" ht="22" customHeight="1">
      <c r="A13" s="1"/>
      <c r="B13" s="42">
        <f t="shared" si="7"/>
        <v>11</v>
      </c>
      <c r="C13" s="1"/>
      <c r="D13" s="6" t="s">
        <v>12</v>
      </c>
      <c r="E13" s="5"/>
      <c r="F13" s="5"/>
      <c r="G13" s="5"/>
      <c r="H13" s="5"/>
      <c r="I13" s="5"/>
      <c r="J13" s="5"/>
      <c r="K13" s="5"/>
      <c r="L13" s="5"/>
      <c r="M13" s="5"/>
      <c r="N13" s="34">
        <v>500</v>
      </c>
      <c r="O13" s="5"/>
      <c r="P13" s="5"/>
      <c r="Q13" s="5"/>
      <c r="R13" s="34">
        <v>1500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22">
        <v>1335</v>
      </c>
      <c r="AF13" s="5"/>
      <c r="AG13" s="5"/>
      <c r="AH13" s="38"/>
      <c r="AI13" s="5"/>
      <c r="AJ13" s="5"/>
      <c r="AK13" s="5"/>
      <c r="AL13" s="5"/>
      <c r="AM13" s="5"/>
      <c r="AN13" s="38"/>
      <c r="AO13" s="5"/>
      <c r="AP13" s="38"/>
      <c r="AQ13" s="5"/>
      <c r="AR13" s="38"/>
      <c r="AS13" s="5"/>
      <c r="AT13" s="38"/>
      <c r="AU13" s="5"/>
      <c r="AV13" s="22">
        <v>300</v>
      </c>
      <c r="AW13" s="5"/>
      <c r="AX13" s="5"/>
      <c r="AY13" s="5"/>
      <c r="AZ13" s="5"/>
      <c r="BA13" s="5"/>
      <c r="BB13" s="8">
        <f t="shared" si="3"/>
        <v>3635000</v>
      </c>
      <c r="BC13" s="8">
        <f t="shared" si="4"/>
        <v>625000</v>
      </c>
      <c r="BD13" s="8">
        <f t="shared" si="5"/>
        <v>4260000</v>
      </c>
      <c r="BE13" s="1"/>
      <c r="BF13" s="1"/>
      <c r="BG13" s="33" t="s">
        <v>12</v>
      </c>
      <c r="BH13" s="32">
        <v>5</v>
      </c>
      <c r="BI13" s="47">
        <v>25</v>
      </c>
      <c r="BJ13" s="45">
        <v>40</v>
      </c>
      <c r="BK13" s="45">
        <f t="shared" si="6"/>
        <v>62.5</v>
      </c>
      <c r="BL13" s="32">
        <v>5</v>
      </c>
      <c r="BM13" s="30">
        <f t="shared" si="2"/>
        <v>625000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2" customHeight="1">
      <c r="A14" s="1"/>
      <c r="B14" s="42">
        <f t="shared" si="7"/>
        <v>12</v>
      </c>
      <c r="C14" s="1"/>
      <c r="D14" s="6" t="s">
        <v>13</v>
      </c>
      <c r="E14" s="5"/>
      <c r="F14" s="5"/>
      <c r="G14" s="5"/>
      <c r="H14" s="5"/>
      <c r="I14" s="5"/>
      <c r="J14" s="5"/>
      <c r="K14" s="5"/>
      <c r="L14" s="5"/>
      <c r="M14" s="5"/>
      <c r="N14" s="34">
        <v>1000</v>
      </c>
      <c r="O14" s="5"/>
      <c r="P14" s="5"/>
      <c r="Q14" s="5"/>
      <c r="R14" s="34">
        <v>300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38"/>
      <c r="AI14" s="5"/>
      <c r="AJ14" s="5"/>
      <c r="AK14" s="5"/>
      <c r="AL14" s="5"/>
      <c r="AM14" s="38"/>
      <c r="AN14" s="5"/>
      <c r="AO14" s="38"/>
      <c r="AP14" s="5"/>
      <c r="AQ14" s="5"/>
      <c r="AR14" s="5"/>
      <c r="AS14" s="5"/>
      <c r="AT14" s="5"/>
      <c r="AU14" s="5"/>
      <c r="AV14" s="22">
        <v>300</v>
      </c>
      <c r="AW14" s="5"/>
      <c r="AX14" s="5"/>
      <c r="AY14" s="5"/>
      <c r="AZ14" s="5"/>
      <c r="BA14" s="5"/>
      <c r="BB14" s="8">
        <f t="shared" si="3"/>
        <v>1600000</v>
      </c>
      <c r="BC14" s="8">
        <f t="shared" si="4"/>
        <v>576000</v>
      </c>
      <c r="BD14" s="40">
        <f t="shared" si="5"/>
        <v>2176000</v>
      </c>
      <c r="BE14" s="1"/>
      <c r="BF14" s="1"/>
      <c r="BG14" s="33" t="s">
        <v>13</v>
      </c>
      <c r="BH14" s="32">
        <v>8</v>
      </c>
      <c r="BI14" s="47">
        <v>24</v>
      </c>
      <c r="BJ14" s="45">
        <v>64</v>
      </c>
      <c r="BK14" s="45">
        <f t="shared" si="6"/>
        <v>37.5</v>
      </c>
      <c r="BL14" s="32">
        <v>3</v>
      </c>
      <c r="BM14" s="30">
        <f t="shared" si="2"/>
        <v>576000</v>
      </c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2" customHeight="1">
      <c r="A15" s="1"/>
      <c r="B15" s="42">
        <f t="shared" si="7"/>
        <v>13</v>
      </c>
      <c r="C15" s="1"/>
      <c r="D15" s="6" t="s">
        <v>14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4">
        <v>400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2"/>
      <c r="AG15" s="2"/>
      <c r="AH15" s="5"/>
      <c r="AI15" s="5"/>
      <c r="AJ15" s="5"/>
      <c r="AK15" s="22">
        <v>100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22">
        <v>300</v>
      </c>
      <c r="AW15" s="5"/>
      <c r="AX15" s="5"/>
      <c r="AY15" s="5"/>
      <c r="AZ15" s="5"/>
      <c r="BA15" s="5"/>
      <c r="BB15" s="8">
        <f t="shared" si="3"/>
        <v>800000</v>
      </c>
      <c r="BC15" s="8">
        <f t="shared" si="4"/>
        <v>64000</v>
      </c>
      <c r="BD15" s="8">
        <f t="shared" si="5"/>
        <v>864000</v>
      </c>
      <c r="BE15" s="1"/>
      <c r="BF15" s="1"/>
      <c r="BG15" s="33" t="s">
        <v>14</v>
      </c>
      <c r="BH15" s="32">
        <v>4</v>
      </c>
      <c r="BI15" s="32">
        <v>8</v>
      </c>
      <c r="BJ15" s="45">
        <v>36</v>
      </c>
      <c r="BK15" s="45">
        <f t="shared" si="6"/>
        <v>22.222222222222221</v>
      </c>
      <c r="BL15" s="32">
        <v>2</v>
      </c>
      <c r="BM15" s="30">
        <f t="shared" si="2"/>
        <v>64000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2" customHeight="1">
      <c r="A16" s="1"/>
      <c r="B16" s="42">
        <f t="shared" si="7"/>
        <v>14</v>
      </c>
      <c r="C16" s="1"/>
      <c r="D16" s="6" t="s">
        <v>18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4">
        <v>500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8"/>
      <c r="AI16" s="38"/>
      <c r="AJ16" s="38"/>
      <c r="AK16" s="5"/>
      <c r="AL16" s="38"/>
      <c r="AM16" s="5"/>
      <c r="AN16" s="5"/>
      <c r="AO16" s="5"/>
      <c r="AP16" s="38"/>
      <c r="AQ16" s="5"/>
      <c r="AR16" s="38"/>
      <c r="AS16" s="5"/>
      <c r="AT16" s="5"/>
      <c r="AU16" s="5"/>
      <c r="AV16" s="22">
        <v>300</v>
      </c>
      <c r="AW16" s="5"/>
      <c r="AX16" s="5"/>
      <c r="AY16" s="5"/>
      <c r="AZ16" s="5"/>
      <c r="BA16" s="5"/>
      <c r="BB16" s="8">
        <f t="shared" si="3"/>
        <v>800000</v>
      </c>
      <c r="BC16" s="8">
        <f t="shared" si="4"/>
        <v>162000</v>
      </c>
      <c r="BD16" s="8">
        <f t="shared" si="5"/>
        <v>962000</v>
      </c>
      <c r="BE16" s="1"/>
      <c r="BF16" s="1"/>
      <c r="BG16" s="33" t="s">
        <v>18</v>
      </c>
      <c r="BH16" s="32">
        <v>3</v>
      </c>
      <c r="BI16" s="32">
        <v>9</v>
      </c>
      <c r="BJ16" s="45">
        <v>13</v>
      </c>
      <c r="BK16" s="45">
        <f t="shared" si="6"/>
        <v>69.230769230769226</v>
      </c>
      <c r="BL16" s="32">
        <v>6</v>
      </c>
      <c r="BM16" s="30">
        <f t="shared" si="2"/>
        <v>162000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2" customHeight="1">
      <c r="A17" s="1"/>
      <c r="B17" s="42">
        <f t="shared" si="7"/>
        <v>15</v>
      </c>
      <c r="C17" s="1"/>
      <c r="D17" s="6" t="s">
        <v>20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2">
        <v>20</v>
      </c>
      <c r="Q17" s="5"/>
      <c r="R17" s="34">
        <v>500</v>
      </c>
      <c r="S17" s="5"/>
      <c r="T17" s="5"/>
      <c r="U17" s="5"/>
      <c r="V17" s="5"/>
      <c r="W17" s="5"/>
      <c r="X17" s="5"/>
      <c r="Y17" s="5"/>
      <c r="Z17" s="5"/>
      <c r="AA17" s="35">
        <v>130</v>
      </c>
      <c r="AB17" s="5"/>
      <c r="AC17" s="5"/>
      <c r="AD17" s="5"/>
      <c r="AE17" s="5"/>
      <c r="AF17" s="2"/>
      <c r="AG17" s="5"/>
      <c r="AH17" s="38"/>
      <c r="AI17" s="5"/>
      <c r="AJ17" s="38"/>
      <c r="AK17" s="22">
        <v>400</v>
      </c>
      <c r="AL17" s="38"/>
      <c r="AM17" s="5"/>
      <c r="AN17" s="38"/>
      <c r="AO17" s="5"/>
      <c r="AP17" s="38"/>
      <c r="AQ17" s="5"/>
      <c r="AR17" s="38"/>
      <c r="AS17" s="5"/>
      <c r="AT17" s="5"/>
      <c r="AU17" s="5"/>
      <c r="AV17" s="22">
        <v>300</v>
      </c>
      <c r="AW17" s="5"/>
      <c r="AX17" s="5"/>
      <c r="AY17" s="5"/>
      <c r="AZ17" s="5"/>
      <c r="BA17" s="5"/>
      <c r="BB17" s="8">
        <f t="shared" si="3"/>
        <v>1350000</v>
      </c>
      <c r="BC17" s="8">
        <f t="shared" si="4"/>
        <v>96000</v>
      </c>
      <c r="BD17" s="8">
        <f t="shared" si="5"/>
        <v>1446000</v>
      </c>
      <c r="BE17" s="1"/>
      <c r="BF17" s="1"/>
      <c r="BG17" s="33" t="s">
        <v>20</v>
      </c>
      <c r="BH17" s="32">
        <v>2</v>
      </c>
      <c r="BI17" s="32">
        <v>8</v>
      </c>
      <c r="BJ17" s="45">
        <v>15</v>
      </c>
      <c r="BK17" s="45">
        <f t="shared" si="6"/>
        <v>53.333333333333336</v>
      </c>
      <c r="BL17" s="32">
        <v>6</v>
      </c>
      <c r="BM17" s="30">
        <f t="shared" si="2"/>
        <v>96000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2" customHeight="1">
      <c r="A18" s="1"/>
      <c r="B18" s="42">
        <f t="shared" si="7"/>
        <v>16</v>
      </c>
      <c r="C18" s="1"/>
      <c r="D18" s="6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4">
        <v>200</v>
      </c>
      <c r="S18" s="5"/>
      <c r="T18" s="5"/>
      <c r="U18" s="5"/>
      <c r="V18" s="5"/>
      <c r="W18" s="5"/>
      <c r="X18" s="5"/>
      <c r="Y18" s="5"/>
      <c r="Z18" s="5"/>
      <c r="AA18" s="35">
        <v>330</v>
      </c>
      <c r="AB18" s="5"/>
      <c r="AC18" s="5"/>
      <c r="AD18" s="5"/>
      <c r="AE18" s="5"/>
      <c r="AF18" s="2"/>
      <c r="AG18" s="5"/>
      <c r="AH18" s="5"/>
      <c r="AI18" s="5"/>
      <c r="AJ18" s="38"/>
      <c r="AK18" s="22">
        <v>300</v>
      </c>
      <c r="AL18" s="38"/>
      <c r="AM18" s="5"/>
      <c r="AN18" s="5"/>
      <c r="AO18" s="38"/>
      <c r="AP18" s="38"/>
      <c r="AQ18" s="5"/>
      <c r="AR18" s="38"/>
      <c r="AS18" s="5"/>
      <c r="AT18" s="38"/>
      <c r="AU18" s="50">
        <v>100</v>
      </c>
      <c r="AV18" s="22">
        <v>300</v>
      </c>
      <c r="AW18" s="5"/>
      <c r="AX18" s="5"/>
      <c r="AY18" s="5"/>
      <c r="AZ18" s="5"/>
      <c r="BA18" s="5"/>
      <c r="BB18" s="8">
        <f t="shared" si="3"/>
        <v>1230000</v>
      </c>
      <c r="BC18" s="8">
        <f t="shared" si="4"/>
        <v>240000</v>
      </c>
      <c r="BD18" s="8">
        <f t="shared" si="5"/>
        <v>1470000</v>
      </c>
      <c r="BE18" s="1"/>
      <c r="BF18" s="1"/>
      <c r="BG18" s="33" t="s">
        <v>21</v>
      </c>
      <c r="BH18" s="32">
        <v>2</v>
      </c>
      <c r="BI18" s="48">
        <v>15</v>
      </c>
      <c r="BJ18" s="45">
        <v>12</v>
      </c>
      <c r="BK18" s="45">
        <f t="shared" si="6"/>
        <v>125</v>
      </c>
      <c r="BL18" s="47">
        <v>8</v>
      </c>
      <c r="BM18" s="30">
        <f t="shared" si="2"/>
        <v>240000</v>
      </c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2" customHeight="1">
      <c r="A19" s="1"/>
      <c r="B19" s="42">
        <f t="shared" si="7"/>
        <v>17</v>
      </c>
      <c r="C19" s="1"/>
      <c r="D19" s="6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38"/>
      <c r="AI19" s="38"/>
      <c r="AJ19" s="5"/>
      <c r="AK19" s="38"/>
      <c r="AL19" s="5"/>
      <c r="AM19" s="38"/>
      <c r="AN19" s="5"/>
      <c r="AO19" s="38"/>
      <c r="AP19" s="5"/>
      <c r="AQ19" s="38"/>
      <c r="AR19" s="5"/>
      <c r="AS19" s="38"/>
      <c r="AT19" s="5"/>
      <c r="AU19" s="5"/>
      <c r="AV19" s="22">
        <v>300</v>
      </c>
      <c r="AW19" s="5"/>
      <c r="AX19" s="5"/>
      <c r="AY19" s="5"/>
      <c r="AZ19" s="5"/>
      <c r="BA19" s="5"/>
      <c r="BB19" s="8">
        <f t="shared" si="3"/>
        <v>300000</v>
      </c>
      <c r="BC19" s="8">
        <f t="shared" si="4"/>
        <v>378000</v>
      </c>
      <c r="BD19" s="8">
        <f t="shared" si="5"/>
        <v>678000</v>
      </c>
      <c r="BE19" s="1"/>
      <c r="BF19" s="1"/>
      <c r="BG19" s="33" t="s">
        <v>24</v>
      </c>
      <c r="BH19" s="32">
        <v>3</v>
      </c>
      <c r="BI19" s="48">
        <v>18</v>
      </c>
      <c r="BJ19" s="45">
        <v>21</v>
      </c>
      <c r="BK19" s="45">
        <f t="shared" si="6"/>
        <v>85.714285714285708</v>
      </c>
      <c r="BL19" s="32">
        <v>7</v>
      </c>
      <c r="BM19" s="30">
        <f t="shared" si="2"/>
        <v>378000</v>
      </c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2" customHeight="1">
      <c r="A20" s="1"/>
      <c r="B20" s="42">
        <f t="shared" si="7"/>
        <v>18</v>
      </c>
      <c r="C20" s="1"/>
      <c r="D20" s="6" t="s">
        <v>45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4">
        <v>650</v>
      </c>
      <c r="S20" s="5"/>
      <c r="T20" s="5"/>
      <c r="U20" s="5"/>
      <c r="V20" s="5"/>
      <c r="W20" s="5"/>
      <c r="X20" s="5"/>
      <c r="Y20" s="5"/>
      <c r="Z20" s="5"/>
      <c r="AA20" s="35">
        <v>100</v>
      </c>
      <c r="AB20" s="5"/>
      <c r="AC20" s="5"/>
      <c r="AD20" s="5"/>
      <c r="AE20" s="5"/>
      <c r="AF20" s="5"/>
      <c r="AG20" s="5"/>
      <c r="AH20" s="38"/>
      <c r="AI20" s="5"/>
      <c r="AJ20" s="38"/>
      <c r="AK20" s="38"/>
      <c r="AL20" s="38"/>
      <c r="AM20" s="5"/>
      <c r="AN20" s="38"/>
      <c r="AO20" s="5"/>
      <c r="AP20" s="38"/>
      <c r="AQ20" s="5"/>
      <c r="AR20" s="5"/>
      <c r="AS20" s="5"/>
      <c r="AT20" s="5"/>
      <c r="AU20" s="5"/>
      <c r="AV20" s="22">
        <v>300</v>
      </c>
      <c r="AW20" s="5"/>
      <c r="AX20" s="5"/>
      <c r="AY20" s="5"/>
      <c r="AZ20" s="5"/>
      <c r="BA20" s="5"/>
      <c r="BB20" s="8">
        <f t="shared" si="3"/>
        <v>1050000</v>
      </c>
      <c r="BC20" s="8">
        <f t="shared" si="4"/>
        <v>168000</v>
      </c>
      <c r="BD20" s="40">
        <f t="shared" si="5"/>
        <v>1218000</v>
      </c>
      <c r="BE20" s="1"/>
      <c r="BF20" s="1"/>
      <c r="BG20" s="33" t="s">
        <v>45</v>
      </c>
      <c r="BH20" s="32">
        <v>2</v>
      </c>
      <c r="BI20" s="48">
        <v>14</v>
      </c>
      <c r="BJ20" s="45">
        <v>18</v>
      </c>
      <c r="BK20" s="45">
        <f t="shared" si="6"/>
        <v>77.777777777777786</v>
      </c>
      <c r="BL20" s="32">
        <v>6</v>
      </c>
      <c r="BM20" s="30">
        <f t="shared" si="2"/>
        <v>168000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2" customHeight="1">
      <c r="A21" s="1"/>
      <c r="B21" s="42">
        <f t="shared" si="7"/>
        <v>19</v>
      </c>
      <c r="C21" s="1"/>
      <c r="D21" s="6" t="s">
        <v>46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>
        <v>800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2"/>
      <c r="AH21" s="5"/>
      <c r="AI21" s="5"/>
      <c r="AJ21" s="5"/>
      <c r="AK21" s="5"/>
      <c r="AL21" s="5"/>
      <c r="AM21" s="5"/>
      <c r="AN21" s="38"/>
      <c r="AO21" s="5"/>
      <c r="AP21" s="5"/>
      <c r="AQ21" s="5"/>
      <c r="AR21" s="5"/>
      <c r="AS21" s="5"/>
      <c r="AT21" s="38"/>
      <c r="AU21" s="5"/>
      <c r="AV21" s="22">
        <v>300</v>
      </c>
      <c r="AW21" s="5"/>
      <c r="AX21" s="5"/>
      <c r="AY21" s="5"/>
      <c r="AZ21" s="5"/>
      <c r="BA21" s="5"/>
      <c r="BB21" s="8">
        <f t="shared" si="3"/>
        <v>1100000</v>
      </c>
      <c r="BC21" s="8">
        <f t="shared" si="4"/>
        <v>30000</v>
      </c>
      <c r="BD21" s="8">
        <f t="shared" si="5"/>
        <v>1130000</v>
      </c>
      <c r="BE21" s="1"/>
      <c r="BF21" s="1"/>
      <c r="BG21" s="33" t="s">
        <v>46</v>
      </c>
      <c r="BH21" s="32">
        <v>2</v>
      </c>
      <c r="BI21" s="32">
        <v>5</v>
      </c>
      <c r="BJ21" s="45">
        <v>19</v>
      </c>
      <c r="BK21" s="45">
        <f t="shared" si="6"/>
        <v>26.315789473684209</v>
      </c>
      <c r="BL21" s="32">
        <v>3</v>
      </c>
      <c r="BM21" s="30">
        <f t="shared" si="2"/>
        <v>30000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2" customHeight="1">
      <c r="A22" s="1"/>
      <c r="B22" s="42">
        <f t="shared" si="7"/>
        <v>20</v>
      </c>
      <c r="C22" s="1"/>
      <c r="D22" s="6" t="s">
        <v>23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4">
        <v>500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38"/>
      <c r="AJ22" s="5"/>
      <c r="AK22" s="5"/>
      <c r="AL22" s="5"/>
      <c r="AM22" s="38"/>
      <c r="AN22" s="5"/>
      <c r="AO22" s="5"/>
      <c r="AP22" s="5"/>
      <c r="AQ22" s="38"/>
      <c r="AR22" s="5"/>
      <c r="AS22" s="5"/>
      <c r="AT22" s="5"/>
      <c r="AU22" s="5"/>
      <c r="AV22" s="22">
        <v>300</v>
      </c>
      <c r="AW22" s="5"/>
      <c r="AX22" s="5"/>
      <c r="AY22" s="5"/>
      <c r="AZ22" s="5"/>
      <c r="BA22" s="5"/>
      <c r="BB22" s="8">
        <f t="shared" si="3"/>
        <v>800000</v>
      </c>
      <c r="BC22" s="8">
        <f t="shared" si="4"/>
        <v>30000</v>
      </c>
      <c r="BD22" s="8">
        <f t="shared" si="5"/>
        <v>830000</v>
      </c>
      <c r="BE22" s="1"/>
      <c r="BF22" s="1"/>
      <c r="BG22" s="33" t="s">
        <v>23</v>
      </c>
      <c r="BH22" s="32">
        <v>2</v>
      </c>
      <c r="BI22" s="32">
        <v>5</v>
      </c>
      <c r="BJ22" s="45">
        <v>11</v>
      </c>
      <c r="BK22" s="45">
        <f t="shared" si="6"/>
        <v>45.454545454545453</v>
      </c>
      <c r="BL22" s="32">
        <v>3</v>
      </c>
      <c r="BM22" s="30">
        <f t="shared" si="2"/>
        <v>30000</v>
      </c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2" customHeight="1">
      <c r="A23" s="1"/>
      <c r="B23" s="42">
        <f t="shared" si="7"/>
        <v>21</v>
      </c>
      <c r="C23" s="1"/>
      <c r="D23" s="6" t="s">
        <v>26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4">
        <v>650</v>
      </c>
      <c r="S23" s="5"/>
      <c r="T23" s="5"/>
      <c r="U23" s="5"/>
      <c r="V23" s="5"/>
      <c r="W23" s="5"/>
      <c r="X23" s="5"/>
      <c r="Y23" s="5"/>
      <c r="Z23" s="5"/>
      <c r="AA23" s="35">
        <v>480</v>
      </c>
      <c r="AB23" s="5"/>
      <c r="AC23" s="5"/>
      <c r="AD23" s="5"/>
      <c r="AE23" s="5"/>
      <c r="AF23" s="5"/>
      <c r="AG23" s="5"/>
      <c r="AH23" s="38"/>
      <c r="AI23" s="38"/>
      <c r="AJ23" s="38"/>
      <c r="AK23" s="5"/>
      <c r="AL23" s="38"/>
      <c r="AM23" s="5"/>
      <c r="AN23" s="38"/>
      <c r="AO23" s="5"/>
      <c r="AP23" s="38"/>
      <c r="AQ23" s="5"/>
      <c r="AR23" s="38"/>
      <c r="AS23" s="5"/>
      <c r="AT23" s="38"/>
      <c r="AU23" s="50">
        <v>100</v>
      </c>
      <c r="AV23" s="22">
        <v>300</v>
      </c>
      <c r="AW23" s="5"/>
      <c r="AX23" s="5"/>
      <c r="AY23" s="5"/>
      <c r="AZ23" s="5"/>
      <c r="BA23" s="5"/>
      <c r="BB23" s="8">
        <f t="shared" si="3"/>
        <v>1530000</v>
      </c>
      <c r="BC23" s="8">
        <f t="shared" si="4"/>
        <v>160000</v>
      </c>
      <c r="BD23" s="8">
        <f t="shared" si="5"/>
        <v>1690000</v>
      </c>
      <c r="BE23" s="1"/>
      <c r="BF23" s="1"/>
      <c r="BG23" s="33" t="s">
        <v>26</v>
      </c>
      <c r="BH23" s="32">
        <v>2</v>
      </c>
      <c r="BI23" s="48">
        <v>10</v>
      </c>
      <c r="BJ23" s="45">
        <v>10</v>
      </c>
      <c r="BK23" s="45">
        <f t="shared" si="6"/>
        <v>100</v>
      </c>
      <c r="BL23" s="47">
        <v>8</v>
      </c>
      <c r="BM23" s="30">
        <f t="shared" si="2"/>
        <v>160000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2" customHeight="1">
      <c r="A24" s="1"/>
      <c r="B24" s="42">
        <f t="shared" si="7"/>
        <v>22</v>
      </c>
      <c r="C24" s="1"/>
      <c r="D24" s="6" t="s">
        <v>25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4">
        <v>800</v>
      </c>
      <c r="S24" s="5"/>
      <c r="T24" s="5"/>
      <c r="U24" s="5"/>
      <c r="V24" s="5"/>
      <c r="W24" s="5"/>
      <c r="X24" s="5"/>
      <c r="Y24" s="5"/>
      <c r="Z24" s="5"/>
      <c r="AA24" s="35">
        <v>140</v>
      </c>
      <c r="AB24" s="5"/>
      <c r="AC24" s="5"/>
      <c r="AD24" s="5"/>
      <c r="AE24" s="5"/>
      <c r="AF24" s="2"/>
      <c r="AG24" s="2"/>
      <c r="AH24" s="5"/>
      <c r="AI24" s="38"/>
      <c r="AJ24" s="5"/>
      <c r="AK24" s="38"/>
      <c r="AL24" s="5"/>
      <c r="AM24" s="38"/>
      <c r="AN24" s="5"/>
      <c r="AO24" s="38"/>
      <c r="AP24" s="5"/>
      <c r="AQ24" s="38"/>
      <c r="AR24" s="5"/>
      <c r="AS24" s="38"/>
      <c r="AT24" s="50">
        <v>100</v>
      </c>
      <c r="AU24" s="5"/>
      <c r="AV24" s="22">
        <v>300</v>
      </c>
      <c r="AW24" s="5"/>
      <c r="AX24" s="5"/>
      <c r="AY24" s="5"/>
      <c r="AZ24" s="5"/>
      <c r="BA24" s="5"/>
      <c r="BB24" s="8">
        <f t="shared" ref="BB24:BB29" si="8">SUM(E24:BA24)*1000</f>
        <v>1340000</v>
      </c>
      <c r="BC24" s="8">
        <f t="shared" si="4"/>
        <v>336000</v>
      </c>
      <c r="BD24" s="8">
        <f t="shared" si="5"/>
        <v>1676000</v>
      </c>
      <c r="BE24" s="1"/>
      <c r="BF24" s="1"/>
      <c r="BG24" s="33" t="s">
        <v>25</v>
      </c>
      <c r="BH24" s="32">
        <v>3</v>
      </c>
      <c r="BI24" s="48">
        <v>14</v>
      </c>
      <c r="BJ24" s="45">
        <v>14</v>
      </c>
      <c r="BK24" s="45">
        <f t="shared" si="6"/>
        <v>100</v>
      </c>
      <c r="BL24" s="47">
        <v>8</v>
      </c>
      <c r="BM24" s="30">
        <f t="shared" si="2"/>
        <v>336000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2" customHeight="1">
      <c r="A25" s="1"/>
      <c r="B25" s="42">
        <f t="shared" si="7"/>
        <v>23</v>
      </c>
      <c r="C25" s="1"/>
      <c r="D25" s="6" t="s">
        <v>33</v>
      </c>
      <c r="E25" s="5"/>
      <c r="F25" s="5"/>
      <c r="G25" s="5"/>
      <c r="H25" s="5"/>
      <c r="I25" s="5"/>
      <c r="J25" s="5"/>
      <c r="K25" s="5"/>
      <c r="L25" s="5"/>
      <c r="M25" s="5"/>
      <c r="N25" s="34">
        <v>50</v>
      </c>
      <c r="O25" s="5"/>
      <c r="P25" s="5"/>
      <c r="Q25" s="5"/>
      <c r="R25" s="34">
        <v>800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2"/>
      <c r="AH25" s="5"/>
      <c r="AI25" s="5"/>
      <c r="AJ25" s="5"/>
      <c r="AK25" s="38"/>
      <c r="AL25" s="5"/>
      <c r="AM25" s="5"/>
      <c r="AN25" s="5"/>
      <c r="AO25" s="5"/>
      <c r="AP25" s="5"/>
      <c r="AQ25" s="38"/>
      <c r="AR25" s="38"/>
      <c r="AS25" s="38"/>
      <c r="AT25" s="5"/>
      <c r="AU25" s="5"/>
      <c r="AV25" s="22">
        <v>300</v>
      </c>
      <c r="AW25" s="5"/>
      <c r="AX25" s="5"/>
      <c r="AY25" s="5"/>
      <c r="AZ25" s="5"/>
      <c r="BA25" s="5"/>
      <c r="BB25" s="8">
        <f t="shared" si="8"/>
        <v>1150000</v>
      </c>
      <c r="BC25" s="8">
        <f t="shared" si="4"/>
        <v>1665000</v>
      </c>
      <c r="BD25" s="8">
        <f t="shared" si="5"/>
        <v>2815000</v>
      </c>
      <c r="BE25" s="1"/>
      <c r="BF25" s="1"/>
      <c r="BG25" s="33" t="s">
        <v>33</v>
      </c>
      <c r="BH25" s="32">
        <v>9</v>
      </c>
      <c r="BI25" s="49">
        <v>37</v>
      </c>
      <c r="BJ25" s="45">
        <v>64</v>
      </c>
      <c r="BK25" s="45">
        <f t="shared" si="6"/>
        <v>57.8125</v>
      </c>
      <c r="BL25" s="32">
        <v>5</v>
      </c>
      <c r="BM25" s="30">
        <f t="shared" si="2"/>
        <v>1665000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2" customHeight="1">
      <c r="A26" s="1"/>
      <c r="B26" s="42">
        <f t="shared" si="7"/>
        <v>24</v>
      </c>
      <c r="C26" s="1"/>
      <c r="D26" s="6" t="s">
        <v>47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4">
        <v>400</v>
      </c>
      <c r="S26" s="5"/>
      <c r="T26" s="5"/>
      <c r="U26" s="5"/>
      <c r="V26" s="5"/>
      <c r="W26" s="22">
        <v>50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38"/>
      <c r="AJ26" s="38"/>
      <c r="AK26" s="38"/>
      <c r="AL26" s="5"/>
      <c r="AM26" s="38"/>
      <c r="AN26" s="5"/>
      <c r="AO26" s="5"/>
      <c r="AP26" s="5"/>
      <c r="AQ26" s="5"/>
      <c r="AR26" s="5"/>
      <c r="AS26" s="5"/>
      <c r="AT26" s="5"/>
      <c r="AU26" s="5"/>
      <c r="AV26" s="22">
        <v>300</v>
      </c>
      <c r="AW26" s="5"/>
      <c r="AX26" s="5"/>
      <c r="AY26" s="5"/>
      <c r="AZ26" s="5"/>
      <c r="BA26" s="5"/>
      <c r="BB26" s="8">
        <f t="shared" si="8"/>
        <v>750000</v>
      </c>
      <c r="BC26" s="8">
        <f t="shared" si="4"/>
        <v>24000</v>
      </c>
      <c r="BD26" s="8">
        <f t="shared" si="5"/>
        <v>774000</v>
      </c>
      <c r="BE26" s="1"/>
      <c r="BF26" s="1"/>
      <c r="BG26" s="33" t="s">
        <v>47</v>
      </c>
      <c r="BH26" s="32">
        <v>1</v>
      </c>
      <c r="BI26" s="32">
        <v>6</v>
      </c>
      <c r="BJ26" s="45">
        <v>10</v>
      </c>
      <c r="BK26" s="45">
        <f t="shared" si="6"/>
        <v>60</v>
      </c>
      <c r="BL26" s="32">
        <v>4</v>
      </c>
      <c r="BM26" s="30">
        <f t="shared" si="2"/>
        <v>24000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2" customHeight="1">
      <c r="A27" s="1"/>
      <c r="B27" s="42">
        <f t="shared" si="7"/>
        <v>25</v>
      </c>
      <c r="C27" s="1"/>
      <c r="D27" s="6" t="s">
        <v>35</v>
      </c>
      <c r="E27" s="5"/>
      <c r="F27" s="5"/>
      <c r="G27" s="5"/>
      <c r="H27" s="5"/>
      <c r="I27" s="5"/>
      <c r="J27" s="5"/>
      <c r="K27" s="5"/>
      <c r="L27" s="5"/>
      <c r="M27" s="5"/>
      <c r="N27" s="34">
        <v>2000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2"/>
      <c r="AH27" s="5"/>
      <c r="AI27" s="38"/>
      <c r="AJ27" s="5"/>
      <c r="AK27" s="5"/>
      <c r="AL27" s="5"/>
      <c r="AM27" s="38"/>
      <c r="AN27" s="5"/>
      <c r="AO27" s="5"/>
      <c r="AP27" s="5"/>
      <c r="AQ27" s="5"/>
      <c r="AR27" s="5"/>
      <c r="AS27" s="38"/>
      <c r="AT27" s="5"/>
      <c r="AU27" s="5"/>
      <c r="AV27" s="22">
        <v>300</v>
      </c>
      <c r="AW27" s="5"/>
      <c r="AX27" s="5"/>
      <c r="AY27" s="5"/>
      <c r="AZ27" s="5"/>
      <c r="BA27" s="5"/>
      <c r="BB27" s="8">
        <f t="shared" si="8"/>
        <v>2300000</v>
      </c>
      <c r="BC27" s="8">
        <f t="shared" si="4"/>
        <v>1296000</v>
      </c>
      <c r="BD27" s="8">
        <f t="shared" si="5"/>
        <v>3596000</v>
      </c>
      <c r="BE27" s="1"/>
      <c r="BF27" s="1"/>
      <c r="BG27" s="33" t="s">
        <v>35</v>
      </c>
      <c r="BH27" s="32">
        <v>9</v>
      </c>
      <c r="BI27" s="49">
        <v>36</v>
      </c>
      <c r="BJ27" s="45">
        <v>72</v>
      </c>
      <c r="BK27" s="45">
        <f t="shared" si="6"/>
        <v>50</v>
      </c>
      <c r="BL27" s="32">
        <v>4</v>
      </c>
      <c r="BM27" s="30">
        <f t="shared" si="2"/>
        <v>1296000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2" customHeight="1">
      <c r="A28" s="1"/>
      <c r="B28" s="42">
        <f t="shared" si="7"/>
        <v>26</v>
      </c>
      <c r="C28" s="1"/>
      <c r="D28" s="6" t="s">
        <v>48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23">
        <v>200</v>
      </c>
      <c r="AG28" s="5"/>
      <c r="AH28" s="38"/>
      <c r="AI28" s="5"/>
      <c r="AJ28" s="5"/>
      <c r="AK28" s="5"/>
      <c r="AL28" s="5"/>
      <c r="AM28" s="5"/>
      <c r="AN28" s="5"/>
      <c r="AO28" s="5"/>
      <c r="AP28" s="38"/>
      <c r="AQ28" s="5"/>
      <c r="AR28" s="38"/>
      <c r="AS28" s="5"/>
      <c r="AT28" s="38"/>
      <c r="AU28" s="5"/>
      <c r="AV28" s="22">
        <v>300</v>
      </c>
      <c r="AW28" s="5"/>
      <c r="AX28" s="5"/>
      <c r="AY28" s="5"/>
      <c r="AZ28" s="5"/>
      <c r="BA28" s="5"/>
      <c r="BB28" s="8">
        <f t="shared" si="8"/>
        <v>500000</v>
      </c>
      <c r="BC28" s="8">
        <f t="shared" si="4"/>
        <v>56000</v>
      </c>
      <c r="BD28" s="8">
        <f t="shared" si="5"/>
        <v>556000</v>
      </c>
      <c r="BE28" s="1"/>
      <c r="BF28" s="1"/>
      <c r="BG28" s="33" t="s">
        <v>48</v>
      </c>
      <c r="BH28" s="32">
        <v>2</v>
      </c>
      <c r="BI28" s="32">
        <v>7</v>
      </c>
      <c r="BJ28" s="45">
        <v>17</v>
      </c>
      <c r="BK28" s="45">
        <f t="shared" si="6"/>
        <v>41.17647058823529</v>
      </c>
      <c r="BL28" s="32">
        <v>4</v>
      </c>
      <c r="BM28" s="30">
        <f t="shared" si="2"/>
        <v>56000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2" customHeight="1">
      <c r="A29" s="1"/>
      <c r="B29" s="42">
        <f t="shared" si="7"/>
        <v>27</v>
      </c>
      <c r="C29" s="1"/>
      <c r="D29" s="6" t="s">
        <v>54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5">
        <v>350</v>
      </c>
      <c r="AB29" s="5"/>
      <c r="AC29" s="22">
        <v>100</v>
      </c>
      <c r="AD29" s="5"/>
      <c r="AE29" s="5"/>
      <c r="AF29" s="5"/>
      <c r="AG29" s="2"/>
      <c r="AH29" s="5"/>
      <c r="AI29" s="38"/>
      <c r="AJ29" s="5"/>
      <c r="AK29" s="22">
        <v>500</v>
      </c>
      <c r="AL29" s="5"/>
      <c r="AM29" s="5"/>
      <c r="AN29" s="5"/>
      <c r="AO29" s="5"/>
      <c r="AP29" s="5"/>
      <c r="AQ29" s="38"/>
      <c r="AR29" s="5"/>
      <c r="AS29" s="38"/>
      <c r="AT29" s="5"/>
      <c r="AU29" s="5"/>
      <c r="AV29" s="22">
        <v>300</v>
      </c>
      <c r="AW29" s="5"/>
      <c r="AX29" s="5"/>
      <c r="AY29" s="5"/>
      <c r="AZ29" s="5"/>
      <c r="BA29" s="5"/>
      <c r="BB29" s="8">
        <f t="shared" si="8"/>
        <v>1250000</v>
      </c>
      <c r="BC29" s="8">
        <f t="shared" si="4"/>
        <v>16000</v>
      </c>
      <c r="BD29" s="8">
        <f t="shared" si="5"/>
        <v>1266000</v>
      </c>
      <c r="BE29" s="1"/>
      <c r="BF29" s="1"/>
      <c r="BG29" s="33" t="s">
        <v>55</v>
      </c>
      <c r="BH29" s="32">
        <v>1</v>
      </c>
      <c r="BI29" s="32">
        <v>4</v>
      </c>
      <c r="BJ29" s="45">
        <v>12</v>
      </c>
      <c r="BK29" s="45">
        <f t="shared" si="6"/>
        <v>33.333333333333329</v>
      </c>
      <c r="BL29" s="32">
        <v>4</v>
      </c>
      <c r="BM29" s="30">
        <f t="shared" si="2"/>
        <v>16000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2" customHeight="1">
      <c r="A30" s="1"/>
      <c r="B30" s="42">
        <f t="shared" si="7"/>
        <v>28</v>
      </c>
      <c r="C30" s="1"/>
      <c r="D30" s="6" t="s">
        <v>44</v>
      </c>
      <c r="E30" s="5"/>
      <c r="F30" s="5"/>
      <c r="G30" s="5"/>
      <c r="H30" s="5"/>
      <c r="I30" s="5"/>
      <c r="J30" s="5"/>
      <c r="K30" s="5"/>
      <c r="L30" s="5"/>
      <c r="M30" s="5"/>
      <c r="N30" s="34">
        <v>500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5">
        <v>50</v>
      </c>
      <c r="AB30" s="5"/>
      <c r="AC30" s="5"/>
      <c r="AD30" s="5"/>
      <c r="AE30" s="5"/>
      <c r="AF30" s="5"/>
      <c r="AG30" s="5"/>
      <c r="AH30" s="38"/>
      <c r="AI30" s="5"/>
      <c r="AJ30" s="5"/>
      <c r="AK30" s="5"/>
      <c r="AL30" s="38"/>
      <c r="AM30" s="5"/>
      <c r="AN30" s="38"/>
      <c r="AO30" s="5"/>
      <c r="AP30" s="5"/>
      <c r="AQ30" s="5"/>
      <c r="AR30" s="5"/>
      <c r="AS30" s="5"/>
      <c r="AT30" s="38"/>
      <c r="AU30" s="5"/>
      <c r="AV30" s="22">
        <v>300</v>
      </c>
      <c r="AW30" s="5"/>
      <c r="AX30" s="5"/>
      <c r="AY30" s="5"/>
      <c r="AZ30" s="5"/>
      <c r="BA30" s="5"/>
      <c r="BB30" s="8">
        <f t="shared" ref="BB30:BB36" si="9">SUM(E30:BA30)*1000</f>
        <v>850000</v>
      </c>
      <c r="BC30" s="8">
        <f t="shared" si="4"/>
        <v>360000</v>
      </c>
      <c r="BD30" s="8">
        <f t="shared" si="5"/>
        <v>1210000</v>
      </c>
      <c r="BE30" s="1"/>
      <c r="BF30" s="1"/>
      <c r="BG30" s="33" t="s">
        <v>44</v>
      </c>
      <c r="BH30" s="32">
        <v>5</v>
      </c>
      <c r="BI30" s="48">
        <v>18</v>
      </c>
      <c r="BJ30" s="45">
        <v>35</v>
      </c>
      <c r="BK30" s="45">
        <f t="shared" si="6"/>
        <v>51.428571428571423</v>
      </c>
      <c r="BL30" s="32">
        <v>4</v>
      </c>
      <c r="BM30" s="30">
        <f t="shared" si="2"/>
        <v>360000</v>
      </c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2" customHeight="1">
      <c r="A31" s="1"/>
      <c r="B31" s="42">
        <f t="shared" si="7"/>
        <v>29</v>
      </c>
      <c r="C31" s="1"/>
      <c r="D31" s="6" t="s">
        <v>49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35">
        <v>410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38"/>
      <c r="AP31" s="5"/>
      <c r="AQ31" s="5"/>
      <c r="AR31" s="5"/>
      <c r="AS31" s="5"/>
      <c r="AT31" s="5"/>
      <c r="AU31" s="5"/>
      <c r="AV31" s="22">
        <v>300</v>
      </c>
      <c r="AW31" s="5"/>
      <c r="AX31" s="5"/>
      <c r="AY31" s="5"/>
      <c r="AZ31" s="5"/>
      <c r="BA31" s="5"/>
      <c r="BB31" s="8">
        <f t="shared" si="9"/>
        <v>710000</v>
      </c>
      <c r="BC31" s="8">
        <f t="shared" si="4"/>
        <v>16000</v>
      </c>
      <c r="BD31" s="8">
        <f t="shared" si="5"/>
        <v>726000</v>
      </c>
      <c r="BE31" s="1"/>
      <c r="BF31" s="1"/>
      <c r="BG31" s="33" t="s">
        <v>49</v>
      </c>
      <c r="BH31" s="32">
        <v>4</v>
      </c>
      <c r="BI31" s="32">
        <v>4</v>
      </c>
      <c r="BJ31" s="45">
        <v>32</v>
      </c>
      <c r="BK31" s="45">
        <f t="shared" si="6"/>
        <v>12.5</v>
      </c>
      <c r="BL31" s="32">
        <v>1</v>
      </c>
      <c r="BM31" s="30">
        <f t="shared" si="2"/>
        <v>16000</v>
      </c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2" customHeight="1">
      <c r="A32" s="1"/>
      <c r="B32" s="42">
        <f t="shared" si="7"/>
        <v>30</v>
      </c>
      <c r="C32" s="1"/>
      <c r="D32" s="6" t="s">
        <v>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9">
        <v>200</v>
      </c>
      <c r="AH32" s="38"/>
      <c r="AI32" s="5"/>
      <c r="AJ32" s="38"/>
      <c r="AK32" s="5"/>
      <c r="AL32" s="5"/>
      <c r="AM32" s="5"/>
      <c r="AN32" s="5"/>
      <c r="AO32" s="5"/>
      <c r="AP32" s="5"/>
      <c r="AQ32" s="5"/>
      <c r="AR32" s="38"/>
      <c r="AS32" s="5"/>
      <c r="AT32" s="38"/>
      <c r="AU32" s="5"/>
      <c r="AV32" s="22">
        <v>300</v>
      </c>
      <c r="AW32" s="5"/>
      <c r="AX32" s="5"/>
      <c r="AY32" s="5"/>
      <c r="AZ32" s="5"/>
      <c r="BA32" s="5"/>
      <c r="BB32" s="8">
        <f t="shared" si="9"/>
        <v>500000</v>
      </c>
      <c r="BC32" s="8">
        <f t="shared" si="4"/>
        <v>16000</v>
      </c>
      <c r="BD32" s="8">
        <f t="shared" si="5"/>
        <v>516000</v>
      </c>
      <c r="BE32" s="1"/>
      <c r="BF32" s="1"/>
      <c r="BG32" s="33" t="s">
        <v>43</v>
      </c>
      <c r="BH32" s="32">
        <v>1</v>
      </c>
      <c r="BI32" s="32">
        <v>4</v>
      </c>
      <c r="BJ32" s="45">
        <v>15</v>
      </c>
      <c r="BK32" s="45">
        <f t="shared" si="6"/>
        <v>26.666666666666668</v>
      </c>
      <c r="BL32" s="32">
        <v>4</v>
      </c>
      <c r="BM32" s="30">
        <f t="shared" si="2"/>
        <v>16000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2" customHeight="1">
      <c r="A33" s="1"/>
      <c r="B33" s="42">
        <f t="shared" si="7"/>
        <v>31</v>
      </c>
      <c r="C33" s="1"/>
      <c r="D33" s="6" t="s">
        <v>57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22">
        <v>300</v>
      </c>
      <c r="AW33" s="5"/>
      <c r="AX33" s="5"/>
      <c r="AY33" s="5"/>
      <c r="AZ33" s="5"/>
      <c r="BA33" s="5"/>
      <c r="BB33" s="8">
        <f t="shared" si="9"/>
        <v>300000</v>
      </c>
      <c r="BC33" s="8">
        <f>BM33</f>
        <v>0</v>
      </c>
      <c r="BD33" s="8">
        <f>SUM(BB33,BC33)</f>
        <v>300000</v>
      </c>
      <c r="BE33" s="1"/>
      <c r="BF33" s="1"/>
      <c r="BG33" s="33" t="s">
        <v>57</v>
      </c>
      <c r="BH33" s="32">
        <v>5</v>
      </c>
      <c r="BI33" s="32">
        <v>0</v>
      </c>
      <c r="BJ33" s="45">
        <v>0</v>
      </c>
      <c r="BK33" s="45" t="s">
        <v>61</v>
      </c>
      <c r="BL33" s="32">
        <v>0</v>
      </c>
      <c r="BM33" s="30">
        <f t="shared" si="2"/>
        <v>0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2" customHeight="1">
      <c r="A34" s="1"/>
      <c r="B34" s="42">
        <f t="shared" si="7"/>
        <v>32</v>
      </c>
      <c r="C34" s="1"/>
      <c r="D34" s="6" t="s">
        <v>58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22">
        <v>300</v>
      </c>
      <c r="AW34" s="5"/>
      <c r="AX34" s="5"/>
      <c r="AY34" s="5"/>
      <c r="AZ34" s="5"/>
      <c r="BA34" s="5"/>
      <c r="BB34" s="8">
        <f t="shared" si="9"/>
        <v>300000</v>
      </c>
      <c r="BC34" s="8">
        <f>BM34</f>
        <v>0</v>
      </c>
      <c r="BD34" s="8">
        <f>SUM(BB34,BC34)</f>
        <v>300000</v>
      </c>
      <c r="BE34" s="1"/>
      <c r="BF34" s="1"/>
      <c r="BG34" s="33" t="s">
        <v>58</v>
      </c>
      <c r="BH34" s="32">
        <v>3</v>
      </c>
      <c r="BI34" s="32">
        <v>0</v>
      </c>
      <c r="BJ34" s="45">
        <v>0</v>
      </c>
      <c r="BK34" s="45" t="s">
        <v>61</v>
      </c>
      <c r="BL34" s="32">
        <v>0</v>
      </c>
      <c r="BM34" s="30">
        <f t="shared" si="2"/>
        <v>0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2" customHeight="1">
      <c r="A35" s="1"/>
      <c r="B35" s="42">
        <v>34</v>
      </c>
      <c r="C35" s="1"/>
      <c r="D35" s="6" t="s">
        <v>64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22">
        <v>300</v>
      </c>
      <c r="AW35" s="5"/>
      <c r="AX35" s="5"/>
      <c r="AY35" s="5"/>
      <c r="AZ35" s="5"/>
      <c r="BA35" s="5"/>
      <c r="BB35" s="8">
        <f t="shared" si="9"/>
        <v>300000</v>
      </c>
      <c r="BC35" s="8">
        <f>BM35</f>
        <v>0</v>
      </c>
      <c r="BD35" s="8">
        <f>SUM(BB35,BC35)</f>
        <v>300000</v>
      </c>
      <c r="BE35" s="1"/>
      <c r="BF35" s="1"/>
      <c r="BG35" s="33" t="s">
        <v>64</v>
      </c>
      <c r="BH35" s="32">
        <v>1</v>
      </c>
      <c r="BI35" s="32">
        <v>0</v>
      </c>
      <c r="BJ35" s="45">
        <v>0</v>
      </c>
      <c r="BK35" s="45" t="s">
        <v>61</v>
      </c>
      <c r="BL35" s="32">
        <v>0</v>
      </c>
      <c r="BM35" s="30">
        <f>(BH35*BI35*BL35)*1000</f>
        <v>0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2" customHeight="1">
      <c r="A36" s="1"/>
      <c r="B36" s="42">
        <v>34</v>
      </c>
      <c r="C36" s="1"/>
      <c r="D36" s="6" t="s">
        <v>65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22">
        <v>300</v>
      </c>
      <c r="AW36" s="5"/>
      <c r="AX36" s="5"/>
      <c r="AY36" s="5"/>
      <c r="AZ36" s="5"/>
      <c r="BA36" s="5"/>
      <c r="BB36" s="8">
        <f t="shared" si="9"/>
        <v>300000</v>
      </c>
      <c r="BC36" s="8">
        <f>BM36</f>
        <v>0</v>
      </c>
      <c r="BD36" s="8">
        <f>SUM(BB36,BC36)</f>
        <v>300000</v>
      </c>
      <c r="BE36" s="1"/>
      <c r="BF36" s="1"/>
      <c r="BG36" s="33" t="s">
        <v>65</v>
      </c>
      <c r="BH36" s="32">
        <v>1</v>
      </c>
      <c r="BI36" s="32">
        <v>0</v>
      </c>
      <c r="BJ36" s="45">
        <v>0</v>
      </c>
      <c r="BK36" s="45" t="s">
        <v>61</v>
      </c>
      <c r="BL36" s="32">
        <v>0</v>
      </c>
      <c r="BM36" s="30">
        <f>(BH36*BI36*BL36)*1000</f>
        <v>0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2" customHeight="1">
      <c r="A37" s="1"/>
      <c r="B37" s="43"/>
      <c r="C37" s="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8">
        <f>SUM(BB2:BB31)</f>
        <v>39492000</v>
      </c>
      <c r="BC37" s="8">
        <f>SUM(BC2:BC31)</f>
        <v>8334000</v>
      </c>
      <c r="BD37" s="8">
        <f>SUM(BD2:BD31)</f>
        <v>47826000</v>
      </c>
      <c r="BE37" s="1"/>
      <c r="BF37" s="1"/>
      <c r="BG37" s="1"/>
      <c r="BH37" s="1"/>
      <c r="BI37" s="29">
        <f>SUM(BI2:BI33)</f>
        <v>388</v>
      </c>
      <c r="BJ37" s="29">
        <f>SUM(BJ3:BJ34)</f>
        <v>838</v>
      </c>
      <c r="BK37" s="29"/>
      <c r="BL37" s="29">
        <f>SUM(BL2:BL33)</f>
        <v>130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" customHeight="1">
      <c r="A38" s="1"/>
      <c r="B38" s="1"/>
      <c r="C38" s="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1"/>
      <c r="BF38" s="1"/>
      <c r="BG38" s="1"/>
      <c r="BH38" s="1"/>
      <c r="BI38" s="29">
        <f>(BI37/BJ37)*100</f>
        <v>46.300715990453462</v>
      </c>
      <c r="BJ38" s="46">
        <v>1</v>
      </c>
      <c r="BK38" s="29"/>
      <c r="BL38" s="29">
        <f>(B32*8)/BL37</f>
        <v>1.8461538461538463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>
      <c r="A39" s="1"/>
      <c r="B39" s="1"/>
      <c r="C39" s="1"/>
      <c r="D39" s="1"/>
      <c r="E39" s="1"/>
      <c r="F39" s="3"/>
      <c r="G39" s="52" t="s">
        <v>4</v>
      </c>
      <c r="H39" s="57"/>
      <c r="I39" s="57"/>
      <c r="J39" s="57"/>
      <c r="K39" s="57"/>
      <c r="L39" s="1"/>
      <c r="M39" s="24"/>
      <c r="N39" s="54" t="s">
        <v>8</v>
      </c>
      <c r="O39" s="55"/>
      <c r="P39" s="55"/>
      <c r="Q39" s="55"/>
      <c r="R39" s="55"/>
      <c r="S39" s="1"/>
      <c r="T39" s="28"/>
      <c r="U39" s="54" t="s">
        <v>6</v>
      </c>
      <c r="V39" s="55"/>
      <c r="W39" s="55"/>
      <c r="X39" s="55"/>
      <c r="Y39" s="55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5"/>
      <c r="N40" s="25"/>
      <c r="O40" s="25"/>
      <c r="P40" s="25"/>
      <c r="Q40" s="25"/>
      <c r="R40" s="2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>
      <c r="A41" s="1"/>
      <c r="B41" s="1"/>
      <c r="C41" s="1"/>
      <c r="D41" s="1"/>
      <c r="E41" s="1"/>
      <c r="F41" s="2"/>
      <c r="G41" s="52" t="s">
        <v>5</v>
      </c>
      <c r="H41" s="53"/>
      <c r="I41" s="53"/>
      <c r="J41" s="53"/>
      <c r="K41" s="1"/>
      <c r="L41" s="1"/>
      <c r="M41" s="26"/>
      <c r="N41" s="54" t="s">
        <v>15</v>
      </c>
      <c r="O41" s="55"/>
      <c r="P41" s="55"/>
      <c r="Q41" s="25"/>
      <c r="R41" s="25"/>
      <c r="S41" s="1"/>
      <c r="T41" s="27"/>
      <c r="U41" s="54" t="s">
        <v>53</v>
      </c>
      <c r="V41" s="56"/>
      <c r="W41" s="56"/>
      <c r="X41" s="56"/>
      <c r="Y41" s="5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5"/>
      <c r="N42" s="25"/>
      <c r="O42" s="25"/>
      <c r="P42" s="25"/>
      <c r="Q42" s="25"/>
      <c r="R42" s="2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>
      <c r="A43" s="1"/>
      <c r="B43" s="1"/>
      <c r="C43" s="1"/>
      <c r="D43" s="1"/>
      <c r="E43" s="1"/>
      <c r="F43" s="51"/>
      <c r="G43" s="52" t="s">
        <v>66</v>
      </c>
      <c r="H43" s="53"/>
      <c r="I43" s="53"/>
      <c r="J43" s="53"/>
      <c r="K43" s="5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3:7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3:7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3:7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3:7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3:7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3:7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3:7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3:7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3:7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3: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3: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3:7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3:7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3:7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3:7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3:7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3:7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3:7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3:7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3:7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3:7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3:7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3:7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3:7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3:7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3: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3: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3: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3: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3: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3: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3: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3: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3: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3: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3: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3: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3: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3: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3: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3: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3: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3: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3: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3: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3: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3: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3: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3:56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3:56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3:56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3:56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3:56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3:56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3:56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3:56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</sheetData>
  <mergeCells count="7">
    <mergeCell ref="G43:K43"/>
    <mergeCell ref="N39:R39"/>
    <mergeCell ref="N41:P41"/>
    <mergeCell ref="U39:Y39"/>
    <mergeCell ref="U41:Y41"/>
    <mergeCell ref="G41:J41"/>
    <mergeCell ref="G39:K39"/>
  </mergeCells>
  <phoneticPr fontId="3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C13" sqref="C13"/>
    </sheetView>
  </sheetViews>
  <sheetFormatPr baseColWidth="10" defaultRowHeight="15" x14ac:dyDescent="0"/>
  <sheetData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 t="s">
        <v>16</v>
      </c>
      <c r="D3" s="4"/>
      <c r="E3" s="4"/>
      <c r="F3" s="4"/>
      <c r="G3" s="4"/>
      <c r="H3" s="4"/>
      <c r="I3" s="4"/>
      <c r="J3" s="4"/>
      <c r="K3" s="4"/>
    </row>
    <row r="4" spans="1:11">
      <c r="A4" s="4"/>
      <c r="B4" s="4">
        <v>45</v>
      </c>
      <c r="C4" s="4">
        <v>3</v>
      </c>
      <c r="D4" s="4"/>
      <c r="E4" s="4"/>
      <c r="F4" s="4"/>
      <c r="G4" s="4"/>
      <c r="H4" s="4"/>
      <c r="I4" s="4"/>
      <c r="J4" s="4"/>
      <c r="K4" s="4"/>
    </row>
    <row r="5" spans="1:11">
      <c r="A5" s="4"/>
      <c r="B5" s="4">
        <v>46</v>
      </c>
      <c r="C5" s="4">
        <v>17</v>
      </c>
      <c r="D5" s="4"/>
      <c r="E5" s="4"/>
      <c r="F5" s="4"/>
      <c r="G5" s="4"/>
      <c r="H5" s="4"/>
      <c r="I5" s="4"/>
      <c r="J5" s="4"/>
      <c r="K5" s="4"/>
    </row>
    <row r="6" spans="1:11">
      <c r="A6" s="4"/>
      <c r="B6" s="4">
        <v>47</v>
      </c>
      <c r="C6" s="4">
        <v>393</v>
      </c>
      <c r="D6" s="4"/>
      <c r="E6" s="4"/>
      <c r="F6" s="4"/>
      <c r="G6" s="4"/>
      <c r="H6" s="4"/>
      <c r="I6" s="4"/>
      <c r="J6" s="4"/>
      <c r="K6" s="4"/>
    </row>
    <row r="7" spans="1:11">
      <c r="A7" s="4"/>
      <c r="B7" s="4">
        <v>48</v>
      </c>
      <c r="C7" s="4">
        <v>334</v>
      </c>
      <c r="D7" s="4"/>
      <c r="E7" s="4"/>
      <c r="F7" s="4"/>
      <c r="G7" s="4"/>
      <c r="H7" s="4"/>
      <c r="I7" s="4"/>
      <c r="J7" s="4"/>
      <c r="K7" s="4"/>
    </row>
    <row r="8" spans="1:11">
      <c r="A8" s="4"/>
      <c r="B8" s="4">
        <v>49</v>
      </c>
      <c r="C8" s="4">
        <v>380</v>
      </c>
      <c r="D8" s="4"/>
      <c r="E8" s="4"/>
      <c r="F8" s="4"/>
      <c r="G8" s="4"/>
      <c r="H8" s="4"/>
      <c r="I8" s="4"/>
      <c r="J8" s="4"/>
      <c r="K8" s="4"/>
    </row>
    <row r="9" spans="1:11">
      <c r="A9" s="4"/>
      <c r="B9" s="4">
        <v>50</v>
      </c>
      <c r="C9" s="4">
        <v>408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19" sqref="M19"/>
    </sheetView>
  </sheetViews>
  <sheetFormatPr baseColWidth="10" defaultRowHeight="15" x14ac:dyDescent="0"/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 t="s">
        <v>17</v>
      </c>
      <c r="C2" s="4"/>
      <c r="D2" s="4"/>
      <c r="E2" s="4"/>
      <c r="F2" s="4"/>
      <c r="G2" s="4"/>
      <c r="H2" s="4"/>
      <c r="I2" s="4"/>
      <c r="J2" s="4"/>
      <c r="K2" s="4"/>
    </row>
    <row r="3" spans="1:11">
      <c r="A3" s="4">
        <v>45</v>
      </c>
      <c r="B3" s="4">
        <v>293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A4" s="4">
        <v>46</v>
      </c>
      <c r="B4" s="4">
        <v>232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A5" s="4">
        <v>47</v>
      </c>
      <c r="B5" s="4">
        <v>70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4">
        <v>48</v>
      </c>
      <c r="B6" s="4">
        <v>74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>
        <v>49</v>
      </c>
      <c r="B7" s="4">
        <v>73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4">
        <v>50</v>
      </c>
      <c r="B8" s="4">
        <v>71</v>
      </c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workbookViewId="0">
      <selection activeCell="P21" sqref="P21"/>
    </sheetView>
  </sheetViews>
  <sheetFormatPr baseColWidth="10" defaultRowHeight="15" x14ac:dyDescent="0"/>
  <cols>
    <col min="2" max="2" width="9.5" customWidth="1"/>
    <col min="3" max="3" width="3.33203125" customWidth="1"/>
    <col min="4" max="5" width="9.5" customWidth="1"/>
    <col min="6" max="7" width="3.33203125" customWidth="1"/>
    <col min="8" max="8" width="9.5" customWidth="1"/>
    <col min="9" max="9" width="9.33203125" customWidth="1"/>
    <col min="10" max="11" width="3.33203125" customWidth="1"/>
    <col min="12" max="12" width="9.5" customWidth="1"/>
    <col min="13" max="13" width="9.33203125" customWidth="1"/>
    <col min="14" max="15" width="3.33203125" customWidth="1"/>
    <col min="16" max="16" width="9.5" customWidth="1"/>
    <col min="17" max="17" width="9.33203125" customWidth="1"/>
    <col min="18" max="19" width="3.33203125" customWidth="1"/>
    <col min="22" max="22" width="3.33203125" customWidth="1"/>
  </cols>
  <sheetData>
    <row r="1" spans="1:2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customHeight="1">
      <c r="A3" s="4"/>
      <c r="B3" s="4"/>
      <c r="C3" s="4"/>
      <c r="D3" s="4"/>
      <c r="E3" s="4"/>
      <c r="F3" s="4"/>
      <c r="G3" s="4"/>
      <c r="H3" s="71" t="s">
        <v>0</v>
      </c>
      <c r="I3" s="72"/>
      <c r="J3" s="4"/>
      <c r="K3" s="4"/>
      <c r="L3" s="4"/>
      <c r="M3" s="4"/>
      <c r="N3" s="4"/>
      <c r="O3" s="4"/>
      <c r="P3" s="71" t="s">
        <v>1</v>
      </c>
      <c r="Q3" s="72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customHeight="1">
      <c r="A4" s="4"/>
      <c r="B4" s="4"/>
      <c r="C4" s="4"/>
      <c r="D4" s="4"/>
      <c r="E4" s="4"/>
      <c r="F4" s="4"/>
      <c r="G4" s="4"/>
      <c r="H4" s="73"/>
      <c r="I4" s="74"/>
      <c r="J4" s="12"/>
      <c r="K4" s="12"/>
      <c r="L4" s="12"/>
      <c r="M4" s="10"/>
      <c r="N4" s="12"/>
      <c r="O4" s="12"/>
      <c r="P4" s="73"/>
      <c r="Q4" s="7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4"/>
      <c r="M5" s="11"/>
      <c r="N5" s="4"/>
      <c r="O5" s="4"/>
      <c r="P5" s="14"/>
      <c r="Q5" s="1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" customHeight="1">
      <c r="A6" s="4"/>
      <c r="B6" s="4"/>
      <c r="C6" s="4"/>
      <c r="D6" s="4"/>
      <c r="E6" s="4"/>
      <c r="F6" s="4"/>
      <c r="G6" s="4"/>
      <c r="H6" s="62" t="s">
        <v>27</v>
      </c>
      <c r="I6" s="62"/>
      <c r="J6" s="20"/>
      <c r="K6" s="4"/>
      <c r="L6" s="14"/>
      <c r="M6" s="11"/>
      <c r="N6" s="4"/>
      <c r="O6" s="4"/>
      <c r="P6" s="79" t="s">
        <v>28</v>
      </c>
      <c r="Q6" s="79"/>
      <c r="R6" s="20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1"/>
      <c r="N8" s="4"/>
      <c r="O8" s="4"/>
      <c r="P8" s="4"/>
      <c r="Q8" s="4"/>
      <c r="R8" s="4"/>
      <c r="S8" s="4"/>
      <c r="T8" s="4"/>
      <c r="U8" s="14"/>
      <c r="V8" s="14"/>
      <c r="W8" s="14"/>
      <c r="X8" s="4"/>
      <c r="Y8" s="4"/>
      <c r="Z8" s="4"/>
      <c r="AA8" s="4"/>
      <c r="AB8" s="4"/>
    </row>
    <row r="9" spans="1:28">
      <c r="A9" s="4"/>
      <c r="B9" s="4"/>
      <c r="C9" s="4"/>
      <c r="D9" s="17"/>
      <c r="E9" s="15"/>
      <c r="F9" s="12"/>
      <c r="G9" s="12"/>
      <c r="H9" s="15"/>
      <c r="I9" s="16"/>
      <c r="J9" s="12"/>
      <c r="K9" s="12"/>
      <c r="L9" s="12"/>
      <c r="M9" s="10"/>
      <c r="N9" s="12"/>
      <c r="O9" s="12"/>
      <c r="P9" s="12"/>
      <c r="Q9" s="10"/>
      <c r="R9" s="12"/>
      <c r="S9" s="12"/>
      <c r="T9" s="18"/>
      <c r="U9" s="19"/>
      <c r="V9" s="14"/>
      <c r="W9" s="14"/>
      <c r="X9" s="4"/>
      <c r="Y9" s="4"/>
      <c r="Z9" s="4"/>
      <c r="AA9" s="4"/>
      <c r="AB9" s="4"/>
    </row>
    <row r="10" spans="1:28" ht="15" customHeight="1">
      <c r="A10" s="4"/>
      <c r="B10" s="4"/>
      <c r="C10" s="4"/>
      <c r="D10" s="67" t="s">
        <v>9</v>
      </c>
      <c r="E10" s="68"/>
      <c r="F10" s="4"/>
      <c r="G10" s="4"/>
      <c r="H10" s="67" t="s">
        <v>2</v>
      </c>
      <c r="I10" s="80"/>
      <c r="J10" s="4"/>
      <c r="K10" s="4"/>
      <c r="L10" s="75" t="s">
        <v>7</v>
      </c>
      <c r="M10" s="76"/>
      <c r="N10" s="4"/>
      <c r="O10" s="4"/>
      <c r="P10" s="75" t="s">
        <v>11</v>
      </c>
      <c r="Q10" s="76"/>
      <c r="R10" s="4"/>
      <c r="S10" s="4"/>
      <c r="T10" s="67" t="s">
        <v>3</v>
      </c>
      <c r="U10" s="68"/>
      <c r="V10" s="4"/>
      <c r="W10" s="4"/>
      <c r="X10" s="4"/>
      <c r="Y10" s="4"/>
      <c r="Z10" s="4"/>
      <c r="AA10" s="4"/>
      <c r="AB10" s="4"/>
    </row>
    <row r="11" spans="1:28" ht="15" customHeight="1">
      <c r="A11" s="4"/>
      <c r="B11" s="4"/>
      <c r="C11" s="4"/>
      <c r="D11" s="69"/>
      <c r="E11" s="70"/>
      <c r="F11" s="4"/>
      <c r="G11" s="4"/>
      <c r="H11" s="81"/>
      <c r="I11" s="82"/>
      <c r="J11" s="4"/>
      <c r="K11" s="4"/>
      <c r="L11" s="77"/>
      <c r="M11" s="78"/>
      <c r="N11" s="4"/>
      <c r="O11" s="4"/>
      <c r="P11" s="77"/>
      <c r="Q11" s="78"/>
      <c r="R11" s="4"/>
      <c r="S11" s="4"/>
      <c r="T11" s="69"/>
      <c r="U11" s="70"/>
      <c r="V11" s="4"/>
      <c r="W11" s="4"/>
      <c r="X11" s="4"/>
      <c r="Y11" s="4"/>
      <c r="Z11" s="4"/>
      <c r="AA11" s="4"/>
      <c r="AB11" s="4"/>
    </row>
    <row r="12" spans="1:28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4"/>
      <c r="Q12" s="1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>
      <c r="A13" s="4"/>
      <c r="B13" s="4"/>
      <c r="C13" s="62" t="s">
        <v>36</v>
      </c>
      <c r="D13" s="62"/>
      <c r="E13" s="62"/>
      <c r="F13" s="62"/>
      <c r="G13" s="21"/>
      <c r="H13" s="62" t="s">
        <v>30</v>
      </c>
      <c r="I13" s="62"/>
      <c r="J13" s="4"/>
      <c r="K13" s="62" t="s">
        <v>37</v>
      </c>
      <c r="L13" s="62"/>
      <c r="M13" s="62"/>
      <c r="N13" s="62"/>
      <c r="O13" s="62" t="s">
        <v>31</v>
      </c>
      <c r="P13" s="62"/>
      <c r="Q13" s="62"/>
      <c r="R13" s="62"/>
      <c r="S13" s="62" t="s">
        <v>34</v>
      </c>
      <c r="T13" s="62"/>
      <c r="U13" s="62"/>
      <c r="V13" s="62"/>
      <c r="W13" s="4"/>
      <c r="X13" s="4"/>
      <c r="Y13" s="4"/>
      <c r="Z13" s="4"/>
      <c r="AA13" s="4"/>
      <c r="AB13" s="4"/>
    </row>
    <row r="14" spans="1:28" ht="15" customHeight="1">
      <c r="A14" s="4"/>
      <c r="B14" s="4"/>
      <c r="C14" s="4"/>
      <c r="D14" s="62" t="s">
        <v>40</v>
      </c>
      <c r="E14" s="62"/>
      <c r="F14" s="4"/>
      <c r="G14" s="4"/>
      <c r="H14" s="4"/>
      <c r="I14" s="4"/>
      <c r="J14" s="4"/>
      <c r="K14" s="4"/>
      <c r="L14" s="62" t="s">
        <v>38</v>
      </c>
      <c r="M14" s="62"/>
      <c r="N14" s="4"/>
      <c r="O14" s="4"/>
      <c r="P14" s="4"/>
      <c r="Q14" s="4"/>
      <c r="R14" s="4"/>
      <c r="S14" s="4"/>
      <c r="T14" s="62" t="s">
        <v>39</v>
      </c>
      <c r="U14" s="62"/>
      <c r="V14" s="4"/>
      <c r="W14" s="4"/>
      <c r="X14" s="4"/>
      <c r="Y14" s="4"/>
      <c r="Z14" s="4"/>
      <c r="AA14" s="4"/>
      <c r="AB14" s="4"/>
    </row>
    <row r="15" spans="1:28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>
      <c r="A16" s="4"/>
      <c r="B16" s="4"/>
      <c r="C16" s="4"/>
      <c r="D16" s="4"/>
      <c r="E16" s="4"/>
      <c r="F16" s="4"/>
      <c r="G16" s="4"/>
      <c r="H16" s="63" t="s">
        <v>32</v>
      </c>
      <c r="I16" s="64"/>
      <c r="J16" s="4"/>
      <c r="K16" s="4"/>
      <c r="L16" s="63" t="s">
        <v>11</v>
      </c>
      <c r="M16" s="64"/>
      <c r="N16" s="4"/>
      <c r="O16" s="4"/>
      <c r="P16" s="63" t="s">
        <v>19</v>
      </c>
      <c r="Q16" s="6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>
      <c r="A17" s="4"/>
      <c r="B17" s="4"/>
      <c r="C17" s="4"/>
      <c r="D17" s="4"/>
      <c r="E17" s="4"/>
      <c r="F17" s="4"/>
      <c r="G17" s="4"/>
      <c r="H17" s="65"/>
      <c r="I17" s="66"/>
      <c r="J17" s="4"/>
      <c r="K17" s="4"/>
      <c r="L17" s="65"/>
      <c r="M17" s="66"/>
      <c r="N17" s="4"/>
      <c r="O17" s="4"/>
      <c r="P17" s="65"/>
      <c r="Q17" s="66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4"/>
      <c r="Q18" s="1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4"/>
      <c r="B19" s="4"/>
      <c r="C19" s="4"/>
      <c r="D19" s="4"/>
      <c r="E19" s="4"/>
      <c r="F19" s="4"/>
      <c r="G19" s="4"/>
      <c r="H19" s="62" t="s">
        <v>41</v>
      </c>
      <c r="I19" s="62"/>
      <c r="J19" s="4"/>
      <c r="K19" s="4"/>
      <c r="L19" s="62" t="s">
        <v>42</v>
      </c>
      <c r="M19" s="62"/>
      <c r="N19" s="4"/>
      <c r="O19" s="4"/>
      <c r="P19" s="62" t="s">
        <v>41</v>
      </c>
      <c r="Q19" s="62"/>
      <c r="R19" s="21"/>
      <c r="S19" s="21"/>
      <c r="T19" s="21"/>
      <c r="U19" s="4"/>
      <c r="V19" s="4"/>
      <c r="W19" s="4"/>
      <c r="X19" s="4"/>
      <c r="Y19" s="4"/>
      <c r="Z19" s="4"/>
      <c r="AA19" s="4"/>
      <c r="AB19" s="4"/>
    </row>
    <row r="20" spans="1:28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8" t="s">
        <v>3</v>
      </c>
      <c r="M21" s="59"/>
      <c r="N21" s="4"/>
      <c r="O21" s="4"/>
      <c r="P21" s="1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60"/>
      <c r="M22" s="6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4"/>
      <c r="Q23" s="1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62" t="s">
        <v>29</v>
      </c>
      <c r="M24" s="6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</sheetData>
  <mergeCells count="25">
    <mergeCell ref="D10:E11"/>
    <mergeCell ref="P3:Q4"/>
    <mergeCell ref="P10:Q11"/>
    <mergeCell ref="T10:U11"/>
    <mergeCell ref="H6:I6"/>
    <mergeCell ref="P6:Q6"/>
    <mergeCell ref="H3:I4"/>
    <mergeCell ref="L10:M11"/>
    <mergeCell ref="H10:I11"/>
    <mergeCell ref="S13:V13"/>
    <mergeCell ref="K13:N13"/>
    <mergeCell ref="H13:I13"/>
    <mergeCell ref="T14:U14"/>
    <mergeCell ref="L14:M14"/>
    <mergeCell ref="L21:M22"/>
    <mergeCell ref="L24:M24"/>
    <mergeCell ref="L19:M19"/>
    <mergeCell ref="O13:R13"/>
    <mergeCell ref="C13:F13"/>
    <mergeCell ref="D14:E14"/>
    <mergeCell ref="H16:I17"/>
    <mergeCell ref="H19:I19"/>
    <mergeCell ref="L16:M17"/>
    <mergeCell ref="P16:Q17"/>
    <mergeCell ref="P19:Q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Feuil5</vt:lpstr>
      <vt:lpstr>Feuil6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2012-11-25T16:02:20Z</dcterms:modified>
</cp:coreProperties>
</file>