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4915" windowHeight="10800"/>
  </bookViews>
  <sheets>
    <sheet name="explo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30" i="1"/>
  <c r="U26"/>
  <c r="U24"/>
  <c r="V26"/>
  <c r="T26"/>
  <c r="S26"/>
  <c r="Q24"/>
  <c r="R24"/>
  <c r="R26" s="1"/>
  <c r="S24"/>
  <c r="T24"/>
  <c r="V24"/>
  <c r="Q26"/>
  <c r="Q2"/>
  <c r="P2"/>
  <c r="O2"/>
  <c r="N2"/>
  <c r="M2"/>
  <c r="L2"/>
  <c r="K2"/>
  <c r="J2"/>
  <c r="I2"/>
  <c r="H2"/>
  <c r="G2"/>
  <c r="F2"/>
  <c r="F24"/>
  <c r="F26" s="1"/>
  <c r="G24"/>
  <c r="G26" s="1"/>
  <c r="H24"/>
  <c r="H26" s="1"/>
  <c r="I24"/>
  <c r="I26" s="1"/>
  <c r="J24"/>
  <c r="J26" s="1"/>
  <c r="K24"/>
  <c r="K26" s="1"/>
  <c r="L24"/>
  <c r="L26" s="1"/>
  <c r="M24"/>
  <c r="M26" s="1"/>
  <c r="N24"/>
  <c r="N26" s="1"/>
  <c r="O24"/>
  <c r="O26" s="1"/>
  <c r="P24"/>
  <c r="P26" s="1"/>
  <c r="C24"/>
  <c r="C26" s="1"/>
  <c r="D24"/>
  <c r="D26" s="1"/>
  <c r="E24"/>
  <c r="E26" s="1"/>
  <c r="B24"/>
</calcChain>
</file>

<file path=xl/sharedStrings.xml><?xml version="1.0" encoding="utf-8"?>
<sst xmlns="http://schemas.openxmlformats.org/spreadsheetml/2006/main" count="28" uniqueCount="28">
  <si>
    <t>métal</t>
  </si>
  <si>
    <t>cristal</t>
  </si>
  <si>
    <t>deutérium</t>
  </si>
  <si>
    <t>clé</t>
  </si>
  <si>
    <t>clo</t>
  </si>
  <si>
    <t>cro</t>
  </si>
  <si>
    <t>vb</t>
  </si>
  <si>
    <t>bb</t>
  </si>
  <si>
    <t>dd</t>
  </si>
  <si>
    <t>traq</t>
  </si>
  <si>
    <t>pt</t>
  </si>
  <si>
    <t>gt</t>
  </si>
  <si>
    <t>cyclo</t>
  </si>
  <si>
    <t>sonde</t>
  </si>
  <si>
    <t>marchand</t>
  </si>
  <si>
    <t>AM</t>
  </si>
  <si>
    <t>nombre d'exploration max 20</t>
  </si>
  <si>
    <t xml:space="preserve">totaux </t>
  </si>
  <si>
    <t>transformation en deutérium</t>
  </si>
  <si>
    <t>taux 2/1,5/1</t>
  </si>
  <si>
    <t>vco</t>
  </si>
  <si>
    <t>vaisseaux traduit en deut arrondi à l'unité supérieur</t>
  </si>
  <si>
    <t>object event or</t>
  </si>
  <si>
    <t>object event argent</t>
  </si>
  <si>
    <t>object event bronze</t>
  </si>
  <si>
    <t>ici vous mettre le nom de ce qui est obtenue</t>
  </si>
  <si>
    <t>ecrire son pseudo ici</t>
  </si>
  <si>
    <t xml:space="preserve">rentabilité totale en deut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</si>
</sst>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6"/>
      <color theme="1"/>
      <name val="Brush Script MT"/>
      <family val="4"/>
    </font>
    <font>
      <b/>
      <sz val="16"/>
      <color theme="1"/>
      <name val="Agency FB"/>
      <family val="2"/>
    </font>
    <font>
      <sz val="14"/>
      <color theme="1"/>
      <name val="Agency FB"/>
      <family val="2"/>
    </font>
  </fonts>
  <fills count="13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double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double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3" fontId="0" fillId="2" borderId="1" xfId="0" applyNumberFormat="1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3" borderId="1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3" fontId="0" fillId="2" borderId="3" xfId="0" applyNumberFormat="1" applyFont="1" applyFill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3" borderId="3" xfId="0" applyNumberFormat="1" applyFont="1" applyFill="1" applyBorder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3" fontId="0" fillId="3" borderId="2" xfId="0" applyNumberFormat="1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3" fontId="0" fillId="2" borderId="5" xfId="0" applyNumberFormat="1" applyFont="1" applyFill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3" fontId="0" fillId="3" borderId="5" xfId="0" applyNumberFormat="1" applyFont="1" applyFill="1" applyBorder="1" applyAlignment="1">
      <alignment horizontal="center"/>
    </xf>
    <xf numFmtId="3" fontId="0" fillId="2" borderId="4" xfId="0" applyNumberFormat="1" applyFont="1" applyFill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3" fontId="0" fillId="3" borderId="4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3" fontId="0" fillId="0" borderId="8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2" xfId="0" applyNumberFormat="1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3" fontId="0" fillId="0" borderId="11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3" fontId="0" fillId="0" borderId="15" xfId="0" applyNumberFormat="1" applyFont="1" applyBorder="1" applyAlignment="1">
      <alignment horizontal="center"/>
    </xf>
    <xf numFmtId="3" fontId="0" fillId="5" borderId="17" xfId="0" applyNumberFormat="1" applyFont="1" applyFill="1" applyBorder="1" applyAlignment="1">
      <alignment horizontal="center"/>
    </xf>
    <xf numFmtId="3" fontId="1" fillId="5" borderId="18" xfId="0" applyNumberFormat="1" applyFont="1" applyFill="1" applyBorder="1" applyAlignment="1">
      <alignment horizontal="center"/>
    </xf>
    <xf numFmtId="3" fontId="1" fillId="5" borderId="19" xfId="0" applyNumberFormat="1" applyFont="1" applyFill="1" applyBorder="1" applyAlignment="1">
      <alignment horizontal="center"/>
    </xf>
    <xf numFmtId="3" fontId="1" fillId="5" borderId="20" xfId="0" applyNumberFormat="1" applyFont="1" applyFill="1" applyBorder="1" applyAlignment="1">
      <alignment horizontal="center"/>
    </xf>
    <xf numFmtId="3" fontId="1" fillId="5" borderId="21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1" fontId="3" fillId="0" borderId="22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4" fillId="12" borderId="25" xfId="0" applyNumberFormat="1" applyFont="1" applyFill="1" applyBorder="1" applyAlignment="1">
      <alignment horizontal="center"/>
    </xf>
    <xf numFmtId="0" fontId="5" fillId="12" borderId="25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00"/>
      <color rgb="FFFFFF99"/>
      <color rgb="FF9900CC"/>
      <color rgb="FF00FF00"/>
      <color rgb="FFFFFFCC"/>
      <color rgb="FF66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0"/>
  <sheetViews>
    <sheetView tabSelected="1" topLeftCell="E2" workbookViewId="0">
      <selection activeCell="D31" sqref="D31"/>
    </sheetView>
  </sheetViews>
  <sheetFormatPr baseColWidth="10" defaultRowHeight="15"/>
  <cols>
    <col min="1" max="1" width="34.42578125" style="1" customWidth="1"/>
    <col min="2" max="2" width="20.42578125" style="1" customWidth="1"/>
    <col min="3" max="3" width="12.85546875" style="1" bestFit="1" customWidth="1"/>
    <col min="4" max="16" width="11.5703125" style="1" bestFit="1" customWidth="1"/>
    <col min="17" max="17" width="11.5703125" style="1" customWidth="1"/>
    <col min="18" max="19" width="11.5703125" style="1" bestFit="1" customWidth="1"/>
    <col min="20" max="20" width="16.28515625" style="1" customWidth="1"/>
    <col min="21" max="21" width="18.42578125" style="1" customWidth="1"/>
    <col min="22" max="22" width="20.7109375" style="1" customWidth="1"/>
    <col min="23" max="16384" width="11.42578125" style="1"/>
  </cols>
  <sheetData>
    <row r="1" spans="1:22">
      <c r="A1" s="5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thickBot="1">
      <c r="A2" s="25"/>
      <c r="B2" s="52" t="s">
        <v>21</v>
      </c>
      <c r="C2" s="52"/>
      <c r="D2" s="52"/>
      <c r="E2" s="52"/>
      <c r="F2" s="48">
        <f>3000/2+1000/1.5</f>
        <v>2166.6666666666665</v>
      </c>
      <c r="G2" s="48">
        <f>6000/2+4000/1.5</f>
        <v>5666.6666666666661</v>
      </c>
      <c r="H2" s="48">
        <f>20000/2+7000/1.5+2000</f>
        <v>16666.666666666668</v>
      </c>
      <c r="I2" s="48">
        <f>45000/2+15000/1.5</f>
        <v>32500</v>
      </c>
      <c r="J2" s="48">
        <f>50000/2+25000/1.5+15000</f>
        <v>56666.666666666672</v>
      </c>
      <c r="K2" s="48">
        <f>60000/2+50000/1.5+15000</f>
        <v>78333.333333333343</v>
      </c>
      <c r="L2" s="48">
        <f>30000/2+40000/1.5+15000</f>
        <v>56666.666666666672</v>
      </c>
      <c r="M2" s="48">
        <f>2000/2+2000/1.5</f>
        <v>2333.333333333333</v>
      </c>
      <c r="N2" s="48">
        <f>6000/2+6000/1.5</f>
        <v>7000</v>
      </c>
      <c r="O2" s="48">
        <f>10000/2+6000/1.5+2000</f>
        <v>11000</v>
      </c>
      <c r="P2" s="48">
        <f>1000/1.5</f>
        <v>666.66666666666663</v>
      </c>
      <c r="Q2" s="48">
        <f>10000/2+20000/1.5+10000</f>
        <v>28333.333333333336</v>
      </c>
      <c r="R2" s="2"/>
      <c r="S2" s="2"/>
      <c r="T2" s="53" t="s">
        <v>25</v>
      </c>
      <c r="U2" s="53"/>
      <c r="V2" s="53"/>
    </row>
    <row r="3" spans="1:22" ht="16.5" thickTop="1" thickBot="1">
      <c r="A3" s="51" t="s">
        <v>16</v>
      </c>
      <c r="B3" s="49"/>
      <c r="C3" s="42" t="s">
        <v>0</v>
      </c>
      <c r="D3" s="43" t="s">
        <v>1</v>
      </c>
      <c r="E3" s="44" t="s">
        <v>2</v>
      </c>
      <c r="F3" s="45" t="s">
        <v>3</v>
      </c>
      <c r="G3" s="46" t="s">
        <v>4</v>
      </c>
      <c r="H3" s="46" t="s">
        <v>5</v>
      </c>
      <c r="I3" s="46" t="s">
        <v>6</v>
      </c>
      <c r="J3" s="46" t="s">
        <v>7</v>
      </c>
      <c r="K3" s="46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7" t="s">
        <v>20</v>
      </c>
      <c r="R3" s="10" t="s">
        <v>14</v>
      </c>
      <c r="S3" s="18" t="s">
        <v>15</v>
      </c>
      <c r="T3" s="17" t="s">
        <v>22</v>
      </c>
      <c r="U3" s="6" t="s">
        <v>23</v>
      </c>
      <c r="V3" s="6" t="s">
        <v>24</v>
      </c>
    </row>
    <row r="4" spans="1:22" ht="15.75" thickTop="1">
      <c r="A4" s="50">
        <v>1</v>
      </c>
      <c r="B4" s="19"/>
      <c r="C4" s="22"/>
      <c r="D4" s="7"/>
      <c r="E4" s="14"/>
      <c r="F4" s="11"/>
      <c r="G4" s="7"/>
      <c r="H4" s="7"/>
      <c r="I4" s="7"/>
      <c r="J4" s="7"/>
      <c r="K4" s="7"/>
      <c r="L4" s="7"/>
      <c r="M4" s="7"/>
      <c r="N4" s="7"/>
      <c r="O4" s="7"/>
      <c r="P4" s="7"/>
      <c r="Q4" s="14"/>
      <c r="R4" s="11"/>
      <c r="S4" s="14">
        <v>248</v>
      </c>
      <c r="T4" s="11"/>
      <c r="U4" s="7"/>
      <c r="V4" s="7"/>
    </row>
    <row r="5" spans="1:22">
      <c r="A5" s="3">
        <v>2</v>
      </c>
      <c r="B5" s="19"/>
      <c r="C5" s="22"/>
      <c r="D5" s="7"/>
      <c r="E5" s="14"/>
      <c r="F5" s="11"/>
      <c r="G5" s="7"/>
      <c r="H5" s="7"/>
      <c r="I5" s="7"/>
      <c r="J5" s="7"/>
      <c r="K5" s="7"/>
      <c r="L5" s="7"/>
      <c r="M5" s="7"/>
      <c r="N5" s="7"/>
      <c r="O5" s="7"/>
      <c r="P5" s="7"/>
      <c r="Q5" s="14"/>
      <c r="R5" s="11"/>
      <c r="S5" s="14"/>
      <c r="T5" s="11"/>
      <c r="U5" s="7"/>
      <c r="V5" s="7">
        <v>1</v>
      </c>
    </row>
    <row r="6" spans="1:22">
      <c r="A6" s="3">
        <v>3</v>
      </c>
      <c r="B6" s="19"/>
      <c r="C6" s="22"/>
      <c r="D6" s="7">
        <v>240000</v>
      </c>
      <c r="E6" s="14"/>
      <c r="F6" s="11"/>
      <c r="G6" s="7"/>
      <c r="H6" s="7"/>
      <c r="I6" s="7"/>
      <c r="J6" s="7"/>
      <c r="K6" s="7"/>
      <c r="L6" s="7"/>
      <c r="M6" s="7"/>
      <c r="N6" s="7"/>
      <c r="O6" s="7"/>
      <c r="P6" s="7"/>
      <c r="Q6" s="14"/>
      <c r="R6" s="11"/>
      <c r="S6" s="14"/>
      <c r="T6" s="11"/>
      <c r="U6" s="7"/>
      <c r="V6" s="7"/>
    </row>
    <row r="7" spans="1:22">
      <c r="A7" s="3">
        <v>4</v>
      </c>
      <c r="B7" s="19"/>
      <c r="C7" s="22"/>
      <c r="D7" s="7"/>
      <c r="E7" s="14"/>
      <c r="F7" s="11"/>
      <c r="G7" s="7"/>
      <c r="H7" s="7"/>
      <c r="I7" s="7"/>
      <c r="J7" s="7"/>
      <c r="K7" s="7"/>
      <c r="L7" s="7"/>
      <c r="M7" s="7">
        <v>4</v>
      </c>
      <c r="N7" s="7">
        <v>2</v>
      </c>
      <c r="O7" s="7"/>
      <c r="P7" s="7">
        <v>68</v>
      </c>
      <c r="Q7" s="14"/>
      <c r="R7" s="11"/>
      <c r="S7" s="14"/>
      <c r="T7" s="11"/>
      <c r="U7" s="7"/>
      <c r="V7" s="7"/>
    </row>
    <row r="8" spans="1:22">
      <c r="A8" s="3">
        <v>5</v>
      </c>
      <c r="B8" s="19"/>
      <c r="C8" s="22"/>
      <c r="D8" s="7"/>
      <c r="E8" s="14"/>
      <c r="F8" s="11"/>
      <c r="G8" s="7"/>
      <c r="H8" s="7"/>
      <c r="I8" s="7"/>
      <c r="J8" s="7"/>
      <c r="K8" s="7"/>
      <c r="L8" s="7"/>
      <c r="M8" s="7"/>
      <c r="N8" s="7"/>
      <c r="O8" s="7"/>
      <c r="P8" s="7"/>
      <c r="Q8" s="14"/>
      <c r="R8" s="11"/>
      <c r="S8" s="14"/>
      <c r="T8" s="11">
        <v>1</v>
      </c>
      <c r="U8" s="7"/>
      <c r="V8" s="7"/>
    </row>
    <row r="9" spans="1:22">
      <c r="A9" s="3">
        <v>6</v>
      </c>
      <c r="B9" s="19"/>
      <c r="C9" s="22"/>
      <c r="D9" s="7"/>
      <c r="E9" s="14"/>
      <c r="F9" s="11">
        <v>18</v>
      </c>
      <c r="G9" s="7"/>
      <c r="H9" s="7"/>
      <c r="I9" s="7"/>
      <c r="J9" s="7"/>
      <c r="K9" s="7"/>
      <c r="L9" s="7"/>
      <c r="M9" s="7">
        <v>3</v>
      </c>
      <c r="N9" s="7"/>
      <c r="O9" s="7"/>
      <c r="P9" s="7"/>
      <c r="Q9" s="14"/>
      <c r="R9" s="11"/>
      <c r="S9" s="14"/>
      <c r="T9" s="11"/>
      <c r="U9" s="7"/>
      <c r="V9" s="7"/>
    </row>
    <row r="10" spans="1:22">
      <c r="A10" s="3">
        <v>7</v>
      </c>
      <c r="B10" s="19"/>
      <c r="C10" s="22"/>
      <c r="D10" s="7"/>
      <c r="E10" s="14"/>
      <c r="F10" s="11">
        <v>113</v>
      </c>
      <c r="G10" s="7"/>
      <c r="H10" s="7"/>
      <c r="I10" s="7"/>
      <c r="J10" s="7"/>
      <c r="K10" s="7"/>
      <c r="L10" s="7"/>
      <c r="M10" s="7"/>
      <c r="N10" s="7">
        <v>4</v>
      </c>
      <c r="O10" s="7">
        <v>3</v>
      </c>
      <c r="P10" s="7"/>
      <c r="Q10" s="14"/>
      <c r="R10" s="11"/>
      <c r="S10" s="14"/>
      <c r="T10" s="11"/>
      <c r="U10" s="7"/>
      <c r="V10" s="7"/>
    </row>
    <row r="11" spans="1:22">
      <c r="A11" s="3">
        <v>8</v>
      </c>
      <c r="B11" s="19"/>
      <c r="C11" s="22"/>
      <c r="D11" s="7"/>
      <c r="E11" s="14"/>
      <c r="F11" s="11">
        <v>54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14"/>
      <c r="R11" s="11"/>
      <c r="S11" s="14"/>
      <c r="T11" s="11"/>
      <c r="U11" s="7"/>
      <c r="V11" s="7"/>
    </row>
    <row r="12" spans="1:22">
      <c r="A12" s="3">
        <v>9</v>
      </c>
      <c r="B12" s="19"/>
      <c r="C12" s="22"/>
      <c r="D12" s="7"/>
      <c r="E12" s="14"/>
      <c r="F12" s="11"/>
      <c r="G12" s="7"/>
      <c r="H12" s="7"/>
      <c r="I12" s="7"/>
      <c r="J12" s="7"/>
      <c r="K12" s="7"/>
      <c r="L12" s="7"/>
      <c r="M12" s="7"/>
      <c r="N12" s="7"/>
      <c r="O12" s="7"/>
      <c r="P12" s="7"/>
      <c r="Q12" s="14"/>
      <c r="R12" s="11"/>
      <c r="S12" s="14"/>
      <c r="T12" s="11"/>
      <c r="U12" s="7"/>
      <c r="V12" s="7"/>
    </row>
    <row r="13" spans="1:22">
      <c r="A13" s="3">
        <v>10</v>
      </c>
      <c r="B13" s="19"/>
      <c r="C13" s="22"/>
      <c r="D13" s="7"/>
      <c r="E13" s="14"/>
      <c r="F13" s="11"/>
      <c r="G13" s="7"/>
      <c r="H13" s="7"/>
      <c r="I13" s="7"/>
      <c r="J13" s="7"/>
      <c r="K13" s="7"/>
      <c r="L13" s="7"/>
      <c r="M13" s="7"/>
      <c r="N13" s="7"/>
      <c r="O13" s="7"/>
      <c r="P13" s="7"/>
      <c r="Q13" s="14"/>
      <c r="R13" s="11"/>
      <c r="S13" s="14"/>
      <c r="T13" s="11"/>
      <c r="U13" s="7"/>
      <c r="V13" s="7"/>
    </row>
    <row r="14" spans="1:22">
      <c r="A14" s="3">
        <v>11</v>
      </c>
      <c r="B14" s="19"/>
      <c r="C14" s="22"/>
      <c r="D14" s="7"/>
      <c r="E14" s="14"/>
      <c r="F14" s="11"/>
      <c r="G14" s="7"/>
      <c r="H14" s="7"/>
      <c r="I14" s="7"/>
      <c r="J14" s="7"/>
      <c r="K14" s="7"/>
      <c r="L14" s="7"/>
      <c r="M14" s="7"/>
      <c r="N14" s="7"/>
      <c r="O14" s="7"/>
      <c r="P14" s="7"/>
      <c r="Q14" s="14"/>
      <c r="R14" s="11"/>
      <c r="S14" s="14"/>
      <c r="T14" s="11"/>
      <c r="U14" s="7"/>
      <c r="V14" s="7"/>
    </row>
    <row r="15" spans="1:22">
      <c r="A15" s="3">
        <v>12</v>
      </c>
      <c r="B15" s="19"/>
      <c r="C15" s="22"/>
      <c r="D15" s="7"/>
      <c r="E15" s="14"/>
      <c r="F15" s="11"/>
      <c r="G15" s="7"/>
      <c r="H15" s="7"/>
      <c r="I15" s="7"/>
      <c r="J15" s="7"/>
      <c r="K15" s="7"/>
      <c r="L15" s="7"/>
      <c r="M15" s="7"/>
      <c r="N15" s="7"/>
      <c r="O15" s="7"/>
      <c r="P15" s="7"/>
      <c r="Q15" s="14"/>
      <c r="R15" s="11"/>
      <c r="S15" s="14"/>
      <c r="T15" s="11"/>
      <c r="U15" s="7"/>
      <c r="V15" s="7"/>
    </row>
    <row r="16" spans="1:22">
      <c r="A16" s="3">
        <v>13</v>
      </c>
      <c r="B16" s="19"/>
      <c r="C16" s="22"/>
      <c r="D16" s="7"/>
      <c r="E16" s="14"/>
      <c r="F16" s="11"/>
      <c r="G16" s="7"/>
      <c r="H16" s="7"/>
      <c r="I16" s="7"/>
      <c r="J16" s="7"/>
      <c r="K16" s="7"/>
      <c r="L16" s="7"/>
      <c r="M16" s="7"/>
      <c r="N16" s="7"/>
      <c r="O16" s="7"/>
      <c r="P16" s="7"/>
      <c r="Q16" s="14"/>
      <c r="R16" s="11"/>
      <c r="S16" s="14"/>
      <c r="T16" s="11"/>
      <c r="U16" s="7"/>
      <c r="V16" s="7"/>
    </row>
    <row r="17" spans="1:22">
      <c r="A17" s="3">
        <v>14</v>
      </c>
      <c r="B17" s="19"/>
      <c r="C17" s="22"/>
      <c r="D17" s="7"/>
      <c r="E17" s="14"/>
      <c r="F17" s="11"/>
      <c r="G17" s="7"/>
      <c r="H17" s="7"/>
      <c r="I17" s="7"/>
      <c r="J17" s="7"/>
      <c r="K17" s="7"/>
      <c r="L17" s="7"/>
      <c r="M17" s="7"/>
      <c r="N17" s="7"/>
      <c r="O17" s="7"/>
      <c r="P17" s="7"/>
      <c r="Q17" s="14"/>
      <c r="R17" s="11"/>
      <c r="S17" s="14"/>
      <c r="T17" s="11"/>
      <c r="U17" s="7"/>
      <c r="V17" s="7"/>
    </row>
    <row r="18" spans="1:22">
      <c r="A18" s="3">
        <v>15</v>
      </c>
      <c r="B18" s="19"/>
      <c r="C18" s="22"/>
      <c r="D18" s="7"/>
      <c r="E18" s="14"/>
      <c r="F18" s="11"/>
      <c r="G18" s="7"/>
      <c r="H18" s="7"/>
      <c r="I18" s="7"/>
      <c r="J18" s="7"/>
      <c r="K18" s="7"/>
      <c r="L18" s="7"/>
      <c r="M18" s="7"/>
      <c r="N18" s="7"/>
      <c r="O18" s="7"/>
      <c r="P18" s="7"/>
      <c r="Q18" s="14"/>
      <c r="R18" s="11"/>
      <c r="S18" s="14"/>
      <c r="T18" s="11"/>
      <c r="U18" s="7"/>
      <c r="V18" s="7"/>
    </row>
    <row r="19" spans="1:22">
      <c r="A19" s="3">
        <v>16</v>
      </c>
      <c r="B19" s="19"/>
      <c r="C19" s="22"/>
      <c r="D19" s="7"/>
      <c r="E19" s="14"/>
      <c r="F19" s="11"/>
      <c r="G19" s="7"/>
      <c r="H19" s="7"/>
      <c r="I19" s="7"/>
      <c r="J19" s="7"/>
      <c r="K19" s="7"/>
      <c r="L19" s="7"/>
      <c r="M19" s="7"/>
      <c r="N19" s="7"/>
      <c r="O19" s="7"/>
      <c r="P19" s="7"/>
      <c r="Q19" s="14"/>
      <c r="R19" s="11"/>
      <c r="S19" s="14"/>
      <c r="T19" s="11"/>
      <c r="U19" s="7"/>
      <c r="V19" s="7"/>
    </row>
    <row r="20" spans="1:22">
      <c r="A20" s="3">
        <v>17</v>
      </c>
      <c r="B20" s="19"/>
      <c r="C20" s="22"/>
      <c r="D20" s="7"/>
      <c r="E20" s="14"/>
      <c r="F20" s="11"/>
      <c r="G20" s="7"/>
      <c r="H20" s="7"/>
      <c r="I20" s="7"/>
      <c r="J20" s="7"/>
      <c r="K20" s="7"/>
      <c r="L20" s="7"/>
      <c r="M20" s="7"/>
      <c r="N20" s="7"/>
      <c r="O20" s="7"/>
      <c r="P20" s="7"/>
      <c r="Q20" s="14"/>
      <c r="R20" s="11"/>
      <c r="S20" s="14"/>
      <c r="T20" s="11"/>
      <c r="U20" s="7"/>
      <c r="V20" s="7"/>
    </row>
    <row r="21" spans="1:22">
      <c r="A21" s="3">
        <v>18</v>
      </c>
      <c r="B21" s="19"/>
      <c r="C21" s="22"/>
      <c r="D21" s="7"/>
      <c r="E21" s="14"/>
      <c r="F21" s="11"/>
      <c r="G21" s="7"/>
      <c r="H21" s="7"/>
      <c r="I21" s="7"/>
      <c r="J21" s="7"/>
      <c r="K21" s="7"/>
      <c r="L21" s="7"/>
      <c r="M21" s="7"/>
      <c r="N21" s="7"/>
      <c r="O21" s="7"/>
      <c r="P21" s="7"/>
      <c r="Q21" s="14"/>
      <c r="R21" s="11"/>
      <c r="S21" s="14"/>
      <c r="T21" s="11"/>
      <c r="U21" s="7"/>
      <c r="V21" s="7"/>
    </row>
    <row r="22" spans="1:22">
      <c r="A22" s="3">
        <v>19</v>
      </c>
      <c r="B22" s="19"/>
      <c r="C22" s="22"/>
      <c r="D22" s="7"/>
      <c r="E22" s="14"/>
      <c r="F22" s="11"/>
      <c r="G22" s="7"/>
      <c r="H22" s="7"/>
      <c r="I22" s="7"/>
      <c r="J22" s="7"/>
      <c r="K22" s="7"/>
      <c r="L22" s="7"/>
      <c r="M22" s="7"/>
      <c r="N22" s="7"/>
      <c r="O22" s="7"/>
      <c r="P22" s="7"/>
      <c r="Q22" s="14"/>
      <c r="R22" s="11"/>
      <c r="S22" s="14"/>
      <c r="T22" s="11"/>
      <c r="U22" s="7"/>
      <c r="V22" s="7"/>
    </row>
    <row r="23" spans="1:22">
      <c r="A23" s="3">
        <v>20</v>
      </c>
      <c r="B23" s="20"/>
      <c r="C23" s="23"/>
      <c r="D23" s="8"/>
      <c r="E23" s="15"/>
      <c r="F23" s="12"/>
      <c r="G23" s="8"/>
      <c r="H23" s="8"/>
      <c r="I23" s="8"/>
      <c r="J23" s="8"/>
      <c r="K23" s="8"/>
      <c r="L23" s="8"/>
      <c r="M23" s="8"/>
      <c r="N23" s="8"/>
      <c r="O23" s="8"/>
      <c r="P23" s="8"/>
      <c r="Q23" s="15"/>
      <c r="R23" s="12"/>
      <c r="S23" s="15"/>
      <c r="T23" s="12"/>
      <c r="U23" s="8"/>
      <c r="V23" s="8"/>
    </row>
    <row r="24" spans="1:22">
      <c r="A24" s="4" t="s">
        <v>17</v>
      </c>
      <c r="B24" s="21">
        <f>SUM(B4:B23)</f>
        <v>0</v>
      </c>
      <c r="C24" s="24">
        <f t="shared" ref="C24:F24" si="0">SUM(C4:C23)</f>
        <v>0</v>
      </c>
      <c r="D24" s="9">
        <f t="shared" si="0"/>
        <v>240000</v>
      </c>
      <c r="E24" s="16">
        <f t="shared" si="0"/>
        <v>0</v>
      </c>
      <c r="F24" s="13">
        <f t="shared" si="0"/>
        <v>185</v>
      </c>
      <c r="G24" s="9">
        <f t="shared" ref="G24" si="1">SUM(G4:G23)</f>
        <v>0</v>
      </c>
      <c r="H24" s="9">
        <f t="shared" ref="H24" si="2">SUM(H4:H23)</f>
        <v>0</v>
      </c>
      <c r="I24" s="9">
        <f t="shared" ref="I24:J24" si="3">SUM(I4:I23)</f>
        <v>0</v>
      </c>
      <c r="J24" s="9">
        <f t="shared" si="3"/>
        <v>0</v>
      </c>
      <c r="K24" s="9">
        <f t="shared" ref="K24" si="4">SUM(K4:K23)</f>
        <v>0</v>
      </c>
      <c r="L24" s="9">
        <f t="shared" ref="L24" si="5">SUM(L4:L23)</f>
        <v>0</v>
      </c>
      <c r="M24" s="9">
        <f t="shared" ref="M24:N24" si="6">SUM(M4:M23)</f>
        <v>7</v>
      </c>
      <c r="N24" s="9">
        <f t="shared" si="6"/>
        <v>6</v>
      </c>
      <c r="O24" s="9">
        <f t="shared" ref="O24" si="7">SUM(O4:O23)</f>
        <v>3</v>
      </c>
      <c r="P24" s="9">
        <f t="shared" ref="P24:V24" si="8">SUM(P4:P23)</f>
        <v>68</v>
      </c>
      <c r="Q24" s="16">
        <f t="shared" si="8"/>
        <v>0</v>
      </c>
      <c r="R24" s="13">
        <f t="shared" si="8"/>
        <v>0</v>
      </c>
      <c r="S24" s="16">
        <f t="shared" si="8"/>
        <v>248</v>
      </c>
      <c r="T24" s="13">
        <f t="shared" si="8"/>
        <v>1</v>
      </c>
      <c r="U24" s="13">
        <f t="shared" si="8"/>
        <v>0</v>
      </c>
      <c r="V24" s="9">
        <f t="shared" si="8"/>
        <v>1</v>
      </c>
    </row>
    <row r="25" spans="1:22" ht="15.75" thickBot="1">
      <c r="A25" s="25"/>
      <c r="B25" s="26"/>
      <c r="C25" s="27"/>
      <c r="D25" s="28"/>
      <c r="E25" s="29"/>
      <c r="F25" s="30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9"/>
      <c r="R25" s="30"/>
      <c r="S25" s="29"/>
      <c r="T25" s="30"/>
      <c r="U25" s="28"/>
      <c r="V25" s="28"/>
    </row>
    <row r="26" spans="1:22" ht="20.25" thickBot="1">
      <c r="A26" s="56" t="s">
        <v>18</v>
      </c>
      <c r="B26" s="37"/>
      <c r="C26" s="38">
        <f>(C24/2)</f>
        <v>0</v>
      </c>
      <c r="D26" s="39">
        <f>D24/1.5</f>
        <v>160000</v>
      </c>
      <c r="E26" s="40">
        <f>E24</f>
        <v>0</v>
      </c>
      <c r="F26" s="41">
        <f>F24*F2</f>
        <v>400833.33333333331</v>
      </c>
      <c r="G26" s="39">
        <f t="shared" ref="G26:Q26" si="9">G24*G2</f>
        <v>0</v>
      </c>
      <c r="H26" s="39">
        <f t="shared" si="9"/>
        <v>0</v>
      </c>
      <c r="I26" s="39">
        <f t="shared" si="9"/>
        <v>0</v>
      </c>
      <c r="J26" s="39">
        <f t="shared" si="9"/>
        <v>0</v>
      </c>
      <c r="K26" s="39">
        <f t="shared" si="9"/>
        <v>0</v>
      </c>
      <c r="L26" s="39">
        <f t="shared" si="9"/>
        <v>0</v>
      </c>
      <c r="M26" s="39">
        <f t="shared" si="9"/>
        <v>16333.333333333332</v>
      </c>
      <c r="N26" s="39">
        <f t="shared" si="9"/>
        <v>42000</v>
      </c>
      <c r="O26" s="39">
        <f t="shared" si="9"/>
        <v>33000</v>
      </c>
      <c r="P26" s="39">
        <f t="shared" si="9"/>
        <v>45333.333333333328</v>
      </c>
      <c r="Q26" s="40">
        <f t="shared" si="9"/>
        <v>0</v>
      </c>
      <c r="R26" s="41">
        <f>R24*(3500*500)</f>
        <v>0</v>
      </c>
      <c r="S26" s="40">
        <f>S24*500</f>
        <v>124000</v>
      </c>
      <c r="T26" s="40">
        <f>T24*150000</f>
        <v>150000</v>
      </c>
      <c r="U26" s="40">
        <f>U24*60000</f>
        <v>0</v>
      </c>
      <c r="V26" s="40">
        <f>V24*25000</f>
        <v>25000</v>
      </c>
    </row>
    <row r="27" spans="1:22">
      <c r="A27" s="31" t="s">
        <v>19</v>
      </c>
      <c r="B27" s="32"/>
      <c r="C27" s="33"/>
      <c r="D27" s="34"/>
      <c r="E27" s="35"/>
      <c r="F27" s="36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5"/>
      <c r="R27" s="36"/>
      <c r="S27" s="35"/>
      <c r="T27" s="36"/>
      <c r="U27" s="34"/>
      <c r="V27" s="34"/>
    </row>
    <row r="29" spans="1:22" ht="15.75" thickBot="1"/>
    <row r="30" spans="1:22" ht="22.5" thickBot="1">
      <c r="A30" s="55" t="s">
        <v>27</v>
      </c>
      <c r="B30" s="54">
        <f>SUM(C26:V26)</f>
        <v>996500</v>
      </c>
    </row>
  </sheetData>
  <sheetProtection selectLockedCells="1" selectUnlockedCells="1"/>
  <mergeCells count="2">
    <mergeCell ref="B2:E2"/>
    <mergeCell ref="T2:V2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explo</vt:lpstr>
      <vt:lpstr>Feuil2</vt:lpstr>
      <vt:lpstr>Feuil3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Flo</cp:lastModifiedBy>
  <dcterms:created xsi:type="dcterms:W3CDTF">2012-11-07T10:56:46Z</dcterms:created>
  <dcterms:modified xsi:type="dcterms:W3CDTF">2012-11-10T15:06:19Z</dcterms:modified>
</cp:coreProperties>
</file>