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worksheets/sheet6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hartsheets/sheet4.xml" ContentType="application/vnd.openxmlformats-officedocument.spreadsheetml.chart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21315" windowHeight="9780"/>
  </bookViews>
  <sheets>
    <sheet name="Général" sheetId="1" r:id="rId1"/>
    <sheet name="Points" sheetId="2" r:id="rId2"/>
    <sheet name="Villages" sheetId="3" r:id="rId3"/>
    <sheet name="Moy. Pts par Village" sheetId="4" r:id="rId4"/>
    <sheet name="calculer point troupes" sheetId="12" r:id="rId5"/>
    <sheet name="Statistique alliance" sheetId="5" r:id="rId6"/>
    <sheet name="Graph rang et point" sheetId="6" r:id="rId7"/>
    <sheet name="Moyenne de l'alliance" sheetId="7" r:id="rId8"/>
    <sheet name="Adversaire vaincue (points)" sheetId="9" r:id="rId9"/>
    <sheet name="Adversaire vaincue (rang)" sheetId="11" r:id="rId10"/>
  </sheets>
  <calcPr calcId="125725"/>
</workbook>
</file>

<file path=xl/calcChain.xml><?xml version="1.0" encoding="utf-8"?>
<calcChain xmlns="http://schemas.openxmlformats.org/spreadsheetml/2006/main">
  <c r="M7" i="5"/>
  <c r="M8"/>
  <c r="M9"/>
  <c r="M10"/>
  <c r="M11"/>
  <c r="M12"/>
  <c r="M13"/>
  <c r="M14"/>
  <c r="M15"/>
  <c r="M16"/>
  <c r="M17"/>
  <c r="G16"/>
  <c r="F16"/>
  <c r="G15"/>
  <c r="F15"/>
  <c r="F36" i="3"/>
  <c r="F33"/>
  <c r="F20"/>
  <c r="F19"/>
  <c r="F18"/>
  <c r="F8"/>
  <c r="F32"/>
  <c r="F17"/>
  <c r="F31"/>
  <c r="F12"/>
  <c r="F11"/>
  <c r="F30"/>
  <c r="F7"/>
  <c r="F16"/>
  <c r="F29"/>
  <c r="F35"/>
  <c r="F10"/>
  <c r="F28"/>
  <c r="F9"/>
  <c r="F27"/>
  <c r="F26"/>
  <c r="F34"/>
  <c r="F25"/>
  <c r="F15"/>
  <c r="F24"/>
  <c r="F23"/>
  <c r="F6"/>
  <c r="F14"/>
  <c r="F22"/>
  <c r="F21"/>
  <c r="F13"/>
  <c r="F5"/>
  <c r="F36" i="2"/>
  <c r="F10"/>
  <c r="F14"/>
  <c r="F8"/>
  <c r="F21"/>
  <c r="F5"/>
  <c r="F32"/>
  <c r="F13"/>
  <c r="F24"/>
  <c r="F7"/>
  <c r="F6"/>
  <c r="F25"/>
  <c r="F9"/>
  <c r="F17"/>
  <c r="F26"/>
  <c r="F16"/>
  <c r="F27"/>
  <c r="F31"/>
  <c r="F18"/>
  <c r="F22"/>
  <c r="F34"/>
  <c r="F23"/>
  <c r="F33"/>
  <c r="F20"/>
  <c r="F15"/>
  <c r="F30"/>
  <c r="F11"/>
  <c r="F12"/>
  <c r="F29"/>
  <c r="F35"/>
  <c r="F28"/>
  <c r="F19"/>
  <c r="B7" i="4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6"/>
  <c r="B7" i="3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6"/>
  <c r="B7" i="2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6"/>
  <c r="D9" i="12"/>
  <c r="E9"/>
  <c r="F9"/>
  <c r="C9"/>
  <c r="F10"/>
  <c r="D10"/>
  <c r="G14" i="5"/>
  <c r="G17"/>
  <c r="F17"/>
  <c r="J6" i="1"/>
  <c r="J8"/>
  <c r="J7"/>
  <c r="J9"/>
  <c r="J12"/>
  <c r="J10"/>
  <c r="J15"/>
  <c r="J11"/>
  <c r="J14"/>
  <c r="J13"/>
  <c r="J16"/>
  <c r="J17"/>
  <c r="J18"/>
  <c r="J20"/>
  <c r="J21"/>
  <c r="J19"/>
  <c r="J22"/>
  <c r="J23"/>
  <c r="J24"/>
  <c r="J25"/>
  <c r="J26"/>
  <c r="J29"/>
  <c r="J31"/>
  <c r="J28"/>
  <c r="J30"/>
  <c r="J27"/>
  <c r="J37"/>
  <c r="J33"/>
  <c r="J32"/>
  <c r="J34"/>
  <c r="J35"/>
  <c r="J36"/>
  <c r="L27"/>
  <c r="L28"/>
  <c r="L33"/>
  <c r="L32"/>
  <c r="L35"/>
  <c r="K5"/>
  <c r="G6"/>
  <c r="G7"/>
  <c r="G9"/>
  <c r="G12"/>
  <c r="G15"/>
  <c r="G10"/>
  <c r="G11"/>
  <c r="G14"/>
  <c r="G13"/>
  <c r="G16"/>
  <c r="G17"/>
  <c r="G20"/>
  <c r="G21"/>
  <c r="G18"/>
  <c r="G19"/>
  <c r="G22"/>
  <c r="G23"/>
  <c r="G24"/>
  <c r="G25"/>
  <c r="G26"/>
  <c r="G31"/>
  <c r="G29"/>
  <c r="G30"/>
  <c r="G37"/>
  <c r="G27"/>
  <c r="G28"/>
  <c r="G33"/>
  <c r="G32"/>
  <c r="G35"/>
  <c r="G34"/>
  <c r="B7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6"/>
  <c r="F14" i="5"/>
  <c r="L36" i="1"/>
  <c r="L34"/>
  <c r="L30"/>
  <c r="K35"/>
  <c r="M35" s="1"/>
  <c r="G36"/>
  <c r="K33"/>
  <c r="M33" s="1"/>
  <c r="K27"/>
  <c r="K36"/>
  <c r="M36" s="1"/>
  <c r="K34"/>
  <c r="K32"/>
  <c r="M32" s="1"/>
  <c r="L25"/>
  <c r="L29"/>
  <c r="L26"/>
  <c r="L31"/>
  <c r="L24"/>
  <c r="L37"/>
  <c r="L23"/>
  <c r="L19"/>
  <c r="L21"/>
  <c r="L10"/>
  <c r="L18"/>
  <c r="L20"/>
  <c r="L13"/>
  <c r="L11"/>
  <c r="L22"/>
  <c r="L17"/>
  <c r="L16"/>
  <c r="L14"/>
  <c r="L12"/>
  <c r="L15"/>
  <c r="L9"/>
  <c r="L7"/>
  <c r="L8"/>
  <c r="L6"/>
  <c r="K29"/>
  <c r="K28"/>
  <c r="M28" s="1"/>
  <c r="F8" i="5"/>
  <c r="F9"/>
  <c r="F10"/>
  <c r="F11"/>
  <c r="F12"/>
  <c r="F13"/>
  <c r="F7"/>
  <c r="G8"/>
  <c r="G9"/>
  <c r="G10"/>
  <c r="G11"/>
  <c r="G12"/>
  <c r="G13"/>
  <c r="G7"/>
  <c r="I39" i="1"/>
  <c r="F39"/>
  <c r="G8"/>
  <c r="B8" i="5"/>
  <c r="B9" s="1"/>
  <c r="B10" s="1"/>
  <c r="B11" s="1"/>
  <c r="B12" s="1"/>
  <c r="B13" s="1"/>
  <c r="K10" i="1"/>
  <c r="K19"/>
  <c r="K21"/>
  <c r="K37"/>
  <c r="K23"/>
  <c r="K26"/>
  <c r="K31"/>
  <c r="K24"/>
  <c r="K25"/>
  <c r="M25" s="1"/>
  <c r="K6"/>
  <c r="K8"/>
  <c r="K7"/>
  <c r="K15"/>
  <c r="K12"/>
  <c r="K9"/>
  <c r="K14"/>
  <c r="K16"/>
  <c r="K22"/>
  <c r="K13"/>
  <c r="K20"/>
  <c r="K11"/>
  <c r="K17"/>
  <c r="K30"/>
  <c r="M30" s="1"/>
  <c r="K18"/>
  <c r="H39"/>
  <c r="D39"/>
  <c r="E39"/>
  <c r="M29" l="1"/>
  <c r="M34"/>
  <c r="M27"/>
  <c r="C10" i="12"/>
  <c r="E10"/>
  <c r="M17" i="1"/>
  <c r="M14"/>
  <c r="M7"/>
  <c r="M6"/>
  <c r="M13"/>
  <c r="M16"/>
  <c r="M9"/>
  <c r="M8"/>
  <c r="M24"/>
  <c r="M26"/>
  <c r="M18"/>
  <c r="M23"/>
  <c r="M21"/>
  <c r="M11"/>
  <c r="M15"/>
  <c r="M37"/>
  <c r="M19"/>
  <c r="J39"/>
  <c r="L39"/>
  <c r="G39"/>
  <c r="K39"/>
  <c r="M20"/>
  <c r="M22"/>
  <c r="M12"/>
  <c r="M31"/>
  <c r="M10"/>
  <c r="M39" l="1"/>
</calcChain>
</file>

<file path=xl/sharedStrings.xml><?xml version="1.0" encoding="utf-8"?>
<sst xmlns="http://schemas.openxmlformats.org/spreadsheetml/2006/main" count="208" uniqueCount="74">
  <si>
    <t>ouistiti</t>
  </si>
  <si>
    <t>Gremix</t>
  </si>
  <si>
    <t>guildare</t>
  </si>
  <si>
    <t>Waldstein</t>
  </si>
  <si>
    <t>dpl</t>
  </si>
  <si>
    <t>beltharion</t>
  </si>
  <si>
    <t>TheWolf</t>
  </si>
  <si>
    <t>maarth</t>
  </si>
  <si>
    <t>elomaflo</t>
  </si>
  <si>
    <t>freestyle</t>
  </si>
  <si>
    <t>Malice</t>
  </si>
  <si>
    <t>cedric42</t>
  </si>
  <si>
    <t>fifi26good</t>
  </si>
  <si>
    <t>Woody</t>
  </si>
  <si>
    <t>demca</t>
  </si>
  <si>
    <t>Aer Red</t>
  </si>
  <si>
    <t>shawty</t>
  </si>
  <si>
    <t>sir age</t>
  </si>
  <si>
    <t>xlxlxl</t>
  </si>
  <si>
    <t>falardeau69</t>
  </si>
  <si>
    <t>JIRAYA-SAMA</t>
  </si>
  <si>
    <t>LEDATWAR</t>
  </si>
  <si>
    <t>Leefreat</t>
  </si>
  <si>
    <t>rang alliance</t>
  </si>
  <si>
    <t>Nom</t>
  </si>
  <si>
    <t>Rang Monde</t>
  </si>
  <si>
    <t>Points</t>
  </si>
  <si>
    <t>Villages</t>
  </si>
  <si>
    <t xml:space="preserve">progression  pourcentage points </t>
  </si>
  <si>
    <t>progression pourcentage points/village</t>
  </si>
  <si>
    <t>Progression villages</t>
  </si>
  <si>
    <t>Moy Pts/Villages</t>
  </si>
  <si>
    <t>Moyenne de l'alliance</t>
  </si>
  <si>
    <t>Moy. Pts/Villages (MAJ précédentes)</t>
  </si>
  <si>
    <t>Villages (MAJ précédentes)</t>
  </si>
  <si>
    <t xml:space="preserve"> points (MAJ précédentes)</t>
  </si>
  <si>
    <t xml:space="preserve">Légende : </t>
  </si>
  <si>
    <t>-en dessous de la moyenne:</t>
  </si>
  <si>
    <t>-en dessus de la moyenne:</t>
  </si>
  <si>
    <t>XXXXX</t>
  </si>
  <si>
    <t xml:space="preserve">Rang </t>
  </si>
  <si>
    <t>Nombre de membres</t>
  </si>
  <si>
    <t>Moyenne Pts/Joueur</t>
  </si>
  <si>
    <t>Moyenne Pts/Village</t>
  </si>
  <si>
    <t>Information Génrale</t>
  </si>
  <si>
    <t>En tant qu'attaquant</t>
  </si>
  <si>
    <t>Total</t>
  </si>
  <si>
    <t>En tant que défenseur</t>
  </si>
  <si>
    <t>Adversaire vaincus</t>
  </si>
  <si>
    <t>Rang (attaque)</t>
  </si>
  <si>
    <t>Rang (defense)</t>
  </si>
  <si>
    <t>Rang (total)</t>
  </si>
  <si>
    <t>Nombres villages</t>
  </si>
  <si>
    <t>Daniels</t>
  </si>
  <si>
    <t>dom2222</t>
  </si>
  <si>
    <t>Necrosix</t>
  </si>
  <si>
    <t>coeurdelotus</t>
  </si>
  <si>
    <t>Mortimer 21</t>
  </si>
  <si>
    <t>matmatmat</t>
  </si>
  <si>
    <t>Alcaprout350</t>
  </si>
  <si>
    <t>TOYscared</t>
  </si>
  <si>
    <t>dolu</t>
  </si>
  <si>
    <t>lonewolf</t>
  </si>
  <si>
    <t>point joueur =</t>
  </si>
  <si>
    <t xml:space="preserve">nombre de village = </t>
  </si>
  <si>
    <t>somme des points village =</t>
  </si>
  <si>
    <t>nombre d'unité de troupe =</t>
  </si>
  <si>
    <t>point troupe =</t>
  </si>
  <si>
    <t>Vous</t>
  </si>
  <si>
    <t>Joueur 1</t>
  </si>
  <si>
    <t>Joueur 2</t>
  </si>
  <si>
    <t>Exemple Ledatwar</t>
  </si>
  <si>
    <r>
      <rPr>
        <sz val="8"/>
        <color rgb="FFFF0000"/>
        <rFont val="Calibri"/>
        <family val="2"/>
        <scheme val="minor"/>
      </rPr>
      <t xml:space="preserve">        Cette valeur vous est accessible lorsque vous cliquer sur aperçu en bas de votre liste de village. </t>
    </r>
    <r>
      <rPr>
        <sz val="8"/>
        <color theme="1"/>
        <rFont val="Calibri"/>
        <family val="2"/>
        <scheme val="minor"/>
      </rPr>
      <t xml:space="preserve">            </t>
    </r>
  </si>
  <si>
    <r>
      <t xml:space="preserve">Remplacer les 0 par vos valeurs, ou celle des joueurs que vous voulez.                  </t>
    </r>
    <r>
      <rPr>
        <b/>
        <sz val="11"/>
        <color theme="1"/>
        <rFont val="Calibri"/>
        <family val="2"/>
        <scheme val="minor"/>
      </rPr>
      <t>Joueur 1</t>
    </r>
    <r>
      <rPr>
        <sz val="11"/>
        <color theme="1"/>
        <rFont val="Calibri"/>
        <family val="2"/>
        <scheme val="minor"/>
      </rPr>
      <t xml:space="preserve"> et</t>
    </r>
    <r>
      <rPr>
        <b/>
        <sz val="11"/>
        <color theme="1"/>
        <rFont val="Calibri"/>
        <family val="2"/>
        <scheme val="minor"/>
      </rPr>
      <t xml:space="preserve"> Joueur 2</t>
    </r>
    <r>
      <rPr>
        <sz val="11"/>
        <color theme="1"/>
        <rFont val="Calibri"/>
        <family val="2"/>
        <scheme val="minor"/>
      </rPr>
      <t xml:space="preserve"> pourront vous servir à calculer la force en troupes de votre ennemie, ou d'un joueur par simple curiosité si vous le désirez</t>
    </r>
  </si>
</sst>
</file>

<file path=xl/styles.xml><?xml version="1.0" encoding="utf-8"?>
<styleSheet xmlns="http://schemas.openxmlformats.org/spreadsheetml/2006/main">
  <numFmts count="2">
    <numFmt numFmtId="164" formatCode="dd/mm/yy;@"/>
    <numFmt numFmtId="165" formatCode="#,##0.0"/>
  </numFmts>
  <fonts count="9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i/>
      <sz val="11"/>
      <color theme="1" tint="0.49998474074526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6E5C2"/>
        <bgColor indexed="64"/>
      </patternFill>
    </fill>
    <fill>
      <patternFill patternType="solid">
        <fgColor rgb="FFF0D49C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56">
    <xf numFmtId="0" fontId="0" fillId="0" borderId="0" xfId="0"/>
    <xf numFmtId="0" fontId="0" fillId="0" borderId="4" xfId="0" applyFont="1" applyBorder="1" applyAlignment="1">
      <alignment horizontal="left"/>
    </xf>
    <xf numFmtId="3" fontId="0" fillId="2" borderId="2" xfId="0" applyNumberFormat="1" applyFont="1" applyFill="1" applyBorder="1"/>
    <xf numFmtId="0" fontId="0" fillId="3" borderId="0" xfId="0" applyFill="1"/>
    <xf numFmtId="3" fontId="0" fillId="0" borderId="8" xfId="0" applyNumberFormat="1" applyFont="1" applyBorder="1" applyAlignment="1">
      <alignment horizontal="center"/>
    </xf>
    <xf numFmtId="3" fontId="0" fillId="0" borderId="14" xfId="0" applyNumberFormat="1" applyFont="1" applyBorder="1" applyAlignment="1">
      <alignment horizontal="right"/>
    </xf>
    <xf numFmtId="3" fontId="0" fillId="0" borderId="16" xfId="0" applyNumberFormat="1" applyFont="1" applyBorder="1" applyAlignment="1">
      <alignment horizontal="right"/>
    </xf>
    <xf numFmtId="0" fontId="0" fillId="0" borderId="22" xfId="0" applyFont="1" applyBorder="1" applyAlignment="1">
      <alignment horizontal="center"/>
    </xf>
    <xf numFmtId="3" fontId="0" fillId="2" borderId="2" xfId="0" applyNumberFormat="1" applyFont="1" applyFill="1" applyBorder="1" applyAlignment="1">
      <alignment horizontal="center"/>
    </xf>
    <xf numFmtId="3" fontId="0" fillId="2" borderId="2" xfId="0" applyNumberFormat="1" applyFont="1" applyFill="1" applyBorder="1" applyAlignment="1">
      <alignment horizontal="right"/>
    </xf>
    <xf numFmtId="1" fontId="0" fillId="0" borderId="15" xfId="0" applyNumberFormat="1" applyFont="1" applyBorder="1"/>
    <xf numFmtId="0" fontId="0" fillId="2" borderId="18" xfId="0" applyFill="1" applyBorder="1"/>
    <xf numFmtId="0" fontId="5" fillId="2" borderId="26" xfId="0" applyFont="1" applyFill="1" applyBorder="1"/>
    <xf numFmtId="0" fontId="3" fillId="2" borderId="28" xfId="0" applyFont="1" applyFill="1" applyBorder="1" applyAlignment="1">
      <alignment horizontal="right"/>
    </xf>
    <xf numFmtId="0" fontId="4" fillId="2" borderId="7" xfId="0" applyFont="1" applyFill="1" applyBorder="1" applyAlignment="1">
      <alignment horizontal="right"/>
    </xf>
    <xf numFmtId="164" fontId="0" fillId="3" borderId="0" xfId="0" applyNumberFormat="1" applyFont="1" applyFill="1"/>
    <xf numFmtId="164" fontId="0" fillId="0" borderId="0" xfId="0" applyNumberFormat="1" applyFont="1"/>
    <xf numFmtId="164" fontId="0" fillId="3" borderId="0" xfId="0" applyNumberFormat="1" applyFont="1" applyFill="1" applyBorder="1"/>
    <xf numFmtId="3" fontId="0" fillId="0" borderId="48" xfId="0" applyNumberFormat="1" applyFont="1" applyBorder="1" applyAlignment="1">
      <alignment horizontal="right"/>
    </xf>
    <xf numFmtId="0" fontId="0" fillId="2" borderId="50" xfId="0" applyFont="1" applyFill="1" applyBorder="1"/>
    <xf numFmtId="0" fontId="0" fillId="2" borderId="51" xfId="0" applyFont="1" applyFill="1" applyBorder="1"/>
    <xf numFmtId="0" fontId="0" fillId="2" borderId="52" xfId="0" applyFont="1" applyFill="1" applyBorder="1"/>
    <xf numFmtId="3" fontId="0" fillId="0" borderId="53" xfId="0" applyNumberFormat="1" applyFont="1" applyBorder="1" applyAlignment="1">
      <alignment horizontal="center"/>
    </xf>
    <xf numFmtId="3" fontId="0" fillId="0" borderId="54" xfId="0" applyNumberFormat="1" applyFont="1" applyBorder="1" applyAlignment="1">
      <alignment horizontal="right"/>
    </xf>
    <xf numFmtId="0" fontId="0" fillId="2" borderId="51" xfId="0" applyFont="1" applyFill="1" applyBorder="1" applyAlignment="1">
      <alignment horizontal="right"/>
    </xf>
    <xf numFmtId="1" fontId="0" fillId="2" borderId="52" xfId="0" applyNumberFormat="1" applyFont="1" applyFill="1" applyBorder="1"/>
    <xf numFmtId="1" fontId="0" fillId="2" borderId="39" xfId="0" applyNumberFormat="1" applyFont="1" applyFill="1" applyBorder="1"/>
    <xf numFmtId="3" fontId="3" fillId="3" borderId="32" xfId="0" applyNumberFormat="1" applyFont="1" applyFill="1" applyBorder="1"/>
    <xf numFmtId="3" fontId="3" fillId="3" borderId="33" xfId="0" applyNumberFormat="1" applyFont="1" applyFill="1" applyBorder="1"/>
    <xf numFmtId="3" fontId="3" fillId="3" borderId="34" xfId="0" applyNumberFormat="1" applyFont="1" applyFill="1" applyBorder="1"/>
    <xf numFmtId="3" fontId="3" fillId="3" borderId="35" xfId="0" applyNumberFormat="1" applyFont="1" applyFill="1" applyBorder="1"/>
    <xf numFmtId="3" fontId="3" fillId="3" borderId="30" xfId="0" applyNumberFormat="1" applyFont="1" applyFill="1" applyBorder="1"/>
    <xf numFmtId="3" fontId="3" fillId="3" borderId="36" xfId="0" applyNumberFormat="1" applyFont="1" applyFill="1" applyBorder="1"/>
    <xf numFmtId="3" fontId="3" fillId="3" borderId="37" xfId="0" applyNumberFormat="1" applyFont="1" applyFill="1" applyBorder="1"/>
    <xf numFmtId="3" fontId="3" fillId="3" borderId="38" xfId="0" applyNumberFormat="1" applyFont="1" applyFill="1" applyBorder="1"/>
    <xf numFmtId="2" fontId="0" fillId="0" borderId="15" xfId="0" applyNumberFormat="1" applyFont="1" applyBorder="1"/>
    <xf numFmtId="3" fontId="0" fillId="3" borderId="0" xfId="0" applyNumberFormat="1" applyFill="1"/>
    <xf numFmtId="1" fontId="0" fillId="0" borderId="56" xfId="0" applyNumberFormat="1" applyFont="1" applyBorder="1"/>
    <xf numFmtId="0" fontId="0" fillId="0" borderId="17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4" fontId="0" fillId="2" borderId="2" xfId="0" applyNumberFormat="1" applyFont="1" applyFill="1" applyBorder="1"/>
    <xf numFmtId="165" fontId="0" fillId="2" borderId="2" xfId="0" applyNumberFormat="1" applyFont="1" applyFill="1" applyBorder="1" applyAlignment="1">
      <alignment horizontal="center"/>
    </xf>
    <xf numFmtId="0" fontId="0" fillId="3" borderId="0" xfId="0" applyNumberFormat="1" applyFill="1"/>
    <xf numFmtId="0" fontId="0" fillId="0" borderId="49" xfId="0" applyFont="1" applyBorder="1" applyAlignment="1">
      <alignment horizontal="center"/>
    </xf>
    <xf numFmtId="0" fontId="0" fillId="0" borderId="47" xfId="0" applyBorder="1" applyAlignment="1">
      <alignment horizontal="left"/>
    </xf>
    <xf numFmtId="1" fontId="0" fillId="2" borderId="51" xfId="0" applyNumberFormat="1" applyFont="1" applyFill="1" applyBorder="1"/>
    <xf numFmtId="1" fontId="0" fillId="2" borderId="2" xfId="0" applyNumberFormat="1" applyFont="1" applyFill="1" applyBorder="1" applyAlignment="1">
      <alignment horizontal="center"/>
    </xf>
    <xf numFmtId="3" fontId="0" fillId="0" borderId="57" xfId="0" applyNumberFormat="1" applyFont="1" applyBorder="1" applyAlignment="1">
      <alignment horizontal="right"/>
    </xf>
    <xf numFmtId="0" fontId="0" fillId="0" borderId="4" xfId="0" applyBorder="1" applyAlignment="1">
      <alignment horizontal="left"/>
    </xf>
    <xf numFmtId="3" fontId="0" fillId="0" borderId="12" xfId="0" applyNumberFormat="1" applyFont="1" applyBorder="1" applyAlignment="1">
      <alignment horizontal="right"/>
    </xf>
    <xf numFmtId="1" fontId="0" fillId="3" borderId="0" xfId="0" applyNumberFormat="1" applyFill="1"/>
    <xf numFmtId="3" fontId="0" fillId="0" borderId="58" xfId="0" applyNumberFormat="1" applyFont="1" applyBorder="1" applyAlignment="1">
      <alignment horizontal="right"/>
    </xf>
    <xf numFmtId="1" fontId="0" fillId="0" borderId="17" xfId="0" applyNumberFormat="1" applyFont="1" applyBorder="1"/>
    <xf numFmtId="4" fontId="0" fillId="3" borderId="0" xfId="0" applyNumberFormat="1" applyFont="1" applyFill="1" applyBorder="1" applyAlignment="1">
      <alignment horizontal="right"/>
    </xf>
    <xf numFmtId="0" fontId="0" fillId="0" borderId="47" xfId="0" applyFont="1" applyBorder="1" applyAlignment="1">
      <alignment horizontal="left"/>
    </xf>
    <xf numFmtId="0" fontId="0" fillId="3" borderId="0" xfId="0" applyFill="1" applyBorder="1"/>
    <xf numFmtId="0" fontId="0" fillId="3" borderId="0" xfId="0" quotePrefix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4" fillId="3" borderId="0" xfId="0" applyFont="1" applyFill="1" applyBorder="1" applyAlignment="1">
      <alignment horizontal="right"/>
    </xf>
    <xf numFmtId="0" fontId="0" fillId="2" borderId="60" xfId="0" applyFill="1" applyBorder="1"/>
    <xf numFmtId="0" fontId="0" fillId="2" borderId="50" xfId="0" applyFill="1" applyBorder="1"/>
    <xf numFmtId="0" fontId="0" fillId="6" borderId="32" xfId="0" applyFill="1" applyBorder="1" applyAlignment="1">
      <alignment horizontal="right"/>
    </xf>
    <xf numFmtId="0" fontId="0" fillId="7" borderId="35" xfId="0" applyFill="1" applyBorder="1" applyAlignment="1">
      <alignment horizontal="right"/>
    </xf>
    <xf numFmtId="0" fontId="0" fillId="6" borderId="63" xfId="0" applyFill="1" applyBorder="1" applyAlignment="1">
      <alignment horizontal="right"/>
    </xf>
    <xf numFmtId="0" fontId="0" fillId="7" borderId="63" xfId="0" applyFill="1" applyBorder="1" applyAlignment="1">
      <alignment horizontal="right"/>
    </xf>
    <xf numFmtId="0" fontId="0" fillId="0" borderId="50" xfId="0" applyBorder="1" applyAlignment="1">
      <alignment horizontal="right"/>
    </xf>
    <xf numFmtId="3" fontId="0" fillId="6" borderId="34" xfId="0" applyNumberFormat="1" applyFill="1" applyBorder="1"/>
    <xf numFmtId="3" fontId="0" fillId="6" borderId="61" xfId="0" applyNumberFormat="1" applyFill="1" applyBorder="1"/>
    <xf numFmtId="3" fontId="0" fillId="6" borderId="59" xfId="0" applyNumberFormat="1" applyFill="1" applyBorder="1"/>
    <xf numFmtId="3" fontId="0" fillId="5" borderId="59" xfId="0" applyNumberFormat="1" applyFill="1" applyBorder="1"/>
    <xf numFmtId="3" fontId="0" fillId="7" borderId="36" xfId="0" applyNumberFormat="1" applyFill="1" applyBorder="1"/>
    <xf numFmtId="3" fontId="0" fillId="7" borderId="62" xfId="0" applyNumberFormat="1" applyFill="1" applyBorder="1"/>
    <xf numFmtId="3" fontId="0" fillId="7" borderId="4" xfId="0" applyNumberFormat="1" applyFill="1" applyBorder="1"/>
    <xf numFmtId="3" fontId="0" fillId="6" borderId="38" xfId="0" applyNumberFormat="1" applyFill="1" applyBorder="1"/>
    <xf numFmtId="3" fontId="0" fillId="6" borderId="64" xfId="0" applyNumberFormat="1" applyFill="1" applyBorder="1"/>
    <xf numFmtId="3" fontId="0" fillId="6" borderId="3" xfId="0" applyNumberFormat="1" applyFill="1" applyBorder="1"/>
    <xf numFmtId="3" fontId="0" fillId="5" borderId="3" xfId="0" applyNumberFormat="1" applyFill="1" applyBorder="1"/>
    <xf numFmtId="3" fontId="0" fillId="0" borderId="0" xfId="0" applyNumberFormat="1"/>
    <xf numFmtId="3" fontId="0" fillId="0" borderId="6" xfId="0" applyNumberFormat="1" applyBorder="1"/>
    <xf numFmtId="3" fontId="0" fillId="0" borderId="52" xfId="0" applyNumberFormat="1" applyBorder="1"/>
    <xf numFmtId="3" fontId="0" fillId="7" borderId="38" xfId="0" applyNumberFormat="1" applyFill="1" applyBorder="1"/>
    <xf numFmtId="3" fontId="0" fillId="7" borderId="64" xfId="0" applyNumberFormat="1" applyFill="1" applyBorder="1"/>
    <xf numFmtId="3" fontId="0" fillId="7" borderId="3" xfId="0" applyNumberFormat="1" applyFill="1" applyBorder="1"/>
    <xf numFmtId="0" fontId="0" fillId="3" borderId="65" xfId="0" applyFill="1" applyBorder="1" applyAlignment="1">
      <alignment vertical="top" wrapText="1"/>
    </xf>
    <xf numFmtId="0" fontId="0" fillId="3" borderId="0" xfId="0" applyFill="1" applyBorder="1" applyAlignment="1">
      <alignment vertical="top" wrapText="1"/>
    </xf>
    <xf numFmtId="0" fontId="0" fillId="3" borderId="0" xfId="0" applyFill="1" applyAlignment="1">
      <alignment horizontal="center" wrapText="1"/>
    </xf>
    <xf numFmtId="0" fontId="0" fillId="0" borderId="0" xfId="0" applyAlignment="1">
      <alignment horizont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5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wrapText="1"/>
    </xf>
    <xf numFmtId="0" fontId="0" fillId="2" borderId="13" xfId="0" applyFont="1" applyFill="1" applyBorder="1" applyAlignment="1">
      <alignment horizontal="center" wrapText="1"/>
    </xf>
    <xf numFmtId="0" fontId="0" fillId="4" borderId="23" xfId="0" applyFont="1" applyFill="1" applyBorder="1" applyAlignment="1">
      <alignment horizontal="center" vertical="center" wrapText="1"/>
    </xf>
    <xf numFmtId="0" fontId="0" fillId="4" borderId="24" xfId="0" applyFont="1" applyFill="1" applyBorder="1" applyAlignment="1">
      <alignment horizontal="center" vertical="center" wrapText="1"/>
    </xf>
    <xf numFmtId="0" fontId="0" fillId="2" borderId="27" xfId="0" quotePrefix="1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6" xfId="0" quotePrefix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14" fontId="6" fillId="3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29" xfId="0" applyFont="1" applyFill="1" applyBorder="1" applyAlignment="1">
      <alignment horizontal="center"/>
    </xf>
    <xf numFmtId="0" fontId="0" fillId="4" borderId="11" xfId="0" applyFont="1" applyFill="1" applyBorder="1" applyAlignment="1">
      <alignment horizontal="center" wrapText="1"/>
    </xf>
    <xf numFmtId="0" fontId="0" fillId="4" borderId="13" xfId="0" applyFont="1" applyFill="1" applyBorder="1" applyAlignment="1">
      <alignment horizontal="center" wrapText="1"/>
    </xf>
    <xf numFmtId="0" fontId="0" fillId="2" borderId="1" xfId="0" applyFont="1" applyFill="1" applyBorder="1" applyAlignment="1">
      <alignment horizontal="center" wrapText="1"/>
    </xf>
    <xf numFmtId="0" fontId="0" fillId="2" borderId="2" xfId="0" applyFont="1" applyFill="1" applyBorder="1" applyAlignment="1">
      <alignment horizontal="center" wrapText="1"/>
    </xf>
    <xf numFmtId="0" fontId="0" fillId="2" borderId="25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19" xfId="0" applyFont="1" applyFill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/>
    </xf>
    <xf numFmtId="0" fontId="2" fillId="2" borderId="20" xfId="1" applyFont="1" applyFill="1" applyBorder="1" applyAlignment="1" applyProtection="1">
      <alignment horizontal="center" vertical="center"/>
    </xf>
    <xf numFmtId="0" fontId="2" fillId="2" borderId="3" xfId="1" applyFont="1" applyFill="1" applyBorder="1" applyAlignment="1" applyProtection="1">
      <alignment horizontal="center" vertical="center"/>
    </xf>
    <xf numFmtId="0" fontId="0" fillId="2" borderId="10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4" borderId="12" xfId="0" applyFont="1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0" fillId="3" borderId="28" xfId="0" applyFill="1" applyBorder="1" applyAlignment="1">
      <alignment horizontal="center" vertical="center" wrapText="1"/>
    </xf>
    <xf numFmtId="0" fontId="0" fillId="3" borderId="65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3" borderId="66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top" wrapText="1"/>
    </xf>
    <xf numFmtId="0" fontId="7" fillId="3" borderId="28" xfId="0" applyFont="1" applyFill="1" applyBorder="1" applyAlignment="1">
      <alignment horizontal="center" vertical="top" wrapText="1"/>
    </xf>
    <xf numFmtId="0" fontId="7" fillId="3" borderId="65" xfId="0" applyFont="1" applyFill="1" applyBorder="1" applyAlignment="1">
      <alignment horizontal="center" vertical="top" wrapText="1"/>
    </xf>
    <xf numFmtId="0" fontId="7" fillId="3" borderId="66" xfId="0" applyFont="1" applyFill="1" applyBorder="1" applyAlignment="1">
      <alignment horizontal="center" vertical="top" wrapText="1"/>
    </xf>
    <xf numFmtId="0" fontId="7" fillId="3" borderId="18" xfId="0" applyFont="1" applyFill="1" applyBorder="1" applyAlignment="1">
      <alignment horizontal="center" vertical="top" wrapText="1"/>
    </xf>
    <xf numFmtId="0" fontId="7" fillId="3" borderId="7" xfId="0" applyFont="1" applyFill="1" applyBorder="1" applyAlignment="1">
      <alignment horizontal="center" vertical="top" wrapText="1"/>
    </xf>
    <xf numFmtId="0" fontId="0" fillId="2" borderId="41" xfId="0" applyFill="1" applyBorder="1" applyAlignment="1">
      <alignment horizontal="center" vertical="center" wrapText="1"/>
    </xf>
    <xf numFmtId="0" fontId="0" fillId="2" borderId="45" xfId="0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 wrapText="1"/>
    </xf>
    <xf numFmtId="0" fontId="0" fillId="2" borderId="43" xfId="0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4" borderId="46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9" xfId="0" applyFill="1" applyBorder="1" applyAlignment="1">
      <alignment horizontal="center"/>
    </xf>
    <xf numFmtId="0" fontId="0" fillId="2" borderId="40" xfId="0" applyFill="1" applyBorder="1" applyAlignment="1">
      <alignment horizontal="center" vertical="center" wrapText="1"/>
    </xf>
    <xf numFmtId="0" fontId="0" fillId="2" borderId="44" xfId="0" applyFill="1" applyBorder="1" applyAlignment="1">
      <alignment horizontal="center" vertical="center" wrapText="1"/>
    </xf>
    <xf numFmtId="0" fontId="0" fillId="4" borderId="34" xfId="0" applyFill="1" applyBorder="1" applyAlignment="1">
      <alignment horizontal="center" vertical="center" wrapText="1"/>
    </xf>
    <xf numFmtId="0" fontId="0" fillId="4" borderId="4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55" xfId="0" applyFill="1" applyBorder="1" applyAlignment="1">
      <alignment horizontal="center"/>
    </xf>
    <xf numFmtId="0" fontId="0" fillId="2" borderId="39" xfId="0" applyFill="1" applyBorder="1" applyAlignment="1">
      <alignment horizontal="center"/>
    </xf>
    <xf numFmtId="0" fontId="0" fillId="4" borderId="32" xfId="0" applyFill="1" applyBorder="1" applyAlignment="1">
      <alignment horizontal="center" vertical="center" wrapText="1"/>
    </xf>
    <xf numFmtId="0" fontId="0" fillId="4" borderId="42" xfId="0" applyFill="1" applyBorder="1" applyAlignment="1">
      <alignment horizontal="center" vertical="center" wrapText="1"/>
    </xf>
    <xf numFmtId="0" fontId="0" fillId="4" borderId="33" xfId="0" applyFill="1" applyBorder="1" applyAlignment="1">
      <alignment horizontal="center" vertical="center" wrapText="1"/>
    </xf>
    <xf numFmtId="0" fontId="0" fillId="4" borderId="43" xfId="0" applyFill="1" applyBorder="1" applyAlignment="1">
      <alignment horizontal="center" vertical="center" wrapText="1"/>
    </xf>
    <xf numFmtId="164" fontId="3" fillId="3" borderId="67" xfId="0" applyNumberFormat="1" applyFont="1" applyFill="1" applyBorder="1"/>
    <xf numFmtId="164" fontId="3" fillId="0" borderId="68" xfId="0" applyNumberFormat="1" applyFont="1" applyBorder="1"/>
    <xf numFmtId="164" fontId="3" fillId="0" borderId="18" xfId="0" applyNumberFormat="1" applyFont="1" applyBorder="1"/>
    <xf numFmtId="3" fontId="3" fillId="3" borderId="63" xfId="0" applyNumberFormat="1" applyFont="1" applyFill="1" applyBorder="1"/>
  </cellXfs>
  <cellStyles count="2">
    <cellStyle name="Lien hypertexte" xfId="1" builtinId="8"/>
    <cellStyle name="Normal" xfId="0" builtinId="0"/>
  </cellStyles>
  <dxfs count="329"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 val="0"/>
        <color auto="1"/>
      </font>
    </dxf>
    <dxf>
      <font>
        <b/>
        <i/>
        <color theme="1" tint="0.499984740745262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/>
        <color theme="1" tint="0.499984740745262"/>
      </font>
    </dxf>
    <dxf>
      <font>
        <b/>
        <i val="0"/>
        <color auto="1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/>
        <color theme="1" tint="0.499984740745262"/>
      </font>
    </dxf>
    <dxf>
      <font>
        <b/>
        <i val="0"/>
        <color auto="1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/>
        <color theme="1" tint="0.499984740745262"/>
      </font>
    </dxf>
    <dxf>
      <font>
        <b/>
        <i val="0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 val="0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ill>
        <patternFill>
          <bgColor theme="8"/>
        </patternFill>
      </fill>
    </dxf>
    <dxf>
      <fill>
        <patternFill>
          <bgColor theme="9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hartsheet" Target="chartsheets/sheet4.xml"/><Relationship Id="rId4" Type="http://schemas.openxmlformats.org/officeDocument/2006/relationships/worksheet" Target="worksheets/sheet4.xml"/><Relationship Id="rId9" Type="http://schemas.openxmlformats.org/officeDocument/2006/relationships/chartsheet" Target="chartsheets/sheet3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scatterChart>
        <c:scatterStyle val="lineMarker"/>
        <c:ser>
          <c:idx val="1"/>
          <c:order val="1"/>
          <c:tx>
            <c:v>Points</c:v>
          </c:tx>
          <c:xVal>
            <c:numRef>
              <c:f>'Statistique alliance'!$B$7:$B$17</c:f>
              <c:numCache>
                <c:formatCode>dd/mm/yy;@</c:formatCode>
                <c:ptCount val="11"/>
                <c:pt idx="0">
                  <c:v>40936</c:v>
                </c:pt>
                <c:pt idx="1">
                  <c:v>40937</c:v>
                </c:pt>
                <c:pt idx="2">
                  <c:v>40938</c:v>
                </c:pt>
                <c:pt idx="3">
                  <c:v>40939</c:v>
                </c:pt>
                <c:pt idx="4">
                  <c:v>40940</c:v>
                </c:pt>
                <c:pt idx="5">
                  <c:v>40941</c:v>
                </c:pt>
                <c:pt idx="6">
                  <c:v>40942</c:v>
                </c:pt>
                <c:pt idx="7">
                  <c:v>40968</c:v>
                </c:pt>
                <c:pt idx="8">
                  <c:v>40978</c:v>
                </c:pt>
                <c:pt idx="9">
                  <c:v>40984</c:v>
                </c:pt>
                <c:pt idx="10">
                  <c:v>40992</c:v>
                </c:pt>
              </c:numCache>
            </c:numRef>
          </c:xVal>
          <c:yVal>
            <c:numRef>
              <c:f>'Statistique alliance'!$D$7:$D$17</c:f>
              <c:numCache>
                <c:formatCode>#,##0</c:formatCode>
                <c:ptCount val="11"/>
                <c:pt idx="0">
                  <c:v>5063714</c:v>
                </c:pt>
                <c:pt idx="1">
                  <c:v>5096251</c:v>
                </c:pt>
                <c:pt idx="2">
                  <c:v>5183274</c:v>
                </c:pt>
                <c:pt idx="3">
                  <c:v>5265626</c:v>
                </c:pt>
                <c:pt idx="4">
                  <c:v>5365243</c:v>
                </c:pt>
                <c:pt idx="5">
                  <c:v>5468343</c:v>
                </c:pt>
                <c:pt idx="6">
                  <c:v>5565351</c:v>
                </c:pt>
                <c:pt idx="7">
                  <c:v>8481445</c:v>
                </c:pt>
                <c:pt idx="8">
                  <c:v>9677981</c:v>
                </c:pt>
                <c:pt idx="9">
                  <c:v>10532930</c:v>
                </c:pt>
                <c:pt idx="10">
                  <c:v>11491694</c:v>
                </c:pt>
              </c:numCache>
            </c:numRef>
          </c:yVal>
        </c:ser>
        <c:axId val="76219904"/>
        <c:axId val="76221824"/>
      </c:scatterChart>
      <c:scatterChart>
        <c:scatterStyle val="lineMarker"/>
        <c:ser>
          <c:idx val="0"/>
          <c:order val="0"/>
          <c:tx>
            <c:v>Rang</c:v>
          </c:tx>
          <c:marker>
            <c:spPr>
              <a:ln>
                <a:solidFill>
                  <a:schemeClr val="accent1"/>
                </a:solidFill>
              </a:ln>
            </c:spPr>
          </c:marker>
          <c:xVal>
            <c:numRef>
              <c:f>'Statistique alliance'!$B$7:$B$17</c:f>
              <c:numCache>
                <c:formatCode>dd/mm/yy;@</c:formatCode>
                <c:ptCount val="11"/>
                <c:pt idx="0">
                  <c:v>40936</c:v>
                </c:pt>
                <c:pt idx="1">
                  <c:v>40937</c:v>
                </c:pt>
                <c:pt idx="2">
                  <c:v>40938</c:v>
                </c:pt>
                <c:pt idx="3">
                  <c:v>40939</c:v>
                </c:pt>
                <c:pt idx="4">
                  <c:v>40940</c:v>
                </c:pt>
                <c:pt idx="5">
                  <c:v>40941</c:v>
                </c:pt>
                <c:pt idx="6">
                  <c:v>40942</c:v>
                </c:pt>
                <c:pt idx="7">
                  <c:v>40968</c:v>
                </c:pt>
                <c:pt idx="8">
                  <c:v>40978</c:v>
                </c:pt>
                <c:pt idx="9">
                  <c:v>40984</c:v>
                </c:pt>
                <c:pt idx="10">
                  <c:v>40992</c:v>
                </c:pt>
              </c:numCache>
            </c:numRef>
          </c:xVal>
          <c:yVal>
            <c:numRef>
              <c:f>'Statistique alliance'!$C$7:$C$17</c:f>
              <c:numCache>
                <c:formatCode>#,##0</c:formatCode>
                <c:ptCount val="11"/>
                <c:pt idx="0">
                  <c:v>13</c:v>
                </c:pt>
                <c:pt idx="1">
                  <c:v>13</c:v>
                </c:pt>
                <c:pt idx="2">
                  <c:v>12</c:v>
                </c:pt>
                <c:pt idx="3">
                  <c:v>12</c:v>
                </c:pt>
                <c:pt idx="4">
                  <c:v>12</c:v>
                </c:pt>
                <c:pt idx="5">
                  <c:v>12</c:v>
                </c:pt>
                <c:pt idx="6">
                  <c:v>12</c:v>
                </c:pt>
                <c:pt idx="7">
                  <c:v>12</c:v>
                </c:pt>
                <c:pt idx="8">
                  <c:v>11</c:v>
                </c:pt>
                <c:pt idx="9">
                  <c:v>10</c:v>
                </c:pt>
                <c:pt idx="10">
                  <c:v>10</c:v>
                </c:pt>
              </c:numCache>
            </c:numRef>
          </c:yVal>
        </c:ser>
        <c:axId val="73357952"/>
        <c:axId val="73356416"/>
      </c:scatterChart>
      <c:valAx>
        <c:axId val="76219904"/>
        <c:scaling>
          <c:orientation val="minMax"/>
          <c:min val="40935"/>
        </c:scaling>
        <c:axPos val="b"/>
        <c:numFmt formatCode="dd/mm/yy;@" sourceLinked="1"/>
        <c:tickLblPos val="nextTo"/>
        <c:crossAx val="76221824"/>
        <c:crossesAt val="50000"/>
        <c:crossBetween val="midCat"/>
      </c:valAx>
      <c:valAx>
        <c:axId val="76221824"/>
        <c:scaling>
          <c:orientation val="minMax"/>
        </c:scaling>
        <c:axPos val="l"/>
        <c:majorGridlines/>
        <c:numFmt formatCode="#,##0" sourceLinked="1"/>
        <c:tickLblPos val="nextTo"/>
        <c:crossAx val="76219904"/>
        <c:crossesAt val="40935"/>
        <c:crossBetween val="midCat"/>
      </c:valAx>
      <c:valAx>
        <c:axId val="73356416"/>
        <c:scaling>
          <c:orientation val="minMax"/>
          <c:max val="15"/>
          <c:min val="10"/>
        </c:scaling>
        <c:axPos val="r"/>
        <c:numFmt formatCode="#,##0" sourceLinked="1"/>
        <c:tickLblPos val="nextTo"/>
        <c:crossAx val="73357952"/>
        <c:crosses val="max"/>
        <c:crossBetween val="midCat"/>
        <c:majorUnit val="1"/>
      </c:valAx>
      <c:valAx>
        <c:axId val="73357952"/>
        <c:scaling>
          <c:orientation val="minMax"/>
        </c:scaling>
        <c:delete val="1"/>
        <c:axPos val="b"/>
        <c:numFmt formatCode="dd/mm/yy;@" sourceLinked="1"/>
        <c:tickLblPos val="none"/>
        <c:crossAx val="73356416"/>
        <c:crossesAt val="11"/>
        <c:crossBetween val="midCat"/>
      </c:valAx>
    </c:plotArea>
    <c:legend>
      <c:legendPos val="r"/>
      <c:layout/>
    </c:legend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scatterChart>
        <c:scatterStyle val="lineMarker"/>
        <c:ser>
          <c:idx val="0"/>
          <c:order val="0"/>
          <c:tx>
            <c:v>moyenne de points par joueur</c:v>
          </c:tx>
          <c:xVal>
            <c:numRef>
              <c:f>'Statistique alliance'!$B$7:$B$17</c:f>
              <c:numCache>
                <c:formatCode>dd/mm/yy;@</c:formatCode>
                <c:ptCount val="11"/>
                <c:pt idx="0">
                  <c:v>40936</c:v>
                </c:pt>
                <c:pt idx="1">
                  <c:v>40937</c:v>
                </c:pt>
                <c:pt idx="2">
                  <c:v>40938</c:v>
                </c:pt>
                <c:pt idx="3">
                  <c:v>40939</c:v>
                </c:pt>
                <c:pt idx="4">
                  <c:v>40940</c:v>
                </c:pt>
                <c:pt idx="5">
                  <c:v>40941</c:v>
                </c:pt>
                <c:pt idx="6">
                  <c:v>40942</c:v>
                </c:pt>
                <c:pt idx="7">
                  <c:v>40968</c:v>
                </c:pt>
                <c:pt idx="8">
                  <c:v>40978</c:v>
                </c:pt>
                <c:pt idx="9">
                  <c:v>40984</c:v>
                </c:pt>
                <c:pt idx="10">
                  <c:v>40992</c:v>
                </c:pt>
              </c:numCache>
            </c:numRef>
          </c:xVal>
          <c:yVal>
            <c:numRef>
              <c:f>'Statistique alliance'!$F$7:$F$17</c:f>
              <c:numCache>
                <c:formatCode>#,##0</c:formatCode>
                <c:ptCount val="11"/>
                <c:pt idx="0">
                  <c:v>180846.92857142858</c:v>
                </c:pt>
                <c:pt idx="1">
                  <c:v>182008.96428571429</c:v>
                </c:pt>
                <c:pt idx="2">
                  <c:v>185116.92857142858</c:v>
                </c:pt>
                <c:pt idx="3">
                  <c:v>188058.07142857142</c:v>
                </c:pt>
                <c:pt idx="4">
                  <c:v>185008.37931034484</c:v>
                </c:pt>
                <c:pt idx="5">
                  <c:v>188563.55172413794</c:v>
                </c:pt>
                <c:pt idx="6">
                  <c:v>191908.6551724138</c:v>
                </c:pt>
                <c:pt idx="7">
                  <c:v>265045.15625</c:v>
                </c:pt>
                <c:pt idx="8">
                  <c:v>293272.15151515149</c:v>
                </c:pt>
                <c:pt idx="9">
                  <c:v>319179.69696969696</c:v>
                </c:pt>
                <c:pt idx="10">
                  <c:v>348233.15151515149</c:v>
                </c:pt>
              </c:numCache>
            </c:numRef>
          </c:yVal>
        </c:ser>
        <c:axId val="73380224"/>
        <c:axId val="73381760"/>
      </c:scatterChart>
      <c:scatterChart>
        <c:scatterStyle val="lineMarker"/>
        <c:ser>
          <c:idx val="1"/>
          <c:order val="1"/>
          <c:tx>
            <c:v>moyenne de points par village</c:v>
          </c:tx>
          <c:xVal>
            <c:numRef>
              <c:f>'Statistique alliance'!$B$7:$B$17</c:f>
              <c:numCache>
                <c:formatCode>dd/mm/yy;@</c:formatCode>
                <c:ptCount val="11"/>
                <c:pt idx="0">
                  <c:v>40936</c:v>
                </c:pt>
                <c:pt idx="1">
                  <c:v>40937</c:v>
                </c:pt>
                <c:pt idx="2">
                  <c:v>40938</c:v>
                </c:pt>
                <c:pt idx="3">
                  <c:v>40939</c:v>
                </c:pt>
                <c:pt idx="4">
                  <c:v>40940</c:v>
                </c:pt>
                <c:pt idx="5">
                  <c:v>40941</c:v>
                </c:pt>
                <c:pt idx="6">
                  <c:v>40942</c:v>
                </c:pt>
                <c:pt idx="7">
                  <c:v>40968</c:v>
                </c:pt>
                <c:pt idx="8">
                  <c:v>40978</c:v>
                </c:pt>
                <c:pt idx="9">
                  <c:v>40984</c:v>
                </c:pt>
                <c:pt idx="10">
                  <c:v>40992</c:v>
                </c:pt>
              </c:numCache>
            </c:numRef>
          </c:xVal>
          <c:yVal>
            <c:numRef>
              <c:f>'Statistique alliance'!$G$7:$G$17</c:f>
              <c:numCache>
                <c:formatCode>#,##0</c:formatCode>
                <c:ptCount val="11"/>
                <c:pt idx="0">
                  <c:v>12150.882022471909</c:v>
                </c:pt>
                <c:pt idx="1">
                  <c:v>12121.172701949861</c:v>
                </c:pt>
                <c:pt idx="2">
                  <c:v>12202.545454545454</c:v>
                </c:pt>
                <c:pt idx="3">
                  <c:v>12151.691891891893</c:v>
                </c:pt>
                <c:pt idx="4">
                  <c:v>12154.490716180371</c:v>
                </c:pt>
                <c:pt idx="5">
                  <c:v>12235.84554973822</c:v>
                </c:pt>
                <c:pt idx="6">
                  <c:v>12299.356589147286</c:v>
                </c:pt>
                <c:pt idx="7">
                  <c:v>9371.528532608696</c:v>
                </c:pt>
                <c:pt idx="8">
                  <c:v>9556.5750605326884</c:v>
                </c:pt>
                <c:pt idx="9">
                  <c:v>9776.2811791383228</c:v>
                </c:pt>
                <c:pt idx="10">
                  <c:v>10280.816901408451</c:v>
                </c:pt>
              </c:numCache>
            </c:numRef>
          </c:yVal>
        </c:ser>
        <c:axId val="73397376"/>
        <c:axId val="73383296"/>
      </c:scatterChart>
      <c:valAx>
        <c:axId val="73380224"/>
        <c:scaling>
          <c:orientation val="minMax"/>
          <c:min val="40935"/>
        </c:scaling>
        <c:axPos val="b"/>
        <c:numFmt formatCode="dd/mm/yy;@" sourceLinked="1"/>
        <c:tickLblPos val="nextTo"/>
        <c:crossAx val="73381760"/>
        <c:crosses val="autoZero"/>
        <c:crossBetween val="midCat"/>
      </c:valAx>
      <c:valAx>
        <c:axId val="73381760"/>
        <c:scaling>
          <c:orientation val="minMax"/>
        </c:scaling>
        <c:axPos val="l"/>
        <c:majorGridlines/>
        <c:numFmt formatCode="#,##0" sourceLinked="1"/>
        <c:tickLblPos val="nextTo"/>
        <c:crossAx val="73380224"/>
        <c:crossesAt val="40935"/>
        <c:crossBetween val="midCat"/>
      </c:valAx>
      <c:valAx>
        <c:axId val="73383296"/>
        <c:scaling>
          <c:orientation val="minMax"/>
        </c:scaling>
        <c:axPos val="r"/>
        <c:numFmt formatCode="#,##0" sourceLinked="1"/>
        <c:tickLblPos val="nextTo"/>
        <c:crossAx val="73397376"/>
        <c:crosses val="max"/>
        <c:crossBetween val="midCat"/>
      </c:valAx>
      <c:valAx>
        <c:axId val="73397376"/>
        <c:scaling>
          <c:orientation val="minMax"/>
        </c:scaling>
        <c:delete val="1"/>
        <c:axPos val="b"/>
        <c:numFmt formatCode="dd/mm/yy;@" sourceLinked="1"/>
        <c:tickLblPos val="none"/>
        <c:crossAx val="73383296"/>
        <c:crosses val="autoZero"/>
        <c:crossBetween val="midCat"/>
      </c:valAx>
    </c:plotArea>
    <c:legend>
      <c:legendPos val="r"/>
      <c:layout/>
    </c:legend>
    <c:plotVisOnly val="1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scatterChart>
        <c:scatterStyle val="lineMarker"/>
        <c:ser>
          <c:idx val="0"/>
          <c:order val="0"/>
          <c:tx>
            <c:strRef>
              <c:f>'Statistique alliance'!$I$5:$I$6</c:f>
              <c:strCache>
                <c:ptCount val="1"/>
                <c:pt idx="0">
                  <c:v>En tant qu'attaquant</c:v>
                </c:pt>
              </c:strCache>
            </c:strRef>
          </c:tx>
          <c:xVal>
            <c:numRef>
              <c:f>'Statistique alliance'!$B$7:$B$17</c:f>
              <c:numCache>
                <c:formatCode>dd/mm/yy;@</c:formatCode>
                <c:ptCount val="11"/>
                <c:pt idx="0">
                  <c:v>40936</c:v>
                </c:pt>
                <c:pt idx="1">
                  <c:v>40937</c:v>
                </c:pt>
                <c:pt idx="2">
                  <c:v>40938</c:v>
                </c:pt>
                <c:pt idx="3">
                  <c:v>40939</c:v>
                </c:pt>
                <c:pt idx="4">
                  <c:v>40940</c:v>
                </c:pt>
                <c:pt idx="5">
                  <c:v>40941</c:v>
                </c:pt>
                <c:pt idx="6">
                  <c:v>40942</c:v>
                </c:pt>
                <c:pt idx="7">
                  <c:v>40968</c:v>
                </c:pt>
                <c:pt idx="8">
                  <c:v>40978</c:v>
                </c:pt>
                <c:pt idx="9">
                  <c:v>40984</c:v>
                </c:pt>
                <c:pt idx="10">
                  <c:v>40992</c:v>
                </c:pt>
              </c:numCache>
            </c:numRef>
          </c:xVal>
          <c:yVal>
            <c:numRef>
              <c:f>'Statistique alliance'!$I$7:$I$17</c:f>
              <c:numCache>
                <c:formatCode>#,##0</c:formatCode>
                <c:ptCount val="11"/>
                <c:pt idx="0">
                  <c:v>2311353</c:v>
                </c:pt>
                <c:pt idx="1">
                  <c:v>2378629</c:v>
                </c:pt>
                <c:pt idx="2">
                  <c:v>2562488</c:v>
                </c:pt>
                <c:pt idx="3">
                  <c:v>2604593</c:v>
                </c:pt>
                <c:pt idx="4">
                  <c:v>2749861</c:v>
                </c:pt>
                <c:pt idx="5">
                  <c:v>2763802</c:v>
                </c:pt>
                <c:pt idx="6">
                  <c:v>2818944</c:v>
                </c:pt>
                <c:pt idx="7">
                  <c:v>3587048</c:v>
                </c:pt>
                <c:pt idx="8">
                  <c:v>3744151</c:v>
                </c:pt>
                <c:pt idx="9">
                  <c:v>3982407</c:v>
                </c:pt>
                <c:pt idx="10">
                  <c:v>4212240</c:v>
                </c:pt>
              </c:numCache>
            </c:numRef>
          </c:yVal>
        </c:ser>
        <c:ser>
          <c:idx val="1"/>
          <c:order val="1"/>
          <c:tx>
            <c:strRef>
              <c:f>'Statistique alliance'!$K$5:$K$6</c:f>
              <c:strCache>
                <c:ptCount val="1"/>
                <c:pt idx="0">
                  <c:v>En tant que défenseur</c:v>
                </c:pt>
              </c:strCache>
            </c:strRef>
          </c:tx>
          <c:xVal>
            <c:numRef>
              <c:f>'Statistique alliance'!$B$7:$B$17</c:f>
              <c:numCache>
                <c:formatCode>dd/mm/yy;@</c:formatCode>
                <c:ptCount val="11"/>
                <c:pt idx="0">
                  <c:v>40936</c:v>
                </c:pt>
                <c:pt idx="1">
                  <c:v>40937</c:v>
                </c:pt>
                <c:pt idx="2">
                  <c:v>40938</c:v>
                </c:pt>
                <c:pt idx="3">
                  <c:v>40939</c:v>
                </c:pt>
                <c:pt idx="4">
                  <c:v>40940</c:v>
                </c:pt>
                <c:pt idx="5">
                  <c:v>40941</c:v>
                </c:pt>
                <c:pt idx="6">
                  <c:v>40942</c:v>
                </c:pt>
                <c:pt idx="7">
                  <c:v>40968</c:v>
                </c:pt>
                <c:pt idx="8">
                  <c:v>40978</c:v>
                </c:pt>
                <c:pt idx="9">
                  <c:v>40984</c:v>
                </c:pt>
                <c:pt idx="10">
                  <c:v>40992</c:v>
                </c:pt>
              </c:numCache>
            </c:numRef>
          </c:xVal>
          <c:yVal>
            <c:numRef>
              <c:f>'Statistique alliance'!$K$7:$K$17</c:f>
              <c:numCache>
                <c:formatCode>#,##0</c:formatCode>
                <c:ptCount val="11"/>
                <c:pt idx="0">
                  <c:v>557916</c:v>
                </c:pt>
                <c:pt idx="1">
                  <c:v>621048</c:v>
                </c:pt>
                <c:pt idx="2">
                  <c:v>675092</c:v>
                </c:pt>
                <c:pt idx="3">
                  <c:v>675093</c:v>
                </c:pt>
                <c:pt idx="4">
                  <c:v>711781</c:v>
                </c:pt>
                <c:pt idx="5">
                  <c:v>711783</c:v>
                </c:pt>
                <c:pt idx="6">
                  <c:v>718288</c:v>
                </c:pt>
                <c:pt idx="7">
                  <c:v>1183561</c:v>
                </c:pt>
                <c:pt idx="8">
                  <c:v>1199994</c:v>
                </c:pt>
                <c:pt idx="9">
                  <c:v>1309968</c:v>
                </c:pt>
                <c:pt idx="10">
                  <c:v>1441047</c:v>
                </c:pt>
              </c:numCache>
            </c:numRef>
          </c:yVal>
        </c:ser>
        <c:ser>
          <c:idx val="2"/>
          <c:order val="2"/>
          <c:tx>
            <c:strRef>
              <c:f>'Statistique alliance'!$M$5:$M$6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'Statistique alliance'!$B$7:$B$17</c:f>
              <c:numCache>
                <c:formatCode>dd/mm/yy;@</c:formatCode>
                <c:ptCount val="11"/>
                <c:pt idx="0">
                  <c:v>40936</c:v>
                </c:pt>
                <c:pt idx="1">
                  <c:v>40937</c:v>
                </c:pt>
                <c:pt idx="2">
                  <c:v>40938</c:v>
                </c:pt>
                <c:pt idx="3">
                  <c:v>40939</c:v>
                </c:pt>
                <c:pt idx="4">
                  <c:v>40940</c:v>
                </c:pt>
                <c:pt idx="5">
                  <c:v>40941</c:v>
                </c:pt>
                <c:pt idx="6">
                  <c:v>40942</c:v>
                </c:pt>
                <c:pt idx="7">
                  <c:v>40968</c:v>
                </c:pt>
                <c:pt idx="8">
                  <c:v>40978</c:v>
                </c:pt>
                <c:pt idx="9">
                  <c:v>40984</c:v>
                </c:pt>
                <c:pt idx="10">
                  <c:v>40992</c:v>
                </c:pt>
              </c:numCache>
            </c:numRef>
          </c:xVal>
          <c:yVal>
            <c:numRef>
              <c:f>'Statistique alliance'!$M$7:$M$17</c:f>
              <c:numCache>
                <c:formatCode>#,##0</c:formatCode>
                <c:ptCount val="11"/>
                <c:pt idx="0">
                  <c:v>2869269</c:v>
                </c:pt>
                <c:pt idx="1">
                  <c:v>2999677</c:v>
                </c:pt>
                <c:pt idx="2">
                  <c:v>3237580</c:v>
                </c:pt>
                <c:pt idx="3">
                  <c:v>3279686</c:v>
                </c:pt>
                <c:pt idx="4">
                  <c:v>3461642</c:v>
                </c:pt>
                <c:pt idx="5">
                  <c:v>3475585</c:v>
                </c:pt>
                <c:pt idx="6">
                  <c:v>3537232</c:v>
                </c:pt>
                <c:pt idx="7">
                  <c:v>4770609</c:v>
                </c:pt>
                <c:pt idx="8">
                  <c:v>4944145</c:v>
                </c:pt>
                <c:pt idx="9">
                  <c:v>5292375</c:v>
                </c:pt>
                <c:pt idx="10">
                  <c:v>5653287</c:v>
                </c:pt>
              </c:numCache>
            </c:numRef>
          </c:yVal>
        </c:ser>
        <c:axId val="73488640"/>
        <c:axId val="73519104"/>
      </c:scatterChart>
      <c:valAx>
        <c:axId val="73488640"/>
        <c:scaling>
          <c:orientation val="minMax"/>
          <c:min val="40935"/>
        </c:scaling>
        <c:axPos val="b"/>
        <c:numFmt formatCode="dd/mm/yy;@" sourceLinked="1"/>
        <c:tickLblPos val="nextTo"/>
        <c:crossAx val="73519104"/>
        <c:crosses val="autoZero"/>
        <c:crossBetween val="midCat"/>
      </c:valAx>
      <c:valAx>
        <c:axId val="73519104"/>
        <c:scaling>
          <c:orientation val="minMax"/>
        </c:scaling>
        <c:axPos val="l"/>
        <c:majorGridlines/>
        <c:numFmt formatCode="#,##0" sourceLinked="1"/>
        <c:tickLblPos val="nextTo"/>
        <c:crossAx val="73488640"/>
        <c:crossesAt val="40935"/>
        <c:crossBetween val="midCat"/>
      </c:valAx>
    </c:plotArea>
    <c:legend>
      <c:legendPos val="r"/>
      <c:layout/>
    </c:legend>
    <c:plotVisOnly val="1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scatterChart>
        <c:scatterStyle val="lineMarker"/>
        <c:ser>
          <c:idx val="3"/>
          <c:order val="0"/>
          <c:tx>
            <c:strRef>
              <c:f>'Statistique alliance'!$J$5:$J$6</c:f>
              <c:strCache>
                <c:ptCount val="1"/>
                <c:pt idx="0">
                  <c:v>Rang (attaque)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ln>
                <a:solidFill>
                  <a:srgbClr val="00B0F0"/>
                </a:solidFill>
              </a:ln>
            </c:spPr>
          </c:marker>
          <c:xVal>
            <c:numRef>
              <c:f>'Statistique alliance'!$B$7:$B$17</c:f>
              <c:numCache>
                <c:formatCode>dd/mm/yy;@</c:formatCode>
                <c:ptCount val="11"/>
                <c:pt idx="0">
                  <c:v>40936</c:v>
                </c:pt>
                <c:pt idx="1">
                  <c:v>40937</c:v>
                </c:pt>
                <c:pt idx="2">
                  <c:v>40938</c:v>
                </c:pt>
                <c:pt idx="3">
                  <c:v>40939</c:v>
                </c:pt>
                <c:pt idx="4">
                  <c:v>40940</c:v>
                </c:pt>
                <c:pt idx="5">
                  <c:v>40941</c:v>
                </c:pt>
                <c:pt idx="6">
                  <c:v>40942</c:v>
                </c:pt>
                <c:pt idx="7">
                  <c:v>40968</c:v>
                </c:pt>
                <c:pt idx="8">
                  <c:v>40978</c:v>
                </c:pt>
                <c:pt idx="9">
                  <c:v>40984</c:v>
                </c:pt>
                <c:pt idx="10">
                  <c:v>40992</c:v>
                </c:pt>
              </c:numCache>
            </c:numRef>
          </c:xVal>
          <c:yVal>
            <c:numRef>
              <c:f>'Statistique alliance'!$J$7:$J$17</c:f>
              <c:numCache>
                <c:formatCode>#,##0</c:formatCode>
                <c:ptCount val="11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10</c:v>
                </c:pt>
                <c:pt idx="6">
                  <c:v>10</c:v>
                </c:pt>
                <c:pt idx="7">
                  <c:v>9</c:v>
                </c:pt>
                <c:pt idx="8">
                  <c:v>9</c:v>
                </c:pt>
                <c:pt idx="9">
                  <c:v>10</c:v>
                </c:pt>
                <c:pt idx="10">
                  <c:v>12</c:v>
                </c:pt>
              </c:numCache>
            </c:numRef>
          </c:yVal>
        </c:ser>
        <c:ser>
          <c:idx val="4"/>
          <c:order val="1"/>
          <c:tx>
            <c:strRef>
              <c:f>'Statistique alliance'!$L$5:$L$6</c:f>
              <c:strCache>
                <c:ptCount val="1"/>
                <c:pt idx="0">
                  <c:v>Rang (defense)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ln>
                <a:solidFill>
                  <a:srgbClr val="FF0000"/>
                </a:solidFill>
              </a:ln>
            </c:spPr>
          </c:marker>
          <c:xVal>
            <c:numRef>
              <c:f>'Statistique alliance'!$B$7:$B$17</c:f>
              <c:numCache>
                <c:formatCode>dd/mm/yy;@</c:formatCode>
                <c:ptCount val="11"/>
                <c:pt idx="0">
                  <c:v>40936</c:v>
                </c:pt>
                <c:pt idx="1">
                  <c:v>40937</c:v>
                </c:pt>
                <c:pt idx="2">
                  <c:v>40938</c:v>
                </c:pt>
                <c:pt idx="3">
                  <c:v>40939</c:v>
                </c:pt>
                <c:pt idx="4">
                  <c:v>40940</c:v>
                </c:pt>
                <c:pt idx="5">
                  <c:v>40941</c:v>
                </c:pt>
                <c:pt idx="6">
                  <c:v>40942</c:v>
                </c:pt>
                <c:pt idx="7">
                  <c:v>40968</c:v>
                </c:pt>
                <c:pt idx="8">
                  <c:v>40978</c:v>
                </c:pt>
                <c:pt idx="9">
                  <c:v>40984</c:v>
                </c:pt>
                <c:pt idx="10">
                  <c:v>40992</c:v>
                </c:pt>
              </c:numCache>
            </c:numRef>
          </c:xVal>
          <c:yVal>
            <c:numRef>
              <c:f>'Statistique alliance'!$L$7:$L$17</c:f>
              <c:numCache>
                <c:formatCode>#,##0</c:formatCode>
                <c:ptCount val="11"/>
                <c:pt idx="0">
                  <c:v>37</c:v>
                </c:pt>
                <c:pt idx="1">
                  <c:v>36</c:v>
                </c:pt>
                <c:pt idx="2">
                  <c:v>34</c:v>
                </c:pt>
                <c:pt idx="3">
                  <c:v>35</c:v>
                </c:pt>
                <c:pt idx="4">
                  <c:v>35</c:v>
                </c:pt>
                <c:pt idx="5">
                  <c:v>34</c:v>
                </c:pt>
                <c:pt idx="6">
                  <c:v>34</c:v>
                </c:pt>
                <c:pt idx="7">
                  <c:v>23</c:v>
                </c:pt>
                <c:pt idx="8">
                  <c:v>24</c:v>
                </c:pt>
                <c:pt idx="9">
                  <c:v>23</c:v>
                </c:pt>
                <c:pt idx="10">
                  <c:v>25</c:v>
                </c:pt>
              </c:numCache>
            </c:numRef>
          </c:yVal>
        </c:ser>
        <c:ser>
          <c:idx val="5"/>
          <c:order val="2"/>
          <c:tx>
            <c:strRef>
              <c:f>'Statistique alliance'!$N$5:$N$6</c:f>
              <c:strCache>
                <c:ptCount val="1"/>
                <c:pt idx="0">
                  <c:v>Rang (total)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xVal>
            <c:numRef>
              <c:f>'Statistique alliance'!$B$7:$B$17</c:f>
              <c:numCache>
                <c:formatCode>dd/mm/yy;@</c:formatCode>
                <c:ptCount val="11"/>
                <c:pt idx="0">
                  <c:v>40936</c:v>
                </c:pt>
                <c:pt idx="1">
                  <c:v>40937</c:v>
                </c:pt>
                <c:pt idx="2">
                  <c:v>40938</c:v>
                </c:pt>
                <c:pt idx="3">
                  <c:v>40939</c:v>
                </c:pt>
                <c:pt idx="4">
                  <c:v>40940</c:v>
                </c:pt>
                <c:pt idx="5">
                  <c:v>40941</c:v>
                </c:pt>
                <c:pt idx="6">
                  <c:v>40942</c:v>
                </c:pt>
                <c:pt idx="7">
                  <c:v>40968</c:v>
                </c:pt>
                <c:pt idx="8">
                  <c:v>40978</c:v>
                </c:pt>
                <c:pt idx="9">
                  <c:v>40984</c:v>
                </c:pt>
                <c:pt idx="10">
                  <c:v>40992</c:v>
                </c:pt>
              </c:numCache>
            </c:numRef>
          </c:xVal>
          <c:yVal>
            <c:numRef>
              <c:f>'Statistique alliance'!$N$7:$N$17</c:f>
              <c:numCache>
                <c:formatCode>#,##0</c:formatCode>
                <c:ptCount val="11"/>
                <c:pt idx="0">
                  <c:v>17</c:v>
                </c:pt>
                <c:pt idx="1">
                  <c:v>17</c:v>
                </c:pt>
                <c:pt idx="2">
                  <c:v>16</c:v>
                </c:pt>
                <c:pt idx="3">
                  <c:v>16</c:v>
                </c:pt>
                <c:pt idx="4">
                  <c:v>16</c:v>
                </c:pt>
                <c:pt idx="5">
                  <c:v>15</c:v>
                </c:pt>
                <c:pt idx="6">
                  <c:v>14</c:v>
                </c:pt>
                <c:pt idx="7">
                  <c:v>12</c:v>
                </c:pt>
                <c:pt idx="8">
                  <c:v>11</c:v>
                </c:pt>
                <c:pt idx="9">
                  <c:v>12</c:v>
                </c:pt>
                <c:pt idx="10">
                  <c:v>12</c:v>
                </c:pt>
              </c:numCache>
            </c:numRef>
          </c:yVal>
        </c:ser>
        <c:axId val="76059392"/>
        <c:axId val="76061312"/>
      </c:scatterChart>
      <c:valAx>
        <c:axId val="76059392"/>
        <c:scaling>
          <c:orientation val="minMax"/>
          <c:min val="40935"/>
        </c:scaling>
        <c:axPos val="b"/>
        <c:numFmt formatCode="dd/mm/yy;@" sourceLinked="1"/>
        <c:tickLblPos val="nextTo"/>
        <c:crossAx val="76061312"/>
        <c:crosses val="autoZero"/>
        <c:crossBetween val="midCat"/>
      </c:valAx>
      <c:valAx>
        <c:axId val="76061312"/>
        <c:scaling>
          <c:orientation val="minMax"/>
        </c:scaling>
        <c:axPos val="l"/>
        <c:majorGridlines/>
        <c:numFmt formatCode="#,##0" sourceLinked="1"/>
        <c:tickLblPos val="nextTo"/>
        <c:crossAx val="76059392"/>
        <c:crossesAt val="40935"/>
        <c:crossBetween val="midCat"/>
      </c:valAx>
    </c:plotArea>
    <c:legend>
      <c:legendPos val="r"/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1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01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01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01" workbookViewId="0" zoomToFit="1"/>
  </sheetViews>
  <pageMargins left="0.7" right="0.7" top="0.75" bottom="0.75" header="0.3" footer="0.3"/>
  <drawing r:id="rId1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57151</xdr:colOff>
      <xdr:row>6</xdr:row>
      <xdr:rowOff>104775</xdr:rowOff>
    </xdr:from>
    <xdr:to>
      <xdr:col>6</xdr:col>
      <xdr:colOff>295275</xdr:colOff>
      <xdr:row>6</xdr:row>
      <xdr:rowOff>104776</xdr:rowOff>
    </xdr:to>
    <xdr:cxnSp macro="">
      <xdr:nvCxnSpPr>
        <xdr:cNvPr id="3" name="Connecteur droit avec flèche 2"/>
        <xdr:cNvCxnSpPr/>
      </xdr:nvCxnSpPr>
      <xdr:spPr>
        <a:xfrm flipH="1">
          <a:off x="5972176" y="1266825"/>
          <a:ext cx="238124" cy="1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8094" cy="6082797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8094" cy="6082797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8094" cy="6082797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8094" cy="6082797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">
  <a:themeElements>
    <a:clrScheme name="Personnalisé 2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C0A46D"/>
      </a:accent4>
      <a:accent5>
        <a:srgbClr val="F6E5C2"/>
      </a:accent5>
      <a:accent6>
        <a:srgbClr val="F0D49C"/>
      </a:accent6>
      <a:hlink>
        <a:srgbClr val="0000FF"/>
      </a:hlink>
      <a:folHlink>
        <a:srgbClr val="F43E3E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4"/>
  <sheetViews>
    <sheetView tabSelected="1" zoomScale="85" zoomScaleNormal="85" workbookViewId="0">
      <selection activeCell="O31" sqref="O31"/>
    </sheetView>
  </sheetViews>
  <sheetFormatPr baseColWidth="10" defaultRowHeight="15"/>
  <cols>
    <col min="2" max="2" width="12.140625" bestFit="1" customWidth="1"/>
    <col min="3" max="3" width="13" bestFit="1" customWidth="1"/>
    <col min="4" max="4" width="12.85546875" customWidth="1"/>
    <col min="5" max="5" width="9.85546875" customWidth="1"/>
    <col min="6" max="6" width="14" customWidth="1"/>
    <col min="7" max="7" width="18.140625" customWidth="1"/>
    <col min="8" max="8" width="8.140625" bestFit="1" customWidth="1"/>
    <col min="9" max="9" width="14.5703125" customWidth="1"/>
    <col min="10" max="10" width="13.28515625" customWidth="1"/>
    <col min="11" max="11" width="12.140625" customWidth="1"/>
    <col min="12" max="12" width="18.85546875" customWidth="1"/>
    <col min="13" max="13" width="23.7109375" customWidth="1"/>
  </cols>
  <sheetData>
    <row r="1" spans="1:17" ht="15" customHeight="1">
      <c r="A1" s="3"/>
      <c r="B1" s="99">
        <v>40992</v>
      </c>
      <c r="C1" s="100"/>
      <c r="D1" s="100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7" ht="15.75" customHeight="1" thickBot="1">
      <c r="A2" s="3"/>
      <c r="B2" s="101"/>
      <c r="C2" s="101"/>
      <c r="D2" s="101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7" ht="15" customHeight="1" thickTop="1">
      <c r="A3" s="3"/>
      <c r="B3" s="108" t="s">
        <v>23</v>
      </c>
      <c r="C3" s="110" t="s">
        <v>24</v>
      </c>
      <c r="D3" s="112" t="s">
        <v>25</v>
      </c>
      <c r="E3" s="114" t="s">
        <v>26</v>
      </c>
      <c r="F3" s="87" t="s">
        <v>35</v>
      </c>
      <c r="G3" s="102" t="s">
        <v>28</v>
      </c>
      <c r="H3" s="106" t="s">
        <v>27</v>
      </c>
      <c r="I3" s="89" t="s">
        <v>34</v>
      </c>
      <c r="J3" s="91" t="s">
        <v>30</v>
      </c>
      <c r="K3" s="93" t="s">
        <v>31</v>
      </c>
      <c r="L3" s="87" t="s">
        <v>33</v>
      </c>
      <c r="M3" s="102" t="s">
        <v>29</v>
      </c>
      <c r="N3" s="85"/>
      <c r="O3" s="85"/>
      <c r="P3" s="86"/>
      <c r="Q3" s="86"/>
    </row>
    <row r="4" spans="1:17" ht="15.75" thickBot="1">
      <c r="A4" s="3"/>
      <c r="B4" s="109"/>
      <c r="C4" s="111"/>
      <c r="D4" s="113"/>
      <c r="E4" s="115"/>
      <c r="F4" s="88"/>
      <c r="G4" s="103"/>
      <c r="H4" s="107"/>
      <c r="I4" s="90"/>
      <c r="J4" s="92"/>
      <c r="K4" s="94"/>
      <c r="L4" s="88"/>
      <c r="M4" s="103"/>
      <c r="N4" s="85"/>
      <c r="O4" s="85"/>
      <c r="P4" s="86"/>
      <c r="Q4" s="86"/>
    </row>
    <row r="5" spans="1:17">
      <c r="A5" s="3"/>
      <c r="B5" s="7">
        <v>1</v>
      </c>
      <c r="C5" s="48" t="s">
        <v>62</v>
      </c>
      <c r="D5" s="38">
        <v>48</v>
      </c>
      <c r="E5" s="6">
        <v>1063818</v>
      </c>
      <c r="F5" s="6">
        <v>953485</v>
      </c>
      <c r="G5" s="35"/>
      <c r="H5" s="4">
        <v>82</v>
      </c>
      <c r="I5" s="4">
        <v>74</v>
      </c>
      <c r="J5" s="10"/>
      <c r="K5" s="5">
        <f>((E5-((H5-1)*2250))/H5)</f>
        <v>10750.829268292682</v>
      </c>
      <c r="L5" s="5"/>
      <c r="M5" s="37"/>
      <c r="N5" s="53"/>
      <c r="O5" s="3"/>
    </row>
    <row r="6" spans="1:17">
      <c r="A6" s="3"/>
      <c r="B6" s="7">
        <f>B5+1</f>
        <v>2</v>
      </c>
      <c r="C6" s="1" t="s">
        <v>0</v>
      </c>
      <c r="D6" s="38">
        <v>74</v>
      </c>
      <c r="E6" s="6">
        <v>869051</v>
      </c>
      <c r="F6" s="6">
        <v>787480</v>
      </c>
      <c r="G6" s="35">
        <f>(100*(E6-F6))/E6</f>
        <v>9.3862155385587265</v>
      </c>
      <c r="H6" s="4">
        <v>74</v>
      </c>
      <c r="I6" s="4">
        <v>66</v>
      </c>
      <c r="J6" s="10">
        <f>H6-I6</f>
        <v>8</v>
      </c>
      <c r="K6" s="5">
        <f>((E6-((H6-1)*2250))/H6)</f>
        <v>9524.3378378378384</v>
      </c>
      <c r="L6" s="5">
        <f>((F6-((I6-1)*2250))/I6)</f>
        <v>9715.6060606060601</v>
      </c>
      <c r="M6" s="10">
        <f>(100*(K6-L6))/K6</f>
        <v>-2.0082049379680793</v>
      </c>
      <c r="N6" s="53"/>
      <c r="O6" s="3"/>
    </row>
    <row r="7" spans="1:17">
      <c r="A7" s="3"/>
      <c r="B7" s="7">
        <f t="shared" ref="B7:B37" si="0">B6+1</f>
        <v>3</v>
      </c>
      <c r="C7" s="1" t="s">
        <v>16</v>
      </c>
      <c r="D7" s="38">
        <v>88</v>
      </c>
      <c r="E7" s="6">
        <v>812670</v>
      </c>
      <c r="F7" s="6">
        <v>765341</v>
      </c>
      <c r="G7" s="35">
        <f>(100*(E7-F7))/E7</f>
        <v>5.8238891554997725</v>
      </c>
      <c r="H7" s="4">
        <v>64</v>
      </c>
      <c r="I7" s="4">
        <v>63</v>
      </c>
      <c r="J7" s="10">
        <f>H7-I7</f>
        <v>1</v>
      </c>
      <c r="K7" s="5">
        <f>((E7-((H7-1)*2250))/H7)</f>
        <v>10483.125</v>
      </c>
      <c r="L7" s="5">
        <f>((F7-((I7-1)*2250))/I7)</f>
        <v>9933.9841269841272</v>
      </c>
      <c r="M7" s="52">
        <f>(100*(K7-L7))/K7</f>
        <v>5.2383318239157957</v>
      </c>
      <c r="N7" s="53"/>
      <c r="O7" s="3"/>
    </row>
    <row r="8" spans="1:17">
      <c r="A8" s="3"/>
      <c r="B8" s="7">
        <f t="shared" si="0"/>
        <v>4</v>
      </c>
      <c r="C8" s="1" t="s">
        <v>1</v>
      </c>
      <c r="D8" s="38">
        <v>98</v>
      </c>
      <c r="E8" s="6">
        <v>781455</v>
      </c>
      <c r="F8" s="6">
        <v>781455</v>
      </c>
      <c r="G8" s="35">
        <f>(100*(E8-F8))/E8</f>
        <v>0</v>
      </c>
      <c r="H8" s="4">
        <v>56</v>
      </c>
      <c r="I8" s="4">
        <v>56</v>
      </c>
      <c r="J8" s="10">
        <f>H8-I8</f>
        <v>0</v>
      </c>
      <c r="K8" s="5">
        <f>((E8-((H8-1)*2250))/H8)</f>
        <v>11744.732142857143</v>
      </c>
      <c r="L8" s="5">
        <f>((F8-((I8-1)*2250))/I8)</f>
        <v>11744.732142857143</v>
      </c>
      <c r="M8" s="52">
        <f>(100*(K8-L8))/K8</f>
        <v>0</v>
      </c>
      <c r="N8" s="53"/>
      <c r="O8" s="3"/>
    </row>
    <row r="9" spans="1:17">
      <c r="A9" s="3"/>
      <c r="B9" s="7">
        <f t="shared" si="0"/>
        <v>5</v>
      </c>
      <c r="C9" s="1" t="s">
        <v>18</v>
      </c>
      <c r="D9" s="38">
        <v>132</v>
      </c>
      <c r="E9" s="6">
        <v>607181</v>
      </c>
      <c r="F9" s="6">
        <v>573301</v>
      </c>
      <c r="G9" s="35">
        <f>(100*(E9-F9))/E9</f>
        <v>5.5798847460641881</v>
      </c>
      <c r="H9" s="4">
        <v>48</v>
      </c>
      <c r="I9" s="4">
        <v>48</v>
      </c>
      <c r="J9" s="10">
        <f>H9-I9</f>
        <v>0</v>
      </c>
      <c r="K9" s="5">
        <f>((E9-((H9-1)*2250))/H9)</f>
        <v>10446.479166666666</v>
      </c>
      <c r="L9" s="5">
        <f>((F9-((I9-1)*2250))/I9)</f>
        <v>9740.6458333333339</v>
      </c>
      <c r="M9" s="52">
        <f>(100*(K9-L9))/K9</f>
        <v>6.7566624321192634</v>
      </c>
      <c r="N9" s="53"/>
      <c r="O9" s="3"/>
    </row>
    <row r="10" spans="1:17">
      <c r="A10" s="3"/>
      <c r="B10" s="7">
        <f t="shared" si="0"/>
        <v>6</v>
      </c>
      <c r="C10" s="1" t="s">
        <v>8</v>
      </c>
      <c r="D10" s="38">
        <v>144</v>
      </c>
      <c r="E10" s="6">
        <v>552574</v>
      </c>
      <c r="F10" s="6">
        <v>477256</v>
      </c>
      <c r="G10" s="35">
        <f>(100*(E10-F10))/E10</f>
        <v>13.630391585561391</v>
      </c>
      <c r="H10" s="4">
        <v>46</v>
      </c>
      <c r="I10" s="4">
        <v>45</v>
      </c>
      <c r="J10" s="10">
        <f>H10-I10</f>
        <v>1</v>
      </c>
      <c r="K10" s="5">
        <f>((E10-((H10-1)*2250))/H10)</f>
        <v>9811.391304347826</v>
      </c>
      <c r="L10" s="5">
        <f>((F10-((I10-1)*2250))/I10)</f>
        <v>8405.6888888888898</v>
      </c>
      <c r="M10" s="52">
        <f>(100*(K10-L10))/K10</f>
        <v>14.327248520156489</v>
      </c>
      <c r="N10" s="53"/>
      <c r="O10" s="3"/>
    </row>
    <row r="11" spans="1:17">
      <c r="A11" s="3"/>
      <c r="B11" s="7">
        <f t="shared" si="0"/>
        <v>7</v>
      </c>
      <c r="C11" s="1" t="s">
        <v>6</v>
      </c>
      <c r="D11" s="38">
        <v>148</v>
      </c>
      <c r="E11" s="6">
        <v>533829</v>
      </c>
      <c r="F11" s="6">
        <v>455422</v>
      </c>
      <c r="G11" s="35">
        <f>(100*(E11-F11))/E11</f>
        <v>14.68766215398564</v>
      </c>
      <c r="H11" s="4">
        <v>54</v>
      </c>
      <c r="I11" s="4">
        <v>48</v>
      </c>
      <c r="J11" s="10">
        <f>H11-I11</f>
        <v>6</v>
      </c>
      <c r="K11" s="5">
        <f>((E11-((H11-1)*2250))/H11)</f>
        <v>7677.3888888888887</v>
      </c>
      <c r="L11" s="5">
        <f>((F11-((I11-1)*2250))/I11)</f>
        <v>7284.833333333333</v>
      </c>
      <c r="M11" s="52">
        <f>(100*(K11-L11))/K11</f>
        <v>5.113138870999256</v>
      </c>
      <c r="N11" s="53"/>
      <c r="O11" s="3"/>
    </row>
    <row r="12" spans="1:17">
      <c r="A12" s="3"/>
      <c r="B12" s="7">
        <f t="shared" si="0"/>
        <v>8</v>
      </c>
      <c r="C12" s="1" t="s">
        <v>17</v>
      </c>
      <c r="D12" s="38">
        <v>163</v>
      </c>
      <c r="E12" s="6">
        <v>503950</v>
      </c>
      <c r="F12" s="6">
        <v>478482</v>
      </c>
      <c r="G12" s="35">
        <f>(100*(E12-F12))/E12</f>
        <v>5.0536759599166583</v>
      </c>
      <c r="H12" s="4">
        <v>37</v>
      </c>
      <c r="I12" s="4">
        <v>37</v>
      </c>
      <c r="J12" s="10">
        <f>H12-I12</f>
        <v>0</v>
      </c>
      <c r="K12" s="5">
        <f>((E12-((H12-1)*2250))/H12)</f>
        <v>11431.081081081082</v>
      </c>
      <c r="L12" s="5">
        <f>((F12-((I12-1)*2250))/I12)</f>
        <v>10742.756756756757</v>
      </c>
      <c r="M12" s="52">
        <f>(100*(K12-L12))/K12</f>
        <v>6.0215155455727691</v>
      </c>
      <c r="N12" s="53"/>
      <c r="O12" s="3"/>
    </row>
    <row r="13" spans="1:17">
      <c r="A13" s="3"/>
      <c r="B13" s="7">
        <f t="shared" si="0"/>
        <v>9</v>
      </c>
      <c r="C13" s="1" t="s">
        <v>5</v>
      </c>
      <c r="D13" s="38">
        <v>166</v>
      </c>
      <c r="E13" s="6">
        <v>494623</v>
      </c>
      <c r="F13" s="6">
        <v>431774</v>
      </c>
      <c r="G13" s="35">
        <f>(100*(E13-F13))/E13</f>
        <v>12.70644511072069</v>
      </c>
      <c r="H13" s="4">
        <v>40</v>
      </c>
      <c r="I13" s="4">
        <v>40</v>
      </c>
      <c r="J13" s="10">
        <f>H13-I13</f>
        <v>0</v>
      </c>
      <c r="K13" s="5">
        <f>((E13-((H13-1)*2250))/H13)</f>
        <v>10171.825000000001</v>
      </c>
      <c r="L13" s="5">
        <f>((F13-((I13-1)*2250))/I13)</f>
        <v>8600.6</v>
      </c>
      <c r="M13" s="52">
        <f>(100*(K13-L13))/K13</f>
        <v>15.446834761706972</v>
      </c>
      <c r="N13" s="53"/>
      <c r="O13" s="3"/>
    </row>
    <row r="14" spans="1:17">
      <c r="A14" s="3"/>
      <c r="B14" s="7">
        <f t="shared" si="0"/>
        <v>10</v>
      </c>
      <c r="C14" s="1" t="s">
        <v>19</v>
      </c>
      <c r="D14" s="38">
        <v>171</v>
      </c>
      <c r="E14" s="6">
        <v>489623</v>
      </c>
      <c r="F14" s="6">
        <v>443677</v>
      </c>
      <c r="G14" s="35">
        <f>(100*(E14-F14))/E14</f>
        <v>9.3839545936363287</v>
      </c>
      <c r="H14" s="4">
        <v>35</v>
      </c>
      <c r="I14" s="4">
        <v>34</v>
      </c>
      <c r="J14" s="10">
        <f>H14-I14</f>
        <v>1</v>
      </c>
      <c r="K14" s="5">
        <f>((E14-((H14-1)*2250))/H14)</f>
        <v>11803.514285714286</v>
      </c>
      <c r="L14" s="5">
        <f>((F14-((I14-1)*2250))/I14)</f>
        <v>10865.5</v>
      </c>
      <c r="M14" s="52">
        <f>(100*(K14-L14))/K14</f>
        <v>7.946906853406853</v>
      </c>
      <c r="N14" s="53"/>
      <c r="O14" s="3"/>
    </row>
    <row r="15" spans="1:17">
      <c r="A15" s="3"/>
      <c r="B15" s="7">
        <f t="shared" si="0"/>
        <v>11</v>
      </c>
      <c r="C15" s="1" t="s">
        <v>2</v>
      </c>
      <c r="D15" s="38">
        <v>174</v>
      </c>
      <c r="E15" s="6">
        <v>481904</v>
      </c>
      <c r="F15" s="6">
        <v>461078</v>
      </c>
      <c r="G15" s="35">
        <f>(100*(E15-F15))/E15</f>
        <v>4.3216076230950566</v>
      </c>
      <c r="H15" s="4">
        <v>25</v>
      </c>
      <c r="I15" s="4">
        <v>25</v>
      </c>
      <c r="J15" s="10">
        <f>H15-I15</f>
        <v>0</v>
      </c>
      <c r="K15" s="5">
        <f>((E15-((H15-1)*2250))/H15)</f>
        <v>17116.16</v>
      </c>
      <c r="L15" s="5">
        <f>((F15-((I15-1)*2250))/I15)</f>
        <v>16283.12</v>
      </c>
      <c r="M15" s="52">
        <f>(100*(K15-L15))/K15</f>
        <v>4.8669795094226691</v>
      </c>
      <c r="N15" s="53"/>
      <c r="O15" s="3"/>
    </row>
    <row r="16" spans="1:17">
      <c r="A16" s="3"/>
      <c r="B16" s="7">
        <f t="shared" si="0"/>
        <v>12</v>
      </c>
      <c r="C16" s="1" t="s">
        <v>3</v>
      </c>
      <c r="D16" s="38">
        <v>203</v>
      </c>
      <c r="E16" s="6">
        <v>400052</v>
      </c>
      <c r="F16" s="6">
        <v>366247</v>
      </c>
      <c r="G16" s="35">
        <f>(100*(E16-F16))/E16</f>
        <v>8.4501514803075608</v>
      </c>
      <c r="H16" s="4">
        <v>28</v>
      </c>
      <c r="I16" s="4">
        <v>29</v>
      </c>
      <c r="J16" s="10">
        <f>H16-I16</f>
        <v>-1</v>
      </c>
      <c r="K16" s="5">
        <f>((E16-((H16-1)*2250))/H16)</f>
        <v>12117.928571428571</v>
      </c>
      <c r="L16" s="5">
        <f>((F16-((I16-1)*2250))/I16)</f>
        <v>10456.793103448275</v>
      </c>
      <c r="M16" s="52">
        <f>(100*(K16-L16))/K16</f>
        <v>13.708081032074162</v>
      </c>
      <c r="N16" s="53"/>
      <c r="O16" s="3"/>
    </row>
    <row r="17" spans="1:15">
      <c r="A17" s="3"/>
      <c r="B17" s="7">
        <f t="shared" si="0"/>
        <v>13</v>
      </c>
      <c r="C17" s="1" t="s">
        <v>7</v>
      </c>
      <c r="D17" s="38">
        <v>218</v>
      </c>
      <c r="E17" s="6">
        <v>369532</v>
      </c>
      <c r="F17" s="6">
        <v>357723</v>
      </c>
      <c r="G17" s="35">
        <f>(100*(E17-F17))/E17</f>
        <v>3.1956637043611922</v>
      </c>
      <c r="H17" s="4">
        <v>23</v>
      </c>
      <c r="I17" s="4">
        <v>23</v>
      </c>
      <c r="J17" s="10">
        <f>H17-I17</f>
        <v>0</v>
      </c>
      <c r="K17" s="5">
        <f>((E17-((H17-1)*2250))/H17)</f>
        <v>13914.434782608696</v>
      </c>
      <c r="L17" s="5">
        <f>((F17-((I17-1)*2250))/I17)</f>
        <v>13401</v>
      </c>
      <c r="M17" s="52">
        <f>(100*(K17-L17))/K17</f>
        <v>3.6899435056494374</v>
      </c>
      <c r="N17" s="53"/>
      <c r="O17" s="3"/>
    </row>
    <row r="18" spans="1:15">
      <c r="A18" s="3"/>
      <c r="B18" s="7">
        <f t="shared" si="0"/>
        <v>14</v>
      </c>
      <c r="C18" s="1" t="s">
        <v>21</v>
      </c>
      <c r="D18" s="38">
        <v>233</v>
      </c>
      <c r="E18" s="6">
        <v>331201</v>
      </c>
      <c r="F18" s="6">
        <v>301312</v>
      </c>
      <c r="G18" s="35">
        <f>(100*(E18-F18))/E18</f>
        <v>9.0244292740662022</v>
      </c>
      <c r="H18" s="4">
        <v>24</v>
      </c>
      <c r="I18" s="4">
        <v>24</v>
      </c>
      <c r="J18" s="10">
        <f>H18-I18</f>
        <v>0</v>
      </c>
      <c r="K18" s="5">
        <f>((E18-((H18-1)*2250))/H18)</f>
        <v>11643.791666666666</v>
      </c>
      <c r="L18" s="5">
        <f>((F18-((I18-1)*2250))/I18)</f>
        <v>10398.416666666666</v>
      </c>
      <c r="M18" s="52">
        <f>(100*(K18-L18))/K18</f>
        <v>10.69561390011129</v>
      </c>
      <c r="N18" s="53"/>
      <c r="O18" s="3"/>
    </row>
    <row r="19" spans="1:15">
      <c r="A19" s="3"/>
      <c r="B19" s="7">
        <f t="shared" si="0"/>
        <v>15</v>
      </c>
      <c r="C19" s="1" t="s">
        <v>9</v>
      </c>
      <c r="D19" s="38">
        <v>236</v>
      </c>
      <c r="E19" s="6">
        <v>314609</v>
      </c>
      <c r="F19" s="6">
        <v>279304</v>
      </c>
      <c r="G19" s="35">
        <f>(100*(E19-F19))/E19</f>
        <v>11.221865871605708</v>
      </c>
      <c r="H19" s="4">
        <v>22</v>
      </c>
      <c r="I19" s="4">
        <v>19</v>
      </c>
      <c r="J19" s="10">
        <f>H19-I19</f>
        <v>3</v>
      </c>
      <c r="K19" s="5">
        <f>((E19-((H19-1)*2250))/H19)</f>
        <v>12152.681818181818</v>
      </c>
      <c r="L19" s="5">
        <f>((F19-((I19-1)*2250))/I19)</f>
        <v>12568.631578947368</v>
      </c>
      <c r="M19" s="52">
        <f>(100*(K19-L19))/K19</f>
        <v>-3.4226993431461468</v>
      </c>
      <c r="N19" s="53"/>
      <c r="O19" s="3"/>
    </row>
    <row r="20" spans="1:15">
      <c r="A20" s="3"/>
      <c r="B20" s="7">
        <f t="shared" si="0"/>
        <v>16</v>
      </c>
      <c r="C20" s="1" t="s">
        <v>20</v>
      </c>
      <c r="D20" s="38">
        <v>237</v>
      </c>
      <c r="E20" s="6">
        <v>313644</v>
      </c>
      <c r="F20" s="6">
        <v>298249</v>
      </c>
      <c r="G20" s="35">
        <f>(100*(E20-F20))/E20</f>
        <v>4.9084312150080986</v>
      </c>
      <c r="H20" s="4">
        <v>28</v>
      </c>
      <c r="I20" s="4">
        <v>28</v>
      </c>
      <c r="J20" s="10">
        <f>H20-I20</f>
        <v>0</v>
      </c>
      <c r="K20" s="5">
        <f>((E20-((H20-1)*2250))/H20)</f>
        <v>9031.9285714285706</v>
      </c>
      <c r="L20" s="5">
        <f>((F20-((I20-1)*2250))/I20)</f>
        <v>8482.1071428571431</v>
      </c>
      <c r="M20" s="52">
        <f>(100*(K20-L20))/K20</f>
        <v>6.087530744106215</v>
      </c>
      <c r="N20" s="53"/>
      <c r="O20" s="3"/>
    </row>
    <row r="21" spans="1:15">
      <c r="A21" s="3"/>
      <c r="B21" s="7">
        <f t="shared" si="0"/>
        <v>17</v>
      </c>
      <c r="C21" s="1" t="s">
        <v>10</v>
      </c>
      <c r="D21" s="38">
        <v>243</v>
      </c>
      <c r="E21" s="6">
        <v>299680</v>
      </c>
      <c r="F21" s="6">
        <v>281868</v>
      </c>
      <c r="G21" s="35">
        <f>(100*(E21-F21))/E21</f>
        <v>5.9436732514682324</v>
      </c>
      <c r="H21" s="4">
        <v>27</v>
      </c>
      <c r="I21" s="4">
        <v>24</v>
      </c>
      <c r="J21" s="10">
        <f>H21-I21</f>
        <v>3</v>
      </c>
      <c r="K21" s="5">
        <f>((E21-((H21-1)*2250))/H21)</f>
        <v>8932.5925925925931</v>
      </c>
      <c r="L21" s="5">
        <f>((F21-((I21-1)*2250))/I21)</f>
        <v>9588.25</v>
      </c>
      <c r="M21" s="52">
        <f>(100*(K21-L21))/K21</f>
        <v>-7.3400572186748434</v>
      </c>
      <c r="N21" s="53"/>
      <c r="O21" s="3"/>
    </row>
    <row r="22" spans="1:15">
      <c r="A22" s="3"/>
      <c r="B22" s="7">
        <f t="shared" si="0"/>
        <v>18</v>
      </c>
      <c r="C22" s="1" t="s">
        <v>4</v>
      </c>
      <c r="D22" s="38">
        <v>253</v>
      </c>
      <c r="E22" s="6">
        <v>288557</v>
      </c>
      <c r="F22" s="6">
        <v>252857</v>
      </c>
      <c r="G22" s="35">
        <f>(100*(E22-F22))/E22</f>
        <v>12.37190572399907</v>
      </c>
      <c r="H22" s="4">
        <v>19</v>
      </c>
      <c r="I22" s="4">
        <v>20</v>
      </c>
      <c r="J22" s="10">
        <f>H22-I22</f>
        <v>-1</v>
      </c>
      <c r="K22" s="5">
        <f>((E22-((H22-1)*2250))/H22)</f>
        <v>13055.631578947368</v>
      </c>
      <c r="L22" s="5">
        <f>((F22-((I22-1)*2250))/I22)</f>
        <v>10505.35</v>
      </c>
      <c r="M22" s="52">
        <f>(100*(K22-L22))/K22</f>
        <v>19.533957920961711</v>
      </c>
      <c r="N22" s="53"/>
      <c r="O22" s="3"/>
    </row>
    <row r="23" spans="1:15">
      <c r="A23" s="3"/>
      <c r="B23" s="7">
        <f t="shared" si="0"/>
        <v>19</v>
      </c>
      <c r="C23" s="1" t="s">
        <v>11</v>
      </c>
      <c r="D23" s="38">
        <v>299</v>
      </c>
      <c r="E23" s="6">
        <v>236069</v>
      </c>
      <c r="F23" s="6">
        <v>221445</v>
      </c>
      <c r="G23" s="35">
        <f>(100*(E23-F23))/E23</f>
        <v>6.1947989782648296</v>
      </c>
      <c r="H23" s="4">
        <v>19</v>
      </c>
      <c r="I23" s="4">
        <v>19</v>
      </c>
      <c r="J23" s="10">
        <f>H23-I23</f>
        <v>0</v>
      </c>
      <c r="K23" s="5">
        <f>((E23-((H23-1)*2250))/H23)</f>
        <v>10293.105263157895</v>
      </c>
      <c r="L23" s="5">
        <f>((F23-((I23-1)*2250))/I23)</f>
        <v>9523.4210526315783</v>
      </c>
      <c r="M23" s="52">
        <f>(100*(K23-L23))/K23</f>
        <v>7.4776677285254909</v>
      </c>
      <c r="N23" s="53"/>
      <c r="O23" s="3"/>
    </row>
    <row r="24" spans="1:15">
      <c r="A24" s="3"/>
      <c r="B24" s="7">
        <f t="shared" si="0"/>
        <v>20</v>
      </c>
      <c r="C24" s="1" t="s">
        <v>14</v>
      </c>
      <c r="D24" s="38">
        <v>304</v>
      </c>
      <c r="E24" s="6">
        <v>227322</v>
      </c>
      <c r="F24" s="6">
        <v>199945</v>
      </c>
      <c r="G24" s="35">
        <f>(100*(E24-F24))/E24</f>
        <v>12.043269019276622</v>
      </c>
      <c r="H24" s="4">
        <v>19</v>
      </c>
      <c r="I24" s="4">
        <v>18</v>
      </c>
      <c r="J24" s="10">
        <f>H24-I24</f>
        <v>1</v>
      </c>
      <c r="K24" s="5">
        <f>((E24-((H24-1)*2250))/H24)</f>
        <v>9832.7368421052633</v>
      </c>
      <c r="L24" s="5">
        <f>((F24-((I24-1)*2250))/I24)</f>
        <v>8983.0555555555547</v>
      </c>
      <c r="M24" s="52">
        <f>(100*(K24-L24))/K24</f>
        <v>8.641350828298842</v>
      </c>
      <c r="N24" s="53"/>
      <c r="O24" s="3"/>
    </row>
    <row r="25" spans="1:15">
      <c r="A25" s="3"/>
      <c r="B25" s="7">
        <f t="shared" si="0"/>
        <v>21</v>
      </c>
      <c r="C25" s="1" t="s">
        <v>15</v>
      </c>
      <c r="D25" s="38">
        <v>317</v>
      </c>
      <c r="E25" s="6">
        <v>214037</v>
      </c>
      <c r="F25" s="6">
        <v>177867</v>
      </c>
      <c r="G25" s="35">
        <f>(100*(E25-F25))/E25</f>
        <v>16.898947378257031</v>
      </c>
      <c r="H25" s="4">
        <v>25</v>
      </c>
      <c r="I25" s="4">
        <v>21</v>
      </c>
      <c r="J25" s="10">
        <f>H25-I25</f>
        <v>4</v>
      </c>
      <c r="K25" s="5">
        <f>((E25-((H25-1)*2250))/H25)</f>
        <v>6401.48</v>
      </c>
      <c r="L25" s="5">
        <f>((F25-((I25-1)*2250))/I25)</f>
        <v>6327</v>
      </c>
      <c r="M25" s="52">
        <f>(100*(K25-L25))/K25</f>
        <v>1.1634809450314547</v>
      </c>
      <c r="N25" s="53"/>
      <c r="O25" s="3"/>
    </row>
    <row r="26" spans="1:15">
      <c r="A26" s="3"/>
      <c r="B26" s="7">
        <f t="shared" si="0"/>
        <v>22</v>
      </c>
      <c r="C26" s="1" t="s">
        <v>12</v>
      </c>
      <c r="D26" s="38">
        <v>345</v>
      </c>
      <c r="E26" s="6">
        <v>189759</v>
      </c>
      <c r="F26" s="6">
        <v>174697</v>
      </c>
      <c r="G26" s="35">
        <f>(100*(E26-F26))/E26</f>
        <v>7.9374364325275746</v>
      </c>
      <c r="H26" s="4">
        <v>16</v>
      </c>
      <c r="I26" s="4">
        <v>16</v>
      </c>
      <c r="J26" s="10">
        <f>H26-I26</f>
        <v>0</v>
      </c>
      <c r="K26" s="5">
        <f>((E26-((H26-1)*2250))/H26)</f>
        <v>9750.5625</v>
      </c>
      <c r="L26" s="5">
        <f>((F26-((I26-1)*2250))/I26)</f>
        <v>8809.1875</v>
      </c>
      <c r="M26" s="52">
        <f>(100*(K26-L26))/K26</f>
        <v>9.6545712106352841</v>
      </c>
      <c r="N26" s="53"/>
      <c r="O26" s="3"/>
    </row>
    <row r="27" spans="1:15">
      <c r="A27" s="3"/>
      <c r="B27" s="7">
        <f t="shared" si="0"/>
        <v>23</v>
      </c>
      <c r="C27" s="48" t="s">
        <v>59</v>
      </c>
      <c r="D27" s="38">
        <v>390</v>
      </c>
      <c r="E27" s="6">
        <v>146155</v>
      </c>
      <c r="F27" s="6">
        <v>108373</v>
      </c>
      <c r="G27" s="35">
        <f>(100*(E27-F27))/E27</f>
        <v>25.85063802127878</v>
      </c>
      <c r="H27" s="4">
        <v>12</v>
      </c>
      <c r="I27" s="4">
        <v>9</v>
      </c>
      <c r="J27" s="10">
        <f>H27-I27</f>
        <v>3</v>
      </c>
      <c r="K27" s="5">
        <f>((E27-((H27-1)*2250))/H27)</f>
        <v>10117.083333333334</v>
      </c>
      <c r="L27" s="5">
        <f>((F27-((I27-1)*2250))/I27)</f>
        <v>10041.444444444445</v>
      </c>
      <c r="M27" s="52">
        <f>(100*(K27-L27))/K27</f>
        <v>0.74763532528863241</v>
      </c>
      <c r="N27" s="53"/>
      <c r="O27" s="3"/>
    </row>
    <row r="28" spans="1:15">
      <c r="A28" s="3"/>
      <c r="B28" s="7">
        <f t="shared" si="0"/>
        <v>24</v>
      </c>
      <c r="C28" s="48" t="s">
        <v>54</v>
      </c>
      <c r="D28" s="38">
        <v>395</v>
      </c>
      <c r="E28" s="6">
        <v>143255</v>
      </c>
      <c r="F28" s="6">
        <v>112968</v>
      </c>
      <c r="G28" s="35">
        <f>(100*(E28-F28))/E28</f>
        <v>21.142019475760009</v>
      </c>
      <c r="H28" s="4">
        <v>20</v>
      </c>
      <c r="I28" s="4">
        <v>18</v>
      </c>
      <c r="J28" s="10">
        <f>H28-I28</f>
        <v>2</v>
      </c>
      <c r="K28" s="5">
        <f>((E28-((H28-1)*2250))/H28)</f>
        <v>5025.25</v>
      </c>
      <c r="L28" s="5">
        <f>((F28-((I28-1)*2250))/I28)</f>
        <v>4151</v>
      </c>
      <c r="M28" s="52">
        <f>(100*(K28-L28))/K28</f>
        <v>17.397144420675588</v>
      </c>
      <c r="N28" s="53"/>
      <c r="O28" s="3"/>
    </row>
    <row r="29" spans="1:15">
      <c r="A29" s="3"/>
      <c r="B29" s="7">
        <f t="shared" si="0"/>
        <v>25</v>
      </c>
      <c r="C29" s="48" t="s">
        <v>53</v>
      </c>
      <c r="D29" s="38">
        <v>400</v>
      </c>
      <c r="E29" s="6">
        <v>138710</v>
      </c>
      <c r="F29" s="6">
        <v>127160</v>
      </c>
      <c r="G29" s="35">
        <f>(100*(E29-F29))/E29</f>
        <v>8.326724821570183</v>
      </c>
      <c r="H29" s="4">
        <v>16</v>
      </c>
      <c r="I29" s="4">
        <v>16</v>
      </c>
      <c r="J29" s="10">
        <f>H29-I29</f>
        <v>0</v>
      </c>
      <c r="K29" s="5">
        <f>((E29-((H29-1)*2250))/H29)</f>
        <v>6560</v>
      </c>
      <c r="L29" s="5">
        <f>((F29-((I29-1)*2250))/I29)</f>
        <v>5838.125</v>
      </c>
      <c r="M29" s="52">
        <f>(100*(K29-L29))/K29</f>
        <v>11.004192073170731</v>
      </c>
      <c r="N29" s="53"/>
      <c r="O29" s="3"/>
    </row>
    <row r="30" spans="1:15">
      <c r="A30" s="3"/>
      <c r="B30" s="7">
        <f t="shared" si="0"/>
        <v>26</v>
      </c>
      <c r="C30" s="48" t="s">
        <v>55</v>
      </c>
      <c r="D30" s="38">
        <v>420</v>
      </c>
      <c r="E30" s="6">
        <v>128583</v>
      </c>
      <c r="F30" s="6">
        <v>111272</v>
      </c>
      <c r="G30" s="35">
        <f>(100*(E30-F30))/E30</f>
        <v>13.462899450160597</v>
      </c>
      <c r="H30" s="4">
        <v>12</v>
      </c>
      <c r="I30" s="4">
        <v>11</v>
      </c>
      <c r="J30" s="10">
        <f>H30-I30</f>
        <v>1</v>
      </c>
      <c r="K30" s="5">
        <f>((E30-((H30-1)*2250))/H30)</f>
        <v>8652.75</v>
      </c>
      <c r="L30" s="5">
        <f>((F30-((I30-1)*2250))/I30)</f>
        <v>8070.181818181818</v>
      </c>
      <c r="M30" s="52">
        <f>(100*(K30-L30))/K30</f>
        <v>6.7327518051276414</v>
      </c>
      <c r="N30" s="53"/>
      <c r="O30" s="3"/>
    </row>
    <row r="31" spans="1:15">
      <c r="A31" s="3"/>
      <c r="B31" s="7">
        <f t="shared" si="0"/>
        <v>27</v>
      </c>
      <c r="C31" s="1" t="s">
        <v>13</v>
      </c>
      <c r="D31" s="38">
        <v>423</v>
      </c>
      <c r="E31" s="6">
        <v>124894</v>
      </c>
      <c r="F31" s="6">
        <v>118962</v>
      </c>
      <c r="G31" s="35">
        <f>(100*(E31-F31))/E31</f>
        <v>4.7496276842762661</v>
      </c>
      <c r="H31" s="4">
        <v>8</v>
      </c>
      <c r="I31" s="4">
        <v>8</v>
      </c>
      <c r="J31" s="10">
        <f>H31-I31</f>
        <v>0</v>
      </c>
      <c r="K31" s="5">
        <f>((E31-((H31-1)*2250))/H31)</f>
        <v>13643</v>
      </c>
      <c r="L31" s="5">
        <f>((F31-((I31-1)*2250))/I31)</f>
        <v>12901.5</v>
      </c>
      <c r="M31" s="52">
        <f>(100*(K31-L31))/K31</f>
        <v>5.4350216228102326</v>
      </c>
      <c r="N31" s="53"/>
      <c r="O31" s="3"/>
    </row>
    <row r="32" spans="1:15">
      <c r="A32" s="3"/>
      <c r="B32" s="7">
        <f t="shared" si="0"/>
        <v>28</v>
      </c>
      <c r="C32" s="48" t="s">
        <v>56</v>
      </c>
      <c r="D32" s="38">
        <v>437</v>
      </c>
      <c r="E32" s="6">
        <v>119689</v>
      </c>
      <c r="F32" s="6">
        <v>77979</v>
      </c>
      <c r="G32" s="35">
        <f>(100*(E32-F32))/E32</f>
        <v>34.848649416404179</v>
      </c>
      <c r="H32" s="4">
        <v>11</v>
      </c>
      <c r="I32" s="4">
        <v>7</v>
      </c>
      <c r="J32" s="10">
        <f>H32-I32</f>
        <v>4</v>
      </c>
      <c r="K32" s="5">
        <f>((E32-((H32-1)*2250))/H32)</f>
        <v>8835.363636363636</v>
      </c>
      <c r="L32" s="5">
        <f>((F32-((I32-1)*2250))/I32)</f>
        <v>9211.2857142857138</v>
      </c>
      <c r="M32" s="52">
        <f>(100*(K32-L32))/K32</f>
        <v>-4.254743702623605</v>
      </c>
      <c r="N32" s="53"/>
      <c r="O32" s="3"/>
    </row>
    <row r="33" spans="1:15">
      <c r="A33" s="3"/>
      <c r="B33" s="7">
        <f t="shared" si="0"/>
        <v>29</v>
      </c>
      <c r="C33" s="44" t="s">
        <v>60</v>
      </c>
      <c r="D33" s="43">
        <v>489</v>
      </c>
      <c r="E33" s="18">
        <v>94630</v>
      </c>
      <c r="F33" s="18">
        <v>85913</v>
      </c>
      <c r="G33" s="35">
        <f>(100*(E33-F33))/E33</f>
        <v>9.2116664905421111</v>
      </c>
      <c r="H33" s="22">
        <v>10</v>
      </c>
      <c r="I33" s="22">
        <v>9</v>
      </c>
      <c r="J33" s="10">
        <f>H33-I33</f>
        <v>1</v>
      </c>
      <c r="K33" s="47">
        <f>((E33-((H33-1)*2250))/H33)</f>
        <v>7438</v>
      </c>
      <c r="L33" s="5">
        <f>((F33-((I33-1)*2250))/I33)</f>
        <v>7545.8888888888887</v>
      </c>
      <c r="M33" s="52">
        <f>(100*(K33-L33))/K33</f>
        <v>-1.4505093961937172</v>
      </c>
      <c r="N33" s="53"/>
      <c r="O33" s="3"/>
    </row>
    <row r="34" spans="1:15">
      <c r="A34" s="3"/>
      <c r="B34" s="7">
        <f t="shared" si="0"/>
        <v>30</v>
      </c>
      <c r="C34" s="44" t="s">
        <v>57</v>
      </c>
      <c r="D34" s="43">
        <v>509</v>
      </c>
      <c r="E34" s="18">
        <v>84581</v>
      </c>
      <c r="F34" s="18">
        <v>66829</v>
      </c>
      <c r="G34" s="35">
        <f>(100*(E34-F34))/E34</f>
        <v>20.988165190763883</v>
      </c>
      <c r="H34" s="22">
        <v>8</v>
      </c>
      <c r="I34" s="22">
        <v>7</v>
      </c>
      <c r="J34" s="10">
        <f>H34-I34</f>
        <v>1</v>
      </c>
      <c r="K34" s="47">
        <f>((E34-((H34-1)*2250))/H34)</f>
        <v>8603.875</v>
      </c>
      <c r="L34" s="5">
        <f>((F34-((I34-1)*2250))/I34)</f>
        <v>7618.4285714285716</v>
      </c>
      <c r="M34" s="52">
        <f>(100*(K34-L34))/K34</f>
        <v>11.453518659574069</v>
      </c>
      <c r="N34" s="53"/>
      <c r="O34" s="3"/>
    </row>
    <row r="35" spans="1:15">
      <c r="A35" s="3"/>
      <c r="B35" s="7">
        <f t="shared" si="0"/>
        <v>31</v>
      </c>
      <c r="C35" s="44" t="s">
        <v>61</v>
      </c>
      <c r="D35" s="43">
        <v>538</v>
      </c>
      <c r="E35" s="18">
        <v>73970</v>
      </c>
      <c r="F35" s="18">
        <v>64078</v>
      </c>
      <c r="G35" s="35">
        <f>(100*(E35-F35))/E35</f>
        <v>13.372989049614709</v>
      </c>
      <c r="H35" s="22">
        <v>7</v>
      </c>
      <c r="I35" s="22">
        <v>6</v>
      </c>
      <c r="J35" s="10">
        <f>H35-I35</f>
        <v>1</v>
      </c>
      <c r="K35" s="51">
        <f>((E35-((H35-1)*2250))/H35)</f>
        <v>8638.5714285714294</v>
      </c>
      <c r="L35" s="5">
        <f>((F35-((I35-1)*2250))/I35)</f>
        <v>8804.6666666666661</v>
      </c>
      <c r="M35" s="52">
        <f>(100*(K35-L35))/K35</f>
        <v>-1.9227164985392042</v>
      </c>
      <c r="N35" s="53"/>
      <c r="O35" s="3"/>
    </row>
    <row r="36" spans="1:15">
      <c r="A36" s="3"/>
      <c r="B36" s="7">
        <f t="shared" si="0"/>
        <v>32</v>
      </c>
      <c r="C36" s="44" t="s">
        <v>58</v>
      </c>
      <c r="D36" s="43">
        <v>576</v>
      </c>
      <c r="E36" s="18">
        <v>61450</v>
      </c>
      <c r="F36" s="18">
        <v>51830</v>
      </c>
      <c r="G36" s="35">
        <f>(100*(E36-F36))/E36</f>
        <v>15.655004068348251</v>
      </c>
      <c r="H36" s="22">
        <v>7</v>
      </c>
      <c r="I36" s="22">
        <v>7</v>
      </c>
      <c r="J36" s="10">
        <f>H36-I36</f>
        <v>0</v>
      </c>
      <c r="K36" s="47">
        <f>((E36-((H36-1)*2250))/H36)</f>
        <v>6850</v>
      </c>
      <c r="L36" s="5">
        <f>((F36-((I36-1)*2250))/I36)</f>
        <v>5475.7142857142853</v>
      </c>
      <c r="M36" s="52">
        <f>(100*(K36-L36))/K36</f>
        <v>20.062565172054232</v>
      </c>
      <c r="N36" s="53"/>
      <c r="O36" s="3"/>
    </row>
    <row r="37" spans="1:15" ht="15.75" thickBot="1">
      <c r="A37" s="3"/>
      <c r="B37" s="7">
        <f t="shared" si="0"/>
        <v>33</v>
      </c>
      <c r="C37" s="54" t="s">
        <v>22</v>
      </c>
      <c r="D37" s="39">
        <v>5136</v>
      </c>
      <c r="E37" s="49">
        <v>50</v>
      </c>
      <c r="F37" s="49">
        <v>86875</v>
      </c>
      <c r="G37" s="35">
        <f>(100*(E37-F37))/E37</f>
        <v>-173650</v>
      </c>
      <c r="H37" s="22">
        <v>1</v>
      </c>
      <c r="I37" s="22">
        <v>6</v>
      </c>
      <c r="J37" s="10">
        <f>H37-I37</f>
        <v>-5</v>
      </c>
      <c r="K37" s="23">
        <f>((E37-((H37-1)*2250))/H37)</f>
        <v>50</v>
      </c>
      <c r="L37" s="5">
        <f>((F37-((I37-1)*2250))/I37)</f>
        <v>12604.166666666666</v>
      </c>
      <c r="M37" s="10">
        <f>(100*(K37-L37))/K37</f>
        <v>-25108.333333333328</v>
      </c>
      <c r="N37" s="53"/>
      <c r="O37" s="3"/>
    </row>
    <row r="38" spans="1:15" ht="15.75" thickBot="1">
      <c r="A38" s="3"/>
      <c r="B38" s="19"/>
      <c r="C38" s="20"/>
      <c r="D38" s="20"/>
      <c r="E38" s="20"/>
      <c r="F38" s="20"/>
      <c r="G38" s="20"/>
      <c r="H38" s="20"/>
      <c r="I38" s="20"/>
      <c r="J38" s="45"/>
      <c r="K38" s="20"/>
      <c r="L38" s="24"/>
      <c r="M38" s="25"/>
      <c r="N38" s="3"/>
      <c r="O38" s="3"/>
    </row>
    <row r="39" spans="1:15" ht="15.75" thickBot="1">
      <c r="A39" s="3"/>
      <c r="B39" s="104" t="s">
        <v>32</v>
      </c>
      <c r="C39" s="105"/>
      <c r="D39" s="8">
        <f t="shared" ref="D39:M39" si="1">AVERAGE(D5:D37)</f>
        <v>424.45454545454544</v>
      </c>
      <c r="E39" s="2">
        <f t="shared" si="1"/>
        <v>348215.36363636365</v>
      </c>
      <c r="F39" s="2">
        <f t="shared" si="1"/>
        <v>319166.7878787879</v>
      </c>
      <c r="G39" s="40">
        <f t="shared" si="1"/>
        <v>-5415.7383536729722</v>
      </c>
      <c r="H39" s="41">
        <f t="shared" si="1"/>
        <v>27.969696969696969</v>
      </c>
      <c r="I39" s="41">
        <f t="shared" si="1"/>
        <v>26.696969696969695</v>
      </c>
      <c r="J39" s="46">
        <f t="shared" si="1"/>
        <v>1.0625</v>
      </c>
      <c r="K39" s="2">
        <f t="shared" si="1"/>
        <v>9772.7767139718871</v>
      </c>
      <c r="L39" s="9">
        <f t="shared" si="1"/>
        <v>9519.4713062232277</v>
      </c>
      <c r="M39" s="26">
        <f t="shared" si="1"/>
        <v>-778.42280060059625</v>
      </c>
      <c r="N39" s="3"/>
      <c r="O39" s="3"/>
    </row>
    <row r="40" spans="1:15" ht="15.75" thickBot="1">
      <c r="A40" s="3"/>
      <c r="B40" s="3"/>
      <c r="C40" s="3"/>
      <c r="D40" s="3"/>
      <c r="E40" s="36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>
      <c r="A41" s="3"/>
      <c r="B41" s="12" t="s">
        <v>36</v>
      </c>
      <c r="C41" s="95" t="s">
        <v>38</v>
      </c>
      <c r="D41" s="96"/>
      <c r="E41" s="13" t="s">
        <v>39</v>
      </c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ht="15.75" thickBot="1">
      <c r="A42" s="3"/>
      <c r="B42" s="11"/>
      <c r="C42" s="97" t="s">
        <v>37</v>
      </c>
      <c r="D42" s="98"/>
      <c r="E42" s="14" t="s">
        <v>39</v>
      </c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</sheetData>
  <sortState ref="C5:M37">
    <sortCondition ref="D5:D37"/>
  </sortState>
  <mergeCells count="20">
    <mergeCell ref="C41:D41"/>
    <mergeCell ref="C42:D42"/>
    <mergeCell ref="B1:D2"/>
    <mergeCell ref="M3:M4"/>
    <mergeCell ref="N3:N4"/>
    <mergeCell ref="B39:C39"/>
    <mergeCell ref="H3:H4"/>
    <mergeCell ref="G3:G4"/>
    <mergeCell ref="B3:B4"/>
    <mergeCell ref="C3:C4"/>
    <mergeCell ref="D3:D4"/>
    <mergeCell ref="E3:E4"/>
    <mergeCell ref="F3:F4"/>
    <mergeCell ref="O3:O4"/>
    <mergeCell ref="P3:P4"/>
    <mergeCell ref="Q3:Q4"/>
    <mergeCell ref="L3:L4"/>
    <mergeCell ref="I3:I4"/>
    <mergeCell ref="J3:J4"/>
    <mergeCell ref="K3:K4"/>
  </mergeCells>
  <conditionalFormatting sqref="B5:M37">
    <cfRule type="expression" dxfId="328" priority="63">
      <formula>NOT(MOD(ROW(),2))</formula>
    </cfRule>
    <cfRule type="expression" dxfId="327" priority="65">
      <formula>MOD(ROW(),2)</formula>
    </cfRule>
  </conditionalFormatting>
  <conditionalFormatting sqref="D5:D37">
    <cfRule type="aboveAverage" dxfId="326" priority="68" aboveAverage="0"/>
    <cfRule type="aboveAverage" dxfId="325" priority="69"/>
    <cfRule type="aboveAverage" dxfId="324" priority="70" aboveAverage="0"/>
    <cfRule type="aboveAverage" dxfId="323" priority="71" aboveAverage="0"/>
    <cfRule type="aboveAverage" dxfId="322" priority="72" aboveAverage="0"/>
    <cfRule type="aboveAverage" dxfId="321" priority="73"/>
  </conditionalFormatting>
  <conditionalFormatting sqref="E5:E37">
    <cfRule type="aboveAverage" dxfId="320" priority="74"/>
    <cfRule type="aboveAverage" dxfId="319" priority="75" aboveAverage="0" equalAverage="1"/>
  </conditionalFormatting>
  <conditionalFormatting sqref="H5:H37">
    <cfRule type="aboveAverage" dxfId="318" priority="76"/>
    <cfRule type="aboveAverage" dxfId="317" priority="77" aboveAverage="0"/>
  </conditionalFormatting>
  <conditionalFormatting sqref="K5:L37">
    <cfRule type="aboveAverage" dxfId="316" priority="78" aboveAverage="0"/>
    <cfRule type="aboveAverage" dxfId="315" priority="79"/>
  </conditionalFormatting>
  <conditionalFormatting sqref="L5:L37">
    <cfRule type="aboveAverage" dxfId="314" priority="80" aboveAverage="0"/>
    <cfRule type="aboveAverage" dxfId="313" priority="81"/>
  </conditionalFormatting>
  <conditionalFormatting sqref="M5:M37">
    <cfRule type="aboveAverage" dxfId="312" priority="82" aboveAverage="0"/>
    <cfRule type="aboveAverage" dxfId="311" priority="83"/>
  </conditionalFormatting>
  <conditionalFormatting sqref="G5:G37">
    <cfRule type="aboveAverage" dxfId="310" priority="84" aboveAverage="0"/>
    <cfRule type="aboveAverage" dxfId="309" priority="85"/>
  </conditionalFormatting>
  <conditionalFormatting sqref="F5:F37">
    <cfRule type="aboveAverage" dxfId="308" priority="86"/>
    <cfRule type="aboveAverage" dxfId="307" priority="87" aboveAverage="0" equalAverage="1"/>
  </conditionalFormatting>
  <conditionalFormatting sqref="I5:I37">
    <cfRule type="aboveAverage" dxfId="306" priority="90"/>
    <cfRule type="aboveAverage" dxfId="305" priority="91" aboveAverage="0"/>
  </conditionalFormatting>
  <conditionalFormatting sqref="J5:J37">
    <cfRule type="aboveAverage" dxfId="304" priority="92" aboveAverage="0"/>
    <cfRule type="aboveAverage" dxfId="303" priority="93"/>
    <cfRule type="aboveAverage" dxfId="302" priority="94" aboveAverage="0"/>
    <cfRule type="aboveAverage" dxfId="301" priority="95"/>
  </conditionalFormatting>
  <conditionalFormatting sqref="F5:F37">
    <cfRule type="aboveAverage" dxfId="300" priority="96"/>
    <cfRule type="aboveAverage" dxfId="299" priority="97" aboveAverage="0" equalAverage="1"/>
  </conditionalFormatting>
  <conditionalFormatting sqref="F5:F37">
    <cfRule type="aboveAverage" dxfId="298" priority="21"/>
    <cfRule type="aboveAverage" dxfId="297" priority="22" aboveAverage="0" equalAverage="1"/>
  </conditionalFormatting>
  <conditionalFormatting sqref="I5:I37">
    <cfRule type="aboveAverage" dxfId="296" priority="19"/>
    <cfRule type="aboveAverage" dxfId="295" priority="20" aboveAverage="0"/>
  </conditionalFormatting>
  <conditionalFormatting sqref="F5:F37">
    <cfRule type="aboveAverage" dxfId="294" priority="17"/>
    <cfRule type="aboveAverage" dxfId="293" priority="18" aboveAverage="0" equalAverage="1"/>
  </conditionalFormatting>
  <conditionalFormatting sqref="I5:I37">
    <cfRule type="aboveAverage" dxfId="292" priority="15"/>
    <cfRule type="aboveAverage" dxfId="291" priority="16" aboveAverage="0"/>
  </conditionalFormatting>
  <conditionalFormatting sqref="F5:F37">
    <cfRule type="aboveAverage" dxfId="131" priority="13"/>
    <cfRule type="aboveAverage" dxfId="130" priority="14" aboveAverage="0" equalAverage="1"/>
  </conditionalFormatting>
  <conditionalFormatting sqref="I5:I37">
    <cfRule type="aboveAverage" dxfId="129" priority="11"/>
    <cfRule type="aboveAverage" dxfId="128" priority="12" aboveAverage="0"/>
  </conditionalFormatting>
  <conditionalFormatting sqref="E7">
    <cfRule type="aboveAverage" dxfId="127" priority="9"/>
    <cfRule type="aboveAverage" dxfId="126" priority="10" aboveAverage="0" equalAverage="1"/>
  </conditionalFormatting>
  <conditionalFormatting sqref="E7">
    <cfRule type="aboveAverage" dxfId="125" priority="7"/>
    <cfRule type="aboveAverage" dxfId="124" priority="8" aboveAverage="0" equalAverage="1"/>
  </conditionalFormatting>
  <conditionalFormatting sqref="E7">
    <cfRule type="aboveAverage" dxfId="123" priority="5"/>
    <cfRule type="aboveAverage" dxfId="122" priority="6" aboveAverage="0" equalAverage="1"/>
  </conditionalFormatting>
  <conditionalFormatting sqref="E7">
    <cfRule type="aboveAverage" dxfId="121" priority="3"/>
    <cfRule type="aboveAverage" dxfId="120" priority="4" aboveAverage="0" equalAverage="1"/>
  </conditionalFormatting>
  <conditionalFormatting sqref="E7">
    <cfRule type="aboveAverage" dxfId="119" priority="1"/>
    <cfRule type="aboveAverage" dxfId="118" priority="2" aboveAverage="0" equalAverage="1"/>
  </conditionalFormatting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44"/>
  <sheetViews>
    <sheetView workbookViewId="0">
      <selection activeCell="B1" sqref="B1:D2"/>
    </sheetView>
  </sheetViews>
  <sheetFormatPr baseColWidth="10" defaultRowHeight="15"/>
  <cols>
    <col min="2" max="2" width="12.140625" bestFit="1" customWidth="1"/>
    <col min="3" max="3" width="13" bestFit="1" customWidth="1"/>
    <col min="6" max="6" width="19.28515625" customWidth="1"/>
    <col min="9" max="9" width="14" customWidth="1"/>
  </cols>
  <sheetData>
    <row r="1" spans="1:17" ht="15" customHeight="1">
      <c r="A1" s="3"/>
      <c r="B1" s="99">
        <v>40992</v>
      </c>
      <c r="C1" s="100"/>
      <c r="D1" s="100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ht="15.75" customHeight="1" thickBot="1">
      <c r="A2" s="3"/>
      <c r="B2" s="101"/>
      <c r="C2" s="101"/>
      <c r="D2" s="101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15.75" thickTop="1">
      <c r="A3" s="3"/>
      <c r="B3" s="108" t="s">
        <v>23</v>
      </c>
      <c r="C3" s="110" t="s">
        <v>24</v>
      </c>
      <c r="D3" s="114" t="s">
        <v>26</v>
      </c>
      <c r="E3" s="87" t="s">
        <v>35</v>
      </c>
      <c r="F3" s="102" t="s">
        <v>28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5.75" thickBot="1">
      <c r="A4" s="3"/>
      <c r="B4" s="109"/>
      <c r="C4" s="111"/>
      <c r="D4" s="115"/>
      <c r="E4" s="88"/>
      <c r="F4" s="10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>
      <c r="A5" s="3"/>
      <c r="B5" s="7">
        <v>1</v>
      </c>
      <c r="C5" s="48" t="s">
        <v>56</v>
      </c>
      <c r="D5" s="6">
        <v>119689</v>
      </c>
      <c r="E5" s="6">
        <v>77979</v>
      </c>
      <c r="F5" s="35">
        <f>(100*(D5-E5))/D5</f>
        <v>34.848649416404179</v>
      </c>
      <c r="G5" s="3"/>
      <c r="H5" s="12" t="s">
        <v>36</v>
      </c>
      <c r="I5" s="95" t="s">
        <v>38</v>
      </c>
      <c r="J5" s="96"/>
      <c r="K5" s="13" t="s">
        <v>39</v>
      </c>
      <c r="L5" s="3"/>
      <c r="M5" s="3"/>
      <c r="N5" s="3"/>
      <c r="O5" s="3"/>
      <c r="P5" s="3"/>
      <c r="Q5" s="3"/>
    </row>
    <row r="6" spans="1:17" ht="15.75" thickBot="1">
      <c r="A6" s="3"/>
      <c r="B6" s="7">
        <f>B5+1</f>
        <v>2</v>
      </c>
      <c r="C6" s="48" t="s">
        <v>59</v>
      </c>
      <c r="D6" s="6">
        <v>146155</v>
      </c>
      <c r="E6" s="6">
        <v>108373</v>
      </c>
      <c r="F6" s="35">
        <f>(100*(D6-E6))/D6</f>
        <v>25.85063802127878</v>
      </c>
      <c r="G6" s="3"/>
      <c r="H6" s="11"/>
      <c r="I6" s="97" t="s">
        <v>37</v>
      </c>
      <c r="J6" s="98"/>
      <c r="K6" s="14" t="s">
        <v>39</v>
      </c>
      <c r="L6" s="3"/>
      <c r="M6" s="3"/>
      <c r="N6" s="3"/>
      <c r="O6" s="3"/>
      <c r="P6" s="3"/>
      <c r="Q6" s="3"/>
    </row>
    <row r="7" spans="1:17">
      <c r="A7" s="3"/>
      <c r="B7" s="7">
        <f t="shared" ref="B7:B37" si="0">B6+1</f>
        <v>3</v>
      </c>
      <c r="C7" s="48" t="s">
        <v>54</v>
      </c>
      <c r="D7" s="6">
        <v>143255</v>
      </c>
      <c r="E7" s="6">
        <v>112968</v>
      </c>
      <c r="F7" s="35">
        <f>(100*(D7-E7))/D7</f>
        <v>21.142019475760009</v>
      </c>
      <c r="G7" s="3"/>
      <c r="H7" s="55"/>
      <c r="I7" s="56"/>
      <c r="J7" s="57"/>
      <c r="K7" s="58"/>
      <c r="L7" s="3"/>
      <c r="M7" s="3"/>
      <c r="N7" s="3"/>
      <c r="O7" s="3"/>
      <c r="P7" s="3"/>
      <c r="Q7" s="3"/>
    </row>
    <row r="8" spans="1:17">
      <c r="A8" s="3"/>
      <c r="B8" s="7">
        <f t="shared" si="0"/>
        <v>4</v>
      </c>
      <c r="C8" s="48" t="s">
        <v>57</v>
      </c>
      <c r="D8" s="6">
        <v>84581</v>
      </c>
      <c r="E8" s="6">
        <v>66829</v>
      </c>
      <c r="F8" s="35">
        <f>(100*(D8-E8))/D8</f>
        <v>20.988165190763883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17">
      <c r="A9" s="3"/>
      <c r="B9" s="7">
        <f t="shared" si="0"/>
        <v>5</v>
      </c>
      <c r="C9" s="1" t="s">
        <v>15</v>
      </c>
      <c r="D9" s="6">
        <v>214037</v>
      </c>
      <c r="E9" s="6">
        <v>177867</v>
      </c>
      <c r="F9" s="35">
        <f>(100*(D9-E9))/D9</f>
        <v>16.898947378257031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17">
      <c r="A10" s="3"/>
      <c r="B10" s="7">
        <f t="shared" si="0"/>
        <v>6</v>
      </c>
      <c r="C10" s="48" t="s">
        <v>58</v>
      </c>
      <c r="D10" s="6">
        <v>61450</v>
      </c>
      <c r="E10" s="6">
        <v>51830</v>
      </c>
      <c r="F10" s="35">
        <f>(100*(D10-E10))/D10</f>
        <v>15.655004068348251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17">
      <c r="A11" s="3"/>
      <c r="B11" s="7">
        <f t="shared" si="0"/>
        <v>7</v>
      </c>
      <c r="C11" s="1" t="s">
        <v>6</v>
      </c>
      <c r="D11" s="6">
        <v>533829</v>
      </c>
      <c r="E11" s="6">
        <v>455422</v>
      </c>
      <c r="F11" s="35">
        <f>(100*(D11-E11))/D11</f>
        <v>14.68766215398564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>
      <c r="A12" s="3"/>
      <c r="B12" s="7">
        <f t="shared" si="0"/>
        <v>8</v>
      </c>
      <c r="C12" s="1" t="s">
        <v>8</v>
      </c>
      <c r="D12" s="6">
        <v>552574</v>
      </c>
      <c r="E12" s="6">
        <v>477256</v>
      </c>
      <c r="F12" s="35">
        <f>(100*(D12-E12))/D12</f>
        <v>13.630391585561391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>
      <c r="A13" s="3"/>
      <c r="B13" s="7">
        <f t="shared" si="0"/>
        <v>9</v>
      </c>
      <c r="C13" s="48" t="s">
        <v>55</v>
      </c>
      <c r="D13" s="6">
        <v>128583</v>
      </c>
      <c r="E13" s="6">
        <v>111272</v>
      </c>
      <c r="F13" s="35">
        <f>(100*(D13-E13))/D13</f>
        <v>13.462899450160597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>
      <c r="A14" s="3"/>
      <c r="B14" s="7">
        <f t="shared" si="0"/>
        <v>10</v>
      </c>
      <c r="C14" s="48" t="s">
        <v>61</v>
      </c>
      <c r="D14" s="6">
        <v>73970</v>
      </c>
      <c r="E14" s="6">
        <v>64078</v>
      </c>
      <c r="F14" s="35">
        <f>(100*(D14-E14))/D14</f>
        <v>13.372989049614709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>
      <c r="A15" s="3"/>
      <c r="B15" s="7">
        <f t="shared" si="0"/>
        <v>11</v>
      </c>
      <c r="C15" s="1" t="s">
        <v>5</v>
      </c>
      <c r="D15" s="6">
        <v>494623</v>
      </c>
      <c r="E15" s="6">
        <v>431774</v>
      </c>
      <c r="F15" s="35">
        <f>(100*(D15-E15))/D15</f>
        <v>12.70644511072069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>
      <c r="A16" s="3"/>
      <c r="B16" s="7">
        <f t="shared" si="0"/>
        <v>12</v>
      </c>
      <c r="C16" s="1" t="s">
        <v>4</v>
      </c>
      <c r="D16" s="6">
        <v>288557</v>
      </c>
      <c r="E16" s="6">
        <v>252857</v>
      </c>
      <c r="F16" s="35">
        <f>(100*(D16-E16))/D16</f>
        <v>12.37190572399907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>
      <c r="A17" s="3"/>
      <c r="B17" s="7">
        <f t="shared" si="0"/>
        <v>13</v>
      </c>
      <c r="C17" s="1" t="s">
        <v>14</v>
      </c>
      <c r="D17" s="6">
        <v>227322</v>
      </c>
      <c r="E17" s="6">
        <v>199945</v>
      </c>
      <c r="F17" s="35">
        <f>(100*(D17-E17))/D17</f>
        <v>12.043269019276622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>
      <c r="A18" s="3"/>
      <c r="B18" s="7">
        <f t="shared" si="0"/>
        <v>14</v>
      </c>
      <c r="C18" s="1" t="s">
        <v>9</v>
      </c>
      <c r="D18" s="6">
        <v>314609</v>
      </c>
      <c r="E18" s="6">
        <v>279304</v>
      </c>
      <c r="F18" s="35">
        <f>(100*(D18-E18))/D18</f>
        <v>11.221865871605708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>
      <c r="A19" s="3"/>
      <c r="B19" s="7">
        <f t="shared" si="0"/>
        <v>15</v>
      </c>
      <c r="C19" s="1" t="s">
        <v>0</v>
      </c>
      <c r="D19" s="6">
        <v>869051</v>
      </c>
      <c r="E19" s="6">
        <v>787480</v>
      </c>
      <c r="F19" s="35">
        <f>(100*(D19-E19))/D19</f>
        <v>9.3862155385587265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>
      <c r="A20" s="3"/>
      <c r="B20" s="7">
        <f t="shared" si="0"/>
        <v>16</v>
      </c>
      <c r="C20" s="1" t="s">
        <v>19</v>
      </c>
      <c r="D20" s="6">
        <v>489623</v>
      </c>
      <c r="E20" s="6">
        <v>443677</v>
      </c>
      <c r="F20" s="35">
        <f>(100*(D20-E20))/D20</f>
        <v>9.3839545936363287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>
      <c r="A21" s="3"/>
      <c r="B21" s="7">
        <f t="shared" si="0"/>
        <v>17</v>
      </c>
      <c r="C21" s="48" t="s">
        <v>60</v>
      </c>
      <c r="D21" s="6">
        <v>94630</v>
      </c>
      <c r="E21" s="6">
        <v>85913</v>
      </c>
      <c r="F21" s="35">
        <f>(100*(D21-E21))/D21</f>
        <v>9.2116664905421111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>
      <c r="A22" s="3"/>
      <c r="B22" s="7">
        <f t="shared" si="0"/>
        <v>18</v>
      </c>
      <c r="C22" s="1" t="s">
        <v>21</v>
      </c>
      <c r="D22" s="6">
        <v>331201</v>
      </c>
      <c r="E22" s="6">
        <v>301312</v>
      </c>
      <c r="F22" s="35">
        <f>(100*(D22-E22))/D22</f>
        <v>9.0244292740662022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>
      <c r="A23" s="3"/>
      <c r="B23" s="7">
        <f t="shared" si="0"/>
        <v>19</v>
      </c>
      <c r="C23" s="1" t="s">
        <v>3</v>
      </c>
      <c r="D23" s="6">
        <v>400052</v>
      </c>
      <c r="E23" s="6">
        <v>366247</v>
      </c>
      <c r="F23" s="35">
        <f>(100*(D23-E23))/D23</f>
        <v>8.4501514803075608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>
      <c r="A24" s="3"/>
      <c r="B24" s="7">
        <f t="shared" si="0"/>
        <v>20</v>
      </c>
      <c r="C24" s="48" t="s">
        <v>53</v>
      </c>
      <c r="D24" s="6">
        <v>138710</v>
      </c>
      <c r="E24" s="6">
        <v>127160</v>
      </c>
      <c r="F24" s="35">
        <f>(100*(D24-E24))/D24</f>
        <v>8.326724821570183</v>
      </c>
      <c r="G24" s="3"/>
      <c r="H24" s="3"/>
      <c r="I24" s="3"/>
      <c r="J24" s="42"/>
      <c r="K24" s="3"/>
      <c r="L24" s="3"/>
      <c r="M24" s="3"/>
      <c r="N24" s="3"/>
      <c r="O24" s="3"/>
      <c r="P24" s="3"/>
      <c r="Q24" s="3"/>
    </row>
    <row r="25" spans="1:17">
      <c r="A25" s="3"/>
      <c r="B25" s="7">
        <f t="shared" si="0"/>
        <v>21</v>
      </c>
      <c r="C25" s="1" t="s">
        <v>12</v>
      </c>
      <c r="D25" s="6">
        <v>189759</v>
      </c>
      <c r="E25" s="6">
        <v>174697</v>
      </c>
      <c r="F25" s="35">
        <f>(100*(D25-E25))/D25</f>
        <v>7.9374364325275746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>
      <c r="A26" s="3"/>
      <c r="B26" s="7">
        <f t="shared" si="0"/>
        <v>22</v>
      </c>
      <c r="C26" s="1" t="s">
        <v>11</v>
      </c>
      <c r="D26" s="6">
        <v>236069</v>
      </c>
      <c r="E26" s="6">
        <v>221445</v>
      </c>
      <c r="F26" s="35">
        <f>(100*(D26-E26))/D26</f>
        <v>6.1947989782648296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>
      <c r="A27" s="3"/>
      <c r="B27" s="7">
        <f t="shared" si="0"/>
        <v>23</v>
      </c>
      <c r="C27" s="1" t="s">
        <v>10</v>
      </c>
      <c r="D27" s="6">
        <v>299680</v>
      </c>
      <c r="E27" s="6">
        <v>281868</v>
      </c>
      <c r="F27" s="35">
        <f>(100*(D27-E27))/D27</f>
        <v>5.9436732514682324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>
      <c r="A28" s="3"/>
      <c r="B28" s="7">
        <f t="shared" si="0"/>
        <v>24</v>
      </c>
      <c r="C28" s="1" t="s">
        <v>16</v>
      </c>
      <c r="D28" s="6">
        <v>812670</v>
      </c>
      <c r="E28" s="6">
        <v>765341</v>
      </c>
      <c r="F28" s="35">
        <f>(100*(D28-E28))/D28</f>
        <v>5.8238891554997725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>
      <c r="A29" s="3"/>
      <c r="B29" s="7">
        <f t="shared" si="0"/>
        <v>25</v>
      </c>
      <c r="C29" s="1" t="s">
        <v>18</v>
      </c>
      <c r="D29" s="6">
        <v>607181</v>
      </c>
      <c r="E29" s="6">
        <v>573301</v>
      </c>
      <c r="F29" s="35">
        <f>(100*(D29-E29))/D29</f>
        <v>5.5798847460641881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>
      <c r="A30" s="3"/>
      <c r="B30" s="7">
        <f t="shared" si="0"/>
        <v>26</v>
      </c>
      <c r="C30" s="1" t="s">
        <v>17</v>
      </c>
      <c r="D30" s="6">
        <v>503950</v>
      </c>
      <c r="E30" s="6">
        <v>478482</v>
      </c>
      <c r="F30" s="35">
        <f>(100*(D30-E30))/D30</f>
        <v>5.0536759599166583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>
      <c r="A31" s="3"/>
      <c r="B31" s="7">
        <f t="shared" si="0"/>
        <v>27</v>
      </c>
      <c r="C31" s="1" t="s">
        <v>20</v>
      </c>
      <c r="D31" s="6">
        <v>313644</v>
      </c>
      <c r="E31" s="6">
        <v>298249</v>
      </c>
      <c r="F31" s="35">
        <f>(100*(D31-E31))/D31</f>
        <v>4.9084312150080986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>
      <c r="A32" s="3"/>
      <c r="B32" s="7">
        <f t="shared" si="0"/>
        <v>28</v>
      </c>
      <c r="C32" s="1" t="s">
        <v>13</v>
      </c>
      <c r="D32" s="6">
        <v>124894</v>
      </c>
      <c r="E32" s="6">
        <v>118962</v>
      </c>
      <c r="F32" s="35">
        <f>(100*(D32-E32))/D32</f>
        <v>4.7496276842762661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>
      <c r="A33" s="3"/>
      <c r="B33" s="7">
        <f t="shared" si="0"/>
        <v>29</v>
      </c>
      <c r="C33" s="54" t="s">
        <v>2</v>
      </c>
      <c r="D33" s="18">
        <v>481904</v>
      </c>
      <c r="E33" s="18">
        <v>461078</v>
      </c>
      <c r="F33" s="35">
        <f>(100*(D33-E33))/D33</f>
        <v>4.3216076230950566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>
      <c r="A34" s="3"/>
      <c r="B34" s="7">
        <f t="shared" si="0"/>
        <v>30</v>
      </c>
      <c r="C34" s="54" t="s">
        <v>7</v>
      </c>
      <c r="D34" s="18">
        <v>369532</v>
      </c>
      <c r="E34" s="18">
        <v>357723</v>
      </c>
      <c r="F34" s="35">
        <f>(100*(D34-E34))/D34</f>
        <v>3.1956637043611922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>
      <c r="A35" s="3"/>
      <c r="B35" s="7">
        <f t="shared" si="0"/>
        <v>31</v>
      </c>
      <c r="C35" s="54" t="s">
        <v>1</v>
      </c>
      <c r="D35" s="18">
        <v>781455</v>
      </c>
      <c r="E35" s="18">
        <v>781455</v>
      </c>
      <c r="F35" s="35">
        <f>(100*(D35-E35))/D35</f>
        <v>0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1:17">
      <c r="A36" s="3"/>
      <c r="B36" s="7">
        <f t="shared" si="0"/>
        <v>32</v>
      </c>
      <c r="C36" s="54" t="s">
        <v>22</v>
      </c>
      <c r="D36" s="18">
        <v>50</v>
      </c>
      <c r="E36" s="18">
        <v>86875</v>
      </c>
      <c r="F36" s="35">
        <f>(100*(D36-E36))/D36</f>
        <v>-173650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1:17" ht="15.75" thickBot="1">
      <c r="A37" s="3"/>
      <c r="B37" s="7">
        <f t="shared" si="0"/>
        <v>33</v>
      </c>
      <c r="C37" s="44" t="s">
        <v>62</v>
      </c>
      <c r="D37" s="49">
        <v>1063818</v>
      </c>
      <c r="E37" s="49">
        <v>953485</v>
      </c>
      <c r="F37" s="3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1:17" ht="15.75" thickBot="1">
      <c r="A38" s="3"/>
      <c r="B38" s="19"/>
      <c r="C38" s="20"/>
      <c r="D38" s="20"/>
      <c r="E38" s="20"/>
      <c r="F38" s="20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</row>
    <row r="39" spans="1:17" ht="15.75" thickBot="1">
      <c r="A39" s="3"/>
      <c r="B39" s="104" t="s">
        <v>32</v>
      </c>
      <c r="C39" s="105"/>
      <c r="D39" s="2">
        <v>275763.53125</v>
      </c>
      <c r="E39" s="2">
        <v>262863.31034482759</v>
      </c>
      <c r="F39" s="40">
        <v>12.120849324918664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1:17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1:17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</row>
    <row r="42" spans="1:17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1:17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1:17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</row>
  </sheetData>
  <sortState ref="C5:F37">
    <sortCondition descending="1" ref="F5:F37"/>
  </sortState>
  <mergeCells count="9">
    <mergeCell ref="B1:D2"/>
    <mergeCell ref="B3:B4"/>
    <mergeCell ref="C3:C4"/>
    <mergeCell ref="B39:C39"/>
    <mergeCell ref="I5:J5"/>
    <mergeCell ref="I6:J6"/>
    <mergeCell ref="D3:D4"/>
    <mergeCell ref="E3:E4"/>
    <mergeCell ref="F3:F4"/>
  </mergeCells>
  <conditionalFormatting sqref="B5:F37">
    <cfRule type="expression" dxfId="290" priority="76">
      <formula>NOT(MOD(ROW(),2))</formula>
    </cfRule>
    <cfRule type="expression" dxfId="289" priority="77">
      <formula>MOD(ROW(),2)</formula>
    </cfRule>
  </conditionalFormatting>
  <conditionalFormatting sqref="D5:D37">
    <cfRule type="aboveAverage" dxfId="288" priority="69" aboveAverage="0"/>
    <cfRule type="aboveAverage" dxfId="287" priority="70"/>
    <cfRule type="aboveAverage" dxfId="286" priority="73" aboveAverage="0" equalAverage="1"/>
  </conditionalFormatting>
  <conditionalFormatting sqref="B5:C37">
    <cfRule type="expression" dxfId="285" priority="71">
      <formula>NOT(MOD(ROW(),2))</formula>
    </cfRule>
    <cfRule type="expression" dxfId="284" priority="72">
      <formula>MOD(ROW(),2)</formula>
    </cfRule>
  </conditionalFormatting>
  <conditionalFormatting sqref="E5:E37">
    <cfRule type="aboveAverage" dxfId="283" priority="67" aboveAverage="0"/>
    <cfRule type="aboveAverage" dxfId="282" priority="68"/>
  </conditionalFormatting>
  <conditionalFormatting sqref="F5:F37">
    <cfRule type="aboveAverage" dxfId="281" priority="65" aboveAverage="0"/>
    <cfRule type="aboveAverage" dxfId="280" priority="66"/>
  </conditionalFormatting>
  <conditionalFormatting sqref="B5:C37">
    <cfRule type="expression" dxfId="279" priority="63">
      <formula>NOT(MOD(ROW(),2))</formula>
    </cfRule>
    <cfRule type="expression" dxfId="278" priority="64">
      <formula>MOD(ROW(),2)</formula>
    </cfRule>
  </conditionalFormatting>
  <conditionalFormatting sqref="D5:F37">
    <cfRule type="expression" dxfId="277" priority="61">
      <formula>NOT(MOD(ROW(),2))</formula>
    </cfRule>
    <cfRule type="expression" dxfId="276" priority="62">
      <formula>MOD(ROW(),2)</formula>
    </cfRule>
  </conditionalFormatting>
  <conditionalFormatting sqref="D5:D37">
    <cfRule type="aboveAverage" dxfId="275" priority="59"/>
    <cfRule type="aboveAverage" dxfId="274" priority="60" aboveAverage="0" equalAverage="1"/>
  </conditionalFormatting>
  <conditionalFormatting sqref="F5:F37">
    <cfRule type="aboveAverage" dxfId="273" priority="57" aboveAverage="0"/>
    <cfRule type="aboveAverage" dxfId="272" priority="58"/>
  </conditionalFormatting>
  <conditionalFormatting sqref="E5:E37">
    <cfRule type="aboveAverage" dxfId="271" priority="55"/>
    <cfRule type="aboveAverage" dxfId="270" priority="56" aboveAverage="0" equalAverage="1"/>
  </conditionalFormatting>
  <conditionalFormatting sqref="D5:D37">
    <cfRule type="expression" dxfId="269" priority="53">
      <formula>NOT(MOD(ROW(),2))</formula>
    </cfRule>
    <cfRule type="expression" dxfId="268" priority="54">
      <formula>MOD(ROW(),2)</formula>
    </cfRule>
  </conditionalFormatting>
  <conditionalFormatting sqref="E5:E37">
    <cfRule type="aboveAverage" dxfId="267" priority="51"/>
    <cfRule type="aboveAverage" dxfId="266" priority="52" aboveAverage="0" equalAverage="1"/>
  </conditionalFormatting>
  <conditionalFormatting sqref="E5:E37">
    <cfRule type="expression" dxfId="265" priority="49">
      <formula>NOT(MOD(ROW(),2))</formula>
    </cfRule>
    <cfRule type="expression" dxfId="264" priority="50">
      <formula>MOD(ROW(),2)</formula>
    </cfRule>
  </conditionalFormatting>
  <conditionalFormatting sqref="B5:C37">
    <cfRule type="expression" dxfId="263" priority="47">
      <formula>NOT(MOD(ROW(),2))</formula>
    </cfRule>
    <cfRule type="expression" dxfId="262" priority="48">
      <formula>MOD(ROW(),2)</formula>
    </cfRule>
  </conditionalFormatting>
  <conditionalFormatting sqref="B5:C37">
    <cfRule type="expression" dxfId="261" priority="45">
      <formula>NOT(MOD(ROW(),2))</formula>
    </cfRule>
    <cfRule type="expression" dxfId="260" priority="46">
      <formula>MOD(ROW(),2)</formula>
    </cfRule>
  </conditionalFormatting>
  <conditionalFormatting sqref="D5:F37">
    <cfRule type="expression" dxfId="259" priority="43">
      <formula>NOT(MOD(ROW(),2))</formula>
    </cfRule>
    <cfRule type="expression" dxfId="258" priority="44">
      <formula>MOD(ROW(),2)</formula>
    </cfRule>
  </conditionalFormatting>
  <conditionalFormatting sqref="D5:D37">
    <cfRule type="aboveAverage" dxfId="257" priority="41"/>
    <cfRule type="aboveAverage" dxfId="256" priority="42" aboveAverage="0" equalAverage="1"/>
  </conditionalFormatting>
  <conditionalFormatting sqref="F5:F37">
    <cfRule type="aboveAverage" dxfId="255" priority="39" aboveAverage="0"/>
    <cfRule type="aboveAverage" dxfId="254" priority="40"/>
  </conditionalFormatting>
  <conditionalFormatting sqref="E5:E37">
    <cfRule type="aboveAverage" dxfId="253" priority="37"/>
    <cfRule type="aboveAverage" dxfId="252" priority="38" aboveAverage="0" equalAverage="1"/>
  </conditionalFormatting>
  <conditionalFormatting sqref="E5:E37">
    <cfRule type="aboveAverage" dxfId="251" priority="35"/>
    <cfRule type="aboveAverage" dxfId="250" priority="36" aboveAverage="0" equalAverage="1"/>
  </conditionalFormatting>
  <conditionalFormatting sqref="E5:E37">
    <cfRule type="aboveAverage" dxfId="249" priority="33"/>
    <cfRule type="aboveAverage" dxfId="248" priority="34" aboveAverage="0" equalAverage="1"/>
  </conditionalFormatting>
  <conditionalFormatting sqref="B5:C37">
    <cfRule type="expression" dxfId="247" priority="31">
      <formula>NOT(MOD(ROW(),2))</formula>
    </cfRule>
    <cfRule type="expression" dxfId="246" priority="32">
      <formula>MOD(ROW(),2)</formula>
    </cfRule>
  </conditionalFormatting>
  <conditionalFormatting sqref="B5:C37">
    <cfRule type="expression" dxfId="245" priority="29">
      <formula>NOT(MOD(ROW(),2))</formula>
    </cfRule>
    <cfRule type="expression" dxfId="244" priority="30">
      <formula>MOD(ROW(),2)</formula>
    </cfRule>
  </conditionalFormatting>
  <conditionalFormatting sqref="B5:C37">
    <cfRule type="expression" dxfId="117" priority="27">
      <formula>NOT(MOD(ROW(),2))</formula>
    </cfRule>
    <cfRule type="expression" dxfId="116" priority="28">
      <formula>MOD(ROW(),2)</formula>
    </cfRule>
  </conditionalFormatting>
  <conditionalFormatting sqref="D5:F37">
    <cfRule type="expression" dxfId="105" priority="25">
      <formula>NOT(MOD(ROW(),2))</formula>
    </cfRule>
    <cfRule type="expression" dxfId="104" priority="26">
      <formula>MOD(ROW(),2)</formula>
    </cfRule>
  </conditionalFormatting>
  <conditionalFormatting sqref="D5:D37">
    <cfRule type="aboveAverage" dxfId="101" priority="23"/>
    <cfRule type="aboveAverage" dxfId="100" priority="24" aboveAverage="0" equalAverage="1"/>
  </conditionalFormatting>
  <conditionalFormatting sqref="F5:F37">
    <cfRule type="aboveAverage" dxfId="97" priority="21" aboveAverage="0"/>
    <cfRule type="aboveAverage" dxfId="96" priority="22"/>
  </conditionalFormatting>
  <conditionalFormatting sqref="E5:E37">
    <cfRule type="aboveAverage" dxfId="93" priority="19"/>
    <cfRule type="aboveAverage" dxfId="92" priority="20" aboveAverage="0" equalAverage="1"/>
  </conditionalFormatting>
  <conditionalFormatting sqref="E5:E37">
    <cfRule type="aboveAverage" dxfId="89" priority="17"/>
    <cfRule type="aboveAverage" dxfId="88" priority="18" aboveAverage="0" equalAverage="1"/>
  </conditionalFormatting>
  <conditionalFormatting sqref="E5:E37">
    <cfRule type="aboveAverage" dxfId="85" priority="15"/>
    <cfRule type="aboveAverage" dxfId="84" priority="16" aboveAverage="0" equalAverage="1"/>
  </conditionalFormatting>
  <conditionalFormatting sqref="E5:E37">
    <cfRule type="aboveAverage" dxfId="81" priority="13"/>
    <cfRule type="aboveAverage" dxfId="80" priority="14" aboveAverage="0" equalAverage="1"/>
  </conditionalFormatting>
  <conditionalFormatting sqref="E5:E37">
    <cfRule type="aboveAverage" dxfId="77" priority="11"/>
    <cfRule type="aboveAverage" dxfId="76" priority="12" aboveAverage="0" equalAverage="1"/>
  </conditionalFormatting>
  <conditionalFormatting sqref="D7">
    <cfRule type="aboveAverage" dxfId="73" priority="9"/>
    <cfRule type="aboveAverage" dxfId="72" priority="10" aboveAverage="0" equalAverage="1"/>
  </conditionalFormatting>
  <conditionalFormatting sqref="D7">
    <cfRule type="aboveAverage" dxfId="69" priority="7"/>
    <cfRule type="aboveAverage" dxfId="68" priority="8" aboveAverage="0" equalAverage="1"/>
  </conditionalFormatting>
  <conditionalFormatting sqref="D7">
    <cfRule type="aboveAverage" dxfId="65" priority="5"/>
    <cfRule type="aboveAverage" dxfId="64" priority="6" aboveAverage="0" equalAverage="1"/>
  </conditionalFormatting>
  <conditionalFormatting sqref="D7">
    <cfRule type="aboveAverage" dxfId="61" priority="3"/>
    <cfRule type="aboveAverage" dxfId="60" priority="4" aboveAverage="0" equalAverage="1"/>
  </conditionalFormatting>
  <conditionalFormatting sqref="D7">
    <cfRule type="aboveAverage" dxfId="57" priority="1"/>
    <cfRule type="aboveAverage" dxfId="56" priority="2" aboveAverage="0" equalAverage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Q44"/>
  <sheetViews>
    <sheetView workbookViewId="0">
      <selection activeCell="C5" sqref="C5:F37"/>
    </sheetView>
  </sheetViews>
  <sheetFormatPr baseColWidth="10" defaultRowHeight="15"/>
  <cols>
    <col min="2" max="2" width="12.140625" bestFit="1" customWidth="1"/>
    <col min="3" max="3" width="13" bestFit="1" customWidth="1"/>
    <col min="5" max="5" width="15.28515625" customWidth="1"/>
    <col min="6" max="6" width="15.7109375" customWidth="1"/>
    <col min="10" max="10" width="14.42578125" customWidth="1"/>
  </cols>
  <sheetData>
    <row r="1" spans="1:17" ht="15" customHeight="1">
      <c r="A1" s="3"/>
      <c r="B1" s="99">
        <v>40992</v>
      </c>
      <c r="C1" s="100"/>
      <c r="D1" s="100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ht="15.75" customHeight="1" thickBot="1">
      <c r="A2" s="3"/>
      <c r="B2" s="101"/>
      <c r="C2" s="101"/>
      <c r="D2" s="101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15.75" thickTop="1">
      <c r="A3" s="3"/>
      <c r="B3" s="108" t="s">
        <v>23</v>
      </c>
      <c r="C3" s="110" t="s">
        <v>24</v>
      </c>
      <c r="D3" s="106" t="s">
        <v>27</v>
      </c>
      <c r="E3" s="89" t="s">
        <v>34</v>
      </c>
      <c r="F3" s="91" t="s">
        <v>30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5.75" thickBot="1">
      <c r="A4" s="3"/>
      <c r="B4" s="109"/>
      <c r="C4" s="111"/>
      <c r="D4" s="107"/>
      <c r="E4" s="90"/>
      <c r="F4" s="92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>
      <c r="A5" s="3"/>
      <c r="B5" s="7">
        <v>1</v>
      </c>
      <c r="C5" s="1" t="s">
        <v>0</v>
      </c>
      <c r="D5" s="4">
        <v>74</v>
      </c>
      <c r="E5" s="4">
        <v>66</v>
      </c>
      <c r="F5" s="10">
        <f>D5-E5</f>
        <v>8</v>
      </c>
      <c r="G5" s="50"/>
      <c r="H5" s="12" t="s">
        <v>36</v>
      </c>
      <c r="I5" s="95" t="s">
        <v>38</v>
      </c>
      <c r="J5" s="96"/>
      <c r="K5" s="13" t="s">
        <v>39</v>
      </c>
      <c r="L5" s="3"/>
      <c r="M5" s="3"/>
      <c r="N5" s="3"/>
      <c r="O5" s="3"/>
      <c r="P5" s="3"/>
      <c r="Q5" s="3"/>
    </row>
    <row r="6" spans="1:17" ht="15.75" thickBot="1">
      <c r="A6" s="3"/>
      <c r="B6" s="7">
        <f>B5+1</f>
        <v>2</v>
      </c>
      <c r="C6" s="1" t="s">
        <v>6</v>
      </c>
      <c r="D6" s="4">
        <v>54</v>
      </c>
      <c r="E6" s="4">
        <v>48</v>
      </c>
      <c r="F6" s="10">
        <f>D6-E6</f>
        <v>6</v>
      </c>
      <c r="G6" s="50"/>
      <c r="H6" s="11"/>
      <c r="I6" s="97" t="s">
        <v>37</v>
      </c>
      <c r="J6" s="98"/>
      <c r="K6" s="14" t="s">
        <v>39</v>
      </c>
      <c r="L6" s="3"/>
      <c r="M6" s="3"/>
      <c r="N6" s="3"/>
      <c r="O6" s="3"/>
      <c r="P6" s="3"/>
      <c r="Q6" s="3"/>
    </row>
    <row r="7" spans="1:17">
      <c r="A7" s="3"/>
      <c r="B7" s="7">
        <f t="shared" ref="B7:B37" si="0">B6+1</f>
        <v>3</v>
      </c>
      <c r="C7" s="1" t="s">
        <v>15</v>
      </c>
      <c r="D7" s="4">
        <v>25</v>
      </c>
      <c r="E7" s="4">
        <v>21</v>
      </c>
      <c r="F7" s="10">
        <f>D7-E7</f>
        <v>4</v>
      </c>
      <c r="G7" s="50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>
      <c r="A8" s="3"/>
      <c r="B8" s="7">
        <f t="shared" si="0"/>
        <v>4</v>
      </c>
      <c r="C8" s="48" t="s">
        <v>56</v>
      </c>
      <c r="D8" s="4">
        <v>11</v>
      </c>
      <c r="E8" s="4">
        <v>7</v>
      </c>
      <c r="F8" s="10">
        <f>D8-E8</f>
        <v>4</v>
      </c>
      <c r="G8" s="50"/>
      <c r="H8" s="3"/>
      <c r="I8" s="3"/>
      <c r="J8" s="3"/>
      <c r="K8" s="3"/>
      <c r="L8" s="3"/>
      <c r="M8" s="3"/>
      <c r="N8" s="3"/>
      <c r="O8" s="3"/>
      <c r="P8" s="3"/>
      <c r="Q8" s="3"/>
    </row>
    <row r="9" spans="1:17">
      <c r="A9" s="3"/>
      <c r="B9" s="7">
        <f t="shared" si="0"/>
        <v>5</v>
      </c>
      <c r="C9" s="1" t="s">
        <v>9</v>
      </c>
      <c r="D9" s="4">
        <v>22</v>
      </c>
      <c r="E9" s="4">
        <v>19</v>
      </c>
      <c r="F9" s="10">
        <f>D9-E9</f>
        <v>3</v>
      </c>
      <c r="G9" s="50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17">
      <c r="A10" s="3"/>
      <c r="B10" s="7">
        <f t="shared" si="0"/>
        <v>6</v>
      </c>
      <c r="C10" s="1" t="s">
        <v>10</v>
      </c>
      <c r="D10" s="4">
        <v>27</v>
      </c>
      <c r="E10" s="4">
        <v>24</v>
      </c>
      <c r="F10" s="10">
        <f>D10-E10</f>
        <v>3</v>
      </c>
      <c r="G10" s="50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17">
      <c r="A11" s="3"/>
      <c r="B11" s="7">
        <f t="shared" si="0"/>
        <v>7</v>
      </c>
      <c r="C11" s="48" t="s">
        <v>59</v>
      </c>
      <c r="D11" s="4">
        <v>12</v>
      </c>
      <c r="E11" s="4">
        <v>9</v>
      </c>
      <c r="F11" s="10">
        <f>D11-E11</f>
        <v>3</v>
      </c>
      <c r="G11" s="50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>
      <c r="A12" s="3"/>
      <c r="B12" s="7">
        <f t="shared" si="0"/>
        <v>8</v>
      </c>
      <c r="C12" s="48" t="s">
        <v>54</v>
      </c>
      <c r="D12" s="4">
        <v>20</v>
      </c>
      <c r="E12" s="4">
        <v>18</v>
      </c>
      <c r="F12" s="10">
        <f>D12-E12</f>
        <v>2</v>
      </c>
      <c r="G12" s="50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>
      <c r="A13" s="3"/>
      <c r="B13" s="7">
        <f t="shared" si="0"/>
        <v>9</v>
      </c>
      <c r="C13" s="1" t="s">
        <v>16</v>
      </c>
      <c r="D13" s="4">
        <v>64</v>
      </c>
      <c r="E13" s="4">
        <v>63</v>
      </c>
      <c r="F13" s="10">
        <f>D13-E13</f>
        <v>1</v>
      </c>
      <c r="G13" s="50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>
      <c r="A14" s="3"/>
      <c r="B14" s="7">
        <f t="shared" si="0"/>
        <v>10</v>
      </c>
      <c r="C14" s="1" t="s">
        <v>8</v>
      </c>
      <c r="D14" s="4">
        <v>46</v>
      </c>
      <c r="E14" s="4">
        <v>45</v>
      </c>
      <c r="F14" s="10">
        <f>D14-E14</f>
        <v>1</v>
      </c>
      <c r="G14" s="50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>
      <c r="A15" s="3"/>
      <c r="B15" s="7">
        <f t="shared" si="0"/>
        <v>11</v>
      </c>
      <c r="C15" s="1" t="s">
        <v>19</v>
      </c>
      <c r="D15" s="4">
        <v>35</v>
      </c>
      <c r="E15" s="4">
        <v>34</v>
      </c>
      <c r="F15" s="10">
        <f>D15-E15</f>
        <v>1</v>
      </c>
      <c r="G15" s="50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>
      <c r="A16" s="3"/>
      <c r="B16" s="7">
        <f t="shared" si="0"/>
        <v>12</v>
      </c>
      <c r="C16" s="1" t="s">
        <v>14</v>
      </c>
      <c r="D16" s="4">
        <v>19</v>
      </c>
      <c r="E16" s="4">
        <v>18</v>
      </c>
      <c r="F16" s="10">
        <f>D16-E16</f>
        <v>1</v>
      </c>
      <c r="G16" s="50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>
      <c r="A17" s="3"/>
      <c r="B17" s="7">
        <f t="shared" si="0"/>
        <v>13</v>
      </c>
      <c r="C17" s="48" t="s">
        <v>55</v>
      </c>
      <c r="D17" s="4">
        <v>12</v>
      </c>
      <c r="E17" s="4">
        <v>11</v>
      </c>
      <c r="F17" s="10">
        <f>D17-E17</f>
        <v>1</v>
      </c>
      <c r="G17" s="50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>
      <c r="A18" s="3"/>
      <c r="B18" s="7">
        <f t="shared" si="0"/>
        <v>14</v>
      </c>
      <c r="C18" s="48" t="s">
        <v>60</v>
      </c>
      <c r="D18" s="4">
        <v>10</v>
      </c>
      <c r="E18" s="4">
        <v>9</v>
      </c>
      <c r="F18" s="10">
        <f>D18-E18</f>
        <v>1</v>
      </c>
      <c r="G18" s="50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>
      <c r="A19" s="3"/>
      <c r="B19" s="7">
        <f t="shared" si="0"/>
        <v>15</v>
      </c>
      <c r="C19" s="48" t="s">
        <v>57</v>
      </c>
      <c r="D19" s="4">
        <v>8</v>
      </c>
      <c r="E19" s="4">
        <v>7</v>
      </c>
      <c r="F19" s="10">
        <f>D19-E19</f>
        <v>1</v>
      </c>
      <c r="G19" s="50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>
      <c r="A20" s="3"/>
      <c r="B20" s="7">
        <f t="shared" si="0"/>
        <v>16</v>
      </c>
      <c r="C20" s="48" t="s">
        <v>61</v>
      </c>
      <c r="D20" s="4">
        <v>7</v>
      </c>
      <c r="E20" s="4">
        <v>6</v>
      </c>
      <c r="F20" s="10">
        <f>D20-E20</f>
        <v>1</v>
      </c>
      <c r="G20" s="50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>
      <c r="A21" s="3"/>
      <c r="B21" s="7">
        <f t="shared" si="0"/>
        <v>17</v>
      </c>
      <c r="C21" s="1" t="s">
        <v>1</v>
      </c>
      <c r="D21" s="4">
        <v>56</v>
      </c>
      <c r="E21" s="4">
        <v>56</v>
      </c>
      <c r="F21" s="10">
        <f>D21-E21</f>
        <v>0</v>
      </c>
      <c r="G21" s="50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>
      <c r="A22" s="3"/>
      <c r="B22" s="7">
        <f t="shared" si="0"/>
        <v>18</v>
      </c>
      <c r="C22" s="1" t="s">
        <v>18</v>
      </c>
      <c r="D22" s="4">
        <v>48</v>
      </c>
      <c r="E22" s="4">
        <v>48</v>
      </c>
      <c r="F22" s="10">
        <f>D22-E22</f>
        <v>0</v>
      </c>
      <c r="G22" s="50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>
      <c r="A23" s="3"/>
      <c r="B23" s="7">
        <f t="shared" si="0"/>
        <v>19</v>
      </c>
      <c r="C23" s="1" t="s">
        <v>17</v>
      </c>
      <c r="D23" s="4">
        <v>37</v>
      </c>
      <c r="E23" s="4">
        <v>37</v>
      </c>
      <c r="F23" s="10">
        <f>D23-E23</f>
        <v>0</v>
      </c>
      <c r="G23" s="50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>
      <c r="A24" s="3"/>
      <c r="B24" s="7">
        <f t="shared" si="0"/>
        <v>20</v>
      </c>
      <c r="C24" s="1" t="s">
        <v>5</v>
      </c>
      <c r="D24" s="4">
        <v>40</v>
      </c>
      <c r="E24" s="4">
        <v>40</v>
      </c>
      <c r="F24" s="10">
        <f>D24-E24</f>
        <v>0</v>
      </c>
      <c r="G24" s="50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>
      <c r="A25" s="3"/>
      <c r="B25" s="7">
        <f t="shared" si="0"/>
        <v>21</v>
      </c>
      <c r="C25" s="1" t="s">
        <v>2</v>
      </c>
      <c r="D25" s="4">
        <v>25</v>
      </c>
      <c r="E25" s="4">
        <v>25</v>
      </c>
      <c r="F25" s="10">
        <f>D25-E25</f>
        <v>0</v>
      </c>
      <c r="G25" s="50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>
      <c r="A26" s="3"/>
      <c r="B26" s="7">
        <f t="shared" si="0"/>
        <v>22</v>
      </c>
      <c r="C26" s="1" t="s">
        <v>7</v>
      </c>
      <c r="D26" s="4">
        <v>23</v>
      </c>
      <c r="E26" s="4">
        <v>23</v>
      </c>
      <c r="F26" s="10">
        <f>D26-E26</f>
        <v>0</v>
      </c>
      <c r="G26" s="50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>
      <c r="A27" s="3"/>
      <c r="B27" s="7">
        <f t="shared" si="0"/>
        <v>23</v>
      </c>
      <c r="C27" s="1" t="s">
        <v>21</v>
      </c>
      <c r="D27" s="4">
        <v>24</v>
      </c>
      <c r="E27" s="4">
        <v>24</v>
      </c>
      <c r="F27" s="10">
        <f>D27-E27</f>
        <v>0</v>
      </c>
      <c r="G27" s="50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>
      <c r="A28" s="3"/>
      <c r="B28" s="7">
        <f t="shared" si="0"/>
        <v>24</v>
      </c>
      <c r="C28" s="1" t="s">
        <v>20</v>
      </c>
      <c r="D28" s="4">
        <v>28</v>
      </c>
      <c r="E28" s="4">
        <v>28</v>
      </c>
      <c r="F28" s="10">
        <f>D28-E28</f>
        <v>0</v>
      </c>
      <c r="G28" s="50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>
      <c r="A29" s="3"/>
      <c r="B29" s="7">
        <f t="shared" si="0"/>
        <v>25</v>
      </c>
      <c r="C29" s="1" t="s">
        <v>11</v>
      </c>
      <c r="D29" s="4">
        <v>19</v>
      </c>
      <c r="E29" s="4">
        <v>19</v>
      </c>
      <c r="F29" s="10">
        <f>D29-E29</f>
        <v>0</v>
      </c>
      <c r="G29" s="50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>
      <c r="A30" s="3"/>
      <c r="B30" s="7">
        <f t="shared" si="0"/>
        <v>26</v>
      </c>
      <c r="C30" s="1" t="s">
        <v>12</v>
      </c>
      <c r="D30" s="4">
        <v>16</v>
      </c>
      <c r="E30" s="4">
        <v>16</v>
      </c>
      <c r="F30" s="10">
        <f>D30-E30</f>
        <v>0</v>
      </c>
      <c r="G30" s="50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>
      <c r="A31" s="3"/>
      <c r="B31" s="7">
        <f t="shared" si="0"/>
        <v>27</v>
      </c>
      <c r="C31" s="48" t="s">
        <v>53</v>
      </c>
      <c r="D31" s="4">
        <v>16</v>
      </c>
      <c r="E31" s="4">
        <v>16</v>
      </c>
      <c r="F31" s="10">
        <f>D31-E31</f>
        <v>0</v>
      </c>
      <c r="G31" s="50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>
      <c r="A32" s="3"/>
      <c r="B32" s="7">
        <f t="shared" si="0"/>
        <v>28</v>
      </c>
      <c r="C32" s="1" t="s">
        <v>13</v>
      </c>
      <c r="D32" s="4">
        <v>8</v>
      </c>
      <c r="E32" s="4">
        <v>8</v>
      </c>
      <c r="F32" s="10">
        <f>D32-E32</f>
        <v>0</v>
      </c>
      <c r="G32" s="50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>
      <c r="A33" s="3"/>
      <c r="B33" s="7">
        <f t="shared" si="0"/>
        <v>29</v>
      </c>
      <c r="C33" s="44" t="s">
        <v>58</v>
      </c>
      <c r="D33" s="22">
        <v>7</v>
      </c>
      <c r="E33" s="22">
        <v>7</v>
      </c>
      <c r="F33" s="10">
        <f>D33-E33</f>
        <v>0</v>
      </c>
      <c r="G33" s="50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>
      <c r="A34" s="3"/>
      <c r="B34" s="7">
        <f t="shared" si="0"/>
        <v>30</v>
      </c>
      <c r="C34" s="54" t="s">
        <v>3</v>
      </c>
      <c r="D34" s="22">
        <v>28</v>
      </c>
      <c r="E34" s="22">
        <v>29</v>
      </c>
      <c r="F34" s="10">
        <f>D34-E34</f>
        <v>-1</v>
      </c>
      <c r="G34" s="50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>
      <c r="A35" s="3"/>
      <c r="B35" s="7">
        <f t="shared" si="0"/>
        <v>31</v>
      </c>
      <c r="C35" s="54" t="s">
        <v>4</v>
      </c>
      <c r="D35" s="22">
        <v>19</v>
      </c>
      <c r="E35" s="22">
        <v>20</v>
      </c>
      <c r="F35" s="10">
        <f>D35-E35</f>
        <v>-1</v>
      </c>
      <c r="G35" s="50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1:17">
      <c r="A36" s="3"/>
      <c r="B36" s="7">
        <f t="shared" si="0"/>
        <v>32</v>
      </c>
      <c r="C36" s="54" t="s">
        <v>22</v>
      </c>
      <c r="D36" s="22">
        <v>1</v>
      </c>
      <c r="E36" s="22">
        <v>6</v>
      </c>
      <c r="F36" s="10">
        <f>D36-E36</f>
        <v>-5</v>
      </c>
      <c r="G36" s="50"/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1:17" ht="15.75" thickBot="1">
      <c r="A37" s="3"/>
      <c r="B37" s="7">
        <f t="shared" si="0"/>
        <v>33</v>
      </c>
      <c r="C37" s="44" t="s">
        <v>62</v>
      </c>
      <c r="D37" s="22">
        <v>82</v>
      </c>
      <c r="E37" s="22">
        <v>74</v>
      </c>
      <c r="F37" s="10"/>
      <c r="G37" s="50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1:17" ht="15.75" thickBot="1">
      <c r="A38" s="3"/>
      <c r="B38" s="19"/>
      <c r="C38" s="20"/>
      <c r="D38" s="20"/>
      <c r="E38" s="20"/>
      <c r="F38" s="21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</row>
    <row r="39" spans="1:17" ht="15.75" thickBot="1">
      <c r="A39" s="3"/>
      <c r="B39" s="104" t="s">
        <v>32</v>
      </c>
      <c r="C39" s="105"/>
      <c r="D39" s="41">
        <v>23.71875</v>
      </c>
      <c r="E39" s="41">
        <v>23</v>
      </c>
      <c r="F39" s="46">
        <v>2.5517241379310347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1:17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1:17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</row>
    <row r="42" spans="1:17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1:17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1:17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</row>
  </sheetData>
  <sortState ref="C5:F37">
    <sortCondition descending="1" ref="F5:F37"/>
  </sortState>
  <mergeCells count="9">
    <mergeCell ref="B1:D2"/>
    <mergeCell ref="B3:B4"/>
    <mergeCell ref="C3:C4"/>
    <mergeCell ref="B39:C39"/>
    <mergeCell ref="I5:J5"/>
    <mergeCell ref="I6:J6"/>
    <mergeCell ref="D3:D4"/>
    <mergeCell ref="E3:E4"/>
    <mergeCell ref="F3:F4"/>
  </mergeCells>
  <conditionalFormatting sqref="B5:F37">
    <cfRule type="expression" dxfId="243" priority="81">
      <formula>NOT(MOD(ROW(),2))</formula>
    </cfRule>
    <cfRule type="expression" dxfId="242" priority="82">
      <formula>MOD(ROW(),2)</formula>
    </cfRule>
  </conditionalFormatting>
  <conditionalFormatting sqref="D5:D37">
    <cfRule type="aboveAverage" dxfId="241" priority="77"/>
    <cfRule type="aboveAverage" dxfId="240" priority="78" aboveAverage="0"/>
  </conditionalFormatting>
  <conditionalFormatting sqref="B5:C37">
    <cfRule type="expression" dxfId="239" priority="75">
      <formula>NOT(MOD(ROW(),2))</formula>
    </cfRule>
    <cfRule type="expression" dxfId="238" priority="76">
      <formula>MOD(ROW(),2)</formula>
    </cfRule>
  </conditionalFormatting>
  <conditionalFormatting sqref="D5:F37">
    <cfRule type="expression" dxfId="237" priority="73">
      <formula>NOT(MOD(ROW(),2))</formula>
    </cfRule>
    <cfRule type="expression" dxfId="236" priority="74">
      <formula>MOD(ROW(),2)</formula>
    </cfRule>
  </conditionalFormatting>
  <conditionalFormatting sqref="D5:D37">
    <cfRule type="aboveAverage" dxfId="235" priority="71"/>
    <cfRule type="aboveAverage" dxfId="234" priority="72" aboveAverage="0"/>
  </conditionalFormatting>
  <conditionalFormatting sqref="E5:E37">
    <cfRule type="aboveAverage" dxfId="233" priority="69"/>
    <cfRule type="aboveAverage" dxfId="232" priority="70" aboveAverage="0"/>
  </conditionalFormatting>
  <conditionalFormatting sqref="F5:F37">
    <cfRule type="aboveAverage" dxfId="231" priority="65" aboveAverage="0"/>
    <cfRule type="aboveAverage" dxfId="230" priority="66"/>
    <cfRule type="aboveAverage" dxfId="229" priority="67" aboveAverage="0"/>
    <cfRule type="aboveAverage" dxfId="228" priority="68"/>
  </conditionalFormatting>
  <conditionalFormatting sqref="B5:C37">
    <cfRule type="expression" dxfId="227" priority="63">
      <formula>NOT(MOD(ROW(),2))</formula>
    </cfRule>
    <cfRule type="expression" dxfId="226" priority="64">
      <formula>MOD(ROW(),2)</formula>
    </cfRule>
  </conditionalFormatting>
  <conditionalFormatting sqref="D5:F37">
    <cfRule type="expression" dxfId="225" priority="61">
      <formula>NOT(MOD(ROW(),2))</formula>
    </cfRule>
    <cfRule type="expression" dxfId="224" priority="62">
      <formula>MOD(ROW(),2)</formula>
    </cfRule>
  </conditionalFormatting>
  <conditionalFormatting sqref="D5:D37">
    <cfRule type="aboveAverage" dxfId="223" priority="59"/>
    <cfRule type="aboveAverage" dxfId="222" priority="60" aboveAverage="0"/>
  </conditionalFormatting>
  <conditionalFormatting sqref="E5:E37">
    <cfRule type="aboveAverage" dxfId="221" priority="57"/>
    <cfRule type="aboveAverage" dxfId="220" priority="58" aboveAverage="0"/>
  </conditionalFormatting>
  <conditionalFormatting sqref="F5:F37">
    <cfRule type="aboveAverage" dxfId="219" priority="53" aboveAverage="0"/>
    <cfRule type="aboveAverage" dxfId="218" priority="54"/>
    <cfRule type="aboveAverage" dxfId="217" priority="55" aboveAverage="0"/>
    <cfRule type="aboveAverage" dxfId="216" priority="56"/>
  </conditionalFormatting>
  <conditionalFormatting sqref="E5:E37">
    <cfRule type="aboveAverage" dxfId="215" priority="51"/>
    <cfRule type="aboveAverage" dxfId="214" priority="52" aboveAverage="0"/>
  </conditionalFormatting>
  <conditionalFormatting sqref="D21:F21">
    <cfRule type="expression" dxfId="213" priority="49">
      <formula>NOT(MOD(ROW(),2))</formula>
    </cfRule>
    <cfRule type="expression" dxfId="212" priority="50">
      <formula>MOD(ROW(),2)</formula>
    </cfRule>
  </conditionalFormatting>
  <conditionalFormatting sqref="D21">
    <cfRule type="aboveAverage" dxfId="211" priority="47"/>
    <cfRule type="aboveAverage" dxfId="210" priority="48" aboveAverage="0"/>
  </conditionalFormatting>
  <conditionalFormatting sqref="E21">
    <cfRule type="aboveAverage" dxfId="209" priority="45"/>
    <cfRule type="aboveAverage" dxfId="208" priority="46" aboveAverage="0"/>
  </conditionalFormatting>
  <conditionalFormatting sqref="F21">
    <cfRule type="aboveAverage" dxfId="207" priority="41" aboveAverage="0"/>
    <cfRule type="aboveAverage" dxfId="206" priority="42"/>
    <cfRule type="aboveAverage" dxfId="205" priority="43" aboveAverage="0"/>
    <cfRule type="aboveAverage" dxfId="204" priority="44"/>
  </conditionalFormatting>
  <conditionalFormatting sqref="E21">
    <cfRule type="aboveAverage" dxfId="203" priority="39"/>
    <cfRule type="aboveAverage" dxfId="202" priority="40" aboveAverage="0"/>
  </conditionalFormatting>
  <conditionalFormatting sqref="B5:C37">
    <cfRule type="expression" dxfId="201" priority="37">
      <formula>NOT(MOD(ROW(),2))</formula>
    </cfRule>
    <cfRule type="expression" dxfId="200" priority="38">
      <formula>MOD(ROW(),2)</formula>
    </cfRule>
  </conditionalFormatting>
  <conditionalFormatting sqref="B5:C37">
    <cfRule type="expression" dxfId="199" priority="35">
      <formula>NOT(MOD(ROW(),2))</formula>
    </cfRule>
    <cfRule type="expression" dxfId="198" priority="36">
      <formula>MOD(ROW(),2)</formula>
    </cfRule>
  </conditionalFormatting>
  <conditionalFormatting sqref="B5:C37">
    <cfRule type="expression" dxfId="197" priority="33">
      <formula>NOT(MOD(ROW(),2))</formula>
    </cfRule>
    <cfRule type="expression" dxfId="196" priority="34">
      <formula>MOD(ROW(),2)</formula>
    </cfRule>
  </conditionalFormatting>
  <conditionalFormatting sqref="D5:F37">
    <cfRule type="expression" dxfId="195" priority="31">
      <formula>NOT(MOD(ROW(),2))</formula>
    </cfRule>
    <cfRule type="expression" dxfId="194" priority="32">
      <formula>MOD(ROW(),2)</formula>
    </cfRule>
  </conditionalFormatting>
  <conditionalFormatting sqref="D5:D37">
    <cfRule type="aboveAverage" dxfId="193" priority="29"/>
    <cfRule type="aboveAverage" dxfId="192" priority="30" aboveAverage="0"/>
  </conditionalFormatting>
  <conditionalFormatting sqref="E5:E37">
    <cfRule type="aboveAverage" dxfId="191" priority="27"/>
    <cfRule type="aboveAverage" dxfId="190" priority="28" aboveAverage="0"/>
  </conditionalFormatting>
  <conditionalFormatting sqref="F5:F37">
    <cfRule type="aboveAverage" dxfId="189" priority="23" aboveAverage="0"/>
    <cfRule type="aboveAverage" dxfId="188" priority="24"/>
    <cfRule type="aboveAverage" dxfId="187" priority="25" aboveAverage="0"/>
    <cfRule type="aboveAverage" dxfId="186" priority="26"/>
  </conditionalFormatting>
  <conditionalFormatting sqref="E5:E37">
    <cfRule type="aboveAverage" dxfId="185" priority="21"/>
    <cfRule type="aboveAverage" dxfId="184" priority="22" aboveAverage="0"/>
  </conditionalFormatting>
  <conditionalFormatting sqref="E5:E37">
    <cfRule type="aboveAverage" dxfId="183" priority="19"/>
    <cfRule type="aboveAverage" dxfId="182" priority="20" aboveAverage="0"/>
  </conditionalFormatting>
  <conditionalFormatting sqref="B5:C37">
    <cfRule type="expression" dxfId="113" priority="17">
      <formula>NOT(MOD(ROW(),2))</formula>
    </cfRule>
    <cfRule type="expression" dxfId="112" priority="18">
      <formula>MOD(ROW(),2)</formula>
    </cfRule>
  </conditionalFormatting>
  <conditionalFormatting sqref="D5:F37">
    <cfRule type="expression" dxfId="53" priority="15">
      <formula>NOT(MOD(ROW(),2))</formula>
    </cfRule>
    <cfRule type="expression" dxfId="52" priority="16">
      <formula>MOD(ROW(),2)</formula>
    </cfRule>
  </conditionalFormatting>
  <conditionalFormatting sqref="D5:D37">
    <cfRule type="aboveAverage" dxfId="49" priority="13"/>
    <cfRule type="aboveAverage" dxfId="48" priority="14" aboveAverage="0"/>
  </conditionalFormatting>
  <conditionalFormatting sqref="E5:E37">
    <cfRule type="aboveAverage" dxfId="45" priority="11"/>
    <cfRule type="aboveAverage" dxfId="44" priority="12" aboveAverage="0"/>
  </conditionalFormatting>
  <conditionalFormatting sqref="F5:F37">
    <cfRule type="aboveAverage" dxfId="41" priority="7" aboveAverage="0"/>
    <cfRule type="aboveAverage" dxfId="40" priority="8"/>
    <cfRule type="aboveAverage" dxfId="39" priority="9" aboveAverage="0"/>
    <cfRule type="aboveAverage" dxfId="38" priority="10"/>
  </conditionalFormatting>
  <conditionalFormatting sqref="E5:E37">
    <cfRule type="aboveAverage" dxfId="33" priority="5"/>
    <cfRule type="aboveAverage" dxfId="32" priority="6" aboveAverage="0"/>
  </conditionalFormatting>
  <conditionalFormatting sqref="E5:E37">
    <cfRule type="aboveAverage" dxfId="29" priority="3"/>
    <cfRule type="aboveAverage" dxfId="28" priority="4" aboveAverage="0"/>
  </conditionalFormatting>
  <conditionalFormatting sqref="E5:E37">
    <cfRule type="aboveAverage" dxfId="25" priority="1"/>
    <cfRule type="aboveAverage" dxfId="24" priority="2" aboveAverage="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Q44"/>
  <sheetViews>
    <sheetView workbookViewId="0">
      <selection activeCell="C5" sqref="C5:F37"/>
    </sheetView>
  </sheetViews>
  <sheetFormatPr baseColWidth="10" defaultRowHeight="15"/>
  <cols>
    <col min="2" max="2" width="12.140625" bestFit="1" customWidth="1"/>
    <col min="3" max="3" width="13" bestFit="1" customWidth="1"/>
    <col min="6" max="6" width="13" customWidth="1"/>
  </cols>
  <sheetData>
    <row r="1" spans="1:17" ht="15" customHeight="1">
      <c r="A1" s="3"/>
      <c r="B1" s="99">
        <v>40992</v>
      </c>
      <c r="C1" s="100"/>
      <c r="D1" s="100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ht="15.75" customHeight="1" thickBot="1">
      <c r="A2" s="3"/>
      <c r="B2" s="101"/>
      <c r="C2" s="101"/>
      <c r="D2" s="101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15.75" customHeight="1" thickTop="1">
      <c r="A3" s="3"/>
      <c r="B3" s="108" t="s">
        <v>23</v>
      </c>
      <c r="C3" s="110" t="s">
        <v>24</v>
      </c>
      <c r="D3" s="93" t="s">
        <v>31</v>
      </c>
      <c r="E3" s="87" t="s">
        <v>33</v>
      </c>
      <c r="F3" s="102" t="s">
        <v>29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5.75" thickBot="1">
      <c r="A4" s="3"/>
      <c r="B4" s="109"/>
      <c r="C4" s="111"/>
      <c r="D4" s="94"/>
      <c r="E4" s="88"/>
      <c r="F4" s="10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>
      <c r="A5" s="3"/>
      <c r="B5" s="7">
        <v>1</v>
      </c>
      <c r="C5" s="48" t="s">
        <v>58</v>
      </c>
      <c r="D5" s="5">
        <v>6850</v>
      </c>
      <c r="E5" s="5">
        <v>5475.7142857142853</v>
      </c>
      <c r="F5" s="37">
        <v>20.062565172054232</v>
      </c>
      <c r="G5" s="3"/>
      <c r="H5" s="12" t="s">
        <v>36</v>
      </c>
      <c r="I5" s="95" t="s">
        <v>38</v>
      </c>
      <c r="J5" s="96"/>
      <c r="K5" s="13" t="s">
        <v>39</v>
      </c>
      <c r="L5" s="3"/>
      <c r="M5" s="3"/>
      <c r="N5" s="3"/>
      <c r="O5" s="3"/>
      <c r="P5" s="3"/>
      <c r="Q5" s="3"/>
    </row>
    <row r="6" spans="1:17" ht="15.75" thickBot="1">
      <c r="A6" s="3"/>
      <c r="B6" s="7">
        <f>B5+1</f>
        <v>2</v>
      </c>
      <c r="C6" s="1" t="s">
        <v>4</v>
      </c>
      <c r="D6" s="5">
        <v>13055.631578947368</v>
      </c>
      <c r="E6" s="5">
        <v>10505.35</v>
      </c>
      <c r="F6" s="10">
        <v>19.533957920961711</v>
      </c>
      <c r="G6" s="3"/>
      <c r="H6" s="11"/>
      <c r="I6" s="97" t="s">
        <v>37</v>
      </c>
      <c r="J6" s="98"/>
      <c r="K6" s="14" t="s">
        <v>39</v>
      </c>
      <c r="L6" s="3"/>
      <c r="M6" s="3"/>
      <c r="N6" s="3"/>
      <c r="O6" s="3"/>
      <c r="P6" s="3"/>
      <c r="Q6" s="3"/>
    </row>
    <row r="7" spans="1:17">
      <c r="A7" s="3"/>
      <c r="B7" s="7">
        <f t="shared" ref="B7:B37" si="0">B6+1</f>
        <v>3</v>
      </c>
      <c r="C7" s="48" t="s">
        <v>54</v>
      </c>
      <c r="D7" s="5">
        <v>5025.25</v>
      </c>
      <c r="E7" s="5">
        <v>4151</v>
      </c>
      <c r="F7" s="52">
        <v>17.397144420675588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>
      <c r="A8" s="3"/>
      <c r="B8" s="7">
        <f t="shared" si="0"/>
        <v>4</v>
      </c>
      <c r="C8" s="1" t="s">
        <v>5</v>
      </c>
      <c r="D8" s="5">
        <v>10171.825000000001</v>
      </c>
      <c r="E8" s="5">
        <v>8600.6</v>
      </c>
      <c r="F8" s="52">
        <v>15.446834761706972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17">
      <c r="A9" s="3"/>
      <c r="B9" s="7">
        <f t="shared" si="0"/>
        <v>5</v>
      </c>
      <c r="C9" s="1" t="s">
        <v>8</v>
      </c>
      <c r="D9" s="5">
        <v>9811.391304347826</v>
      </c>
      <c r="E9" s="5">
        <v>8405.6888888888898</v>
      </c>
      <c r="F9" s="52">
        <v>14.327248520156489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17">
      <c r="A10" s="3"/>
      <c r="B10" s="7">
        <f t="shared" si="0"/>
        <v>6</v>
      </c>
      <c r="C10" s="1" t="s">
        <v>3</v>
      </c>
      <c r="D10" s="5">
        <v>12117.928571428571</v>
      </c>
      <c r="E10" s="5">
        <v>10456.793103448275</v>
      </c>
      <c r="F10" s="52">
        <v>13.708081032074162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17">
      <c r="A11" s="3"/>
      <c r="B11" s="7">
        <f t="shared" si="0"/>
        <v>7</v>
      </c>
      <c r="C11" s="48" t="s">
        <v>57</v>
      </c>
      <c r="D11" s="5">
        <v>8603.875</v>
      </c>
      <c r="E11" s="5">
        <v>7618.4285714285716</v>
      </c>
      <c r="F11" s="52">
        <v>11.453518659574069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>
      <c r="A12" s="3"/>
      <c r="B12" s="7">
        <f t="shared" si="0"/>
        <v>8</v>
      </c>
      <c r="C12" s="48" t="s">
        <v>53</v>
      </c>
      <c r="D12" s="5">
        <v>6560</v>
      </c>
      <c r="E12" s="5">
        <v>5838.125</v>
      </c>
      <c r="F12" s="52">
        <v>11.004192073170731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>
      <c r="A13" s="3"/>
      <c r="B13" s="7">
        <f t="shared" si="0"/>
        <v>9</v>
      </c>
      <c r="C13" s="1" t="s">
        <v>21</v>
      </c>
      <c r="D13" s="5">
        <v>11643.791666666666</v>
      </c>
      <c r="E13" s="5">
        <v>10398.416666666666</v>
      </c>
      <c r="F13" s="52">
        <v>10.69561390011129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>
      <c r="A14" s="3"/>
      <c r="B14" s="7">
        <f t="shared" si="0"/>
        <v>10</v>
      </c>
      <c r="C14" s="1" t="s">
        <v>12</v>
      </c>
      <c r="D14" s="5">
        <v>9750.5625</v>
      </c>
      <c r="E14" s="5">
        <v>8809.1875</v>
      </c>
      <c r="F14" s="52">
        <v>9.6545712106352841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>
      <c r="A15" s="3"/>
      <c r="B15" s="7">
        <f t="shared" si="0"/>
        <v>11</v>
      </c>
      <c r="C15" s="1" t="s">
        <v>14</v>
      </c>
      <c r="D15" s="5">
        <v>9832.7368421052633</v>
      </c>
      <c r="E15" s="5">
        <v>8983.0555555555547</v>
      </c>
      <c r="F15" s="52">
        <v>8.641350828298842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>
      <c r="A16" s="3"/>
      <c r="B16" s="7">
        <f t="shared" si="0"/>
        <v>12</v>
      </c>
      <c r="C16" s="1" t="s">
        <v>19</v>
      </c>
      <c r="D16" s="5">
        <v>11803.514285714286</v>
      </c>
      <c r="E16" s="5">
        <v>10865.5</v>
      </c>
      <c r="F16" s="52">
        <v>7.946906853406853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>
      <c r="A17" s="3"/>
      <c r="B17" s="7">
        <f t="shared" si="0"/>
        <v>13</v>
      </c>
      <c r="C17" s="1" t="s">
        <v>11</v>
      </c>
      <c r="D17" s="5">
        <v>10293.105263157895</v>
      </c>
      <c r="E17" s="5">
        <v>9523.4210526315783</v>
      </c>
      <c r="F17" s="52">
        <v>7.4776677285254909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>
      <c r="A18" s="3"/>
      <c r="B18" s="7">
        <f t="shared" si="0"/>
        <v>14</v>
      </c>
      <c r="C18" s="1" t="s">
        <v>18</v>
      </c>
      <c r="D18" s="5">
        <v>10446.479166666666</v>
      </c>
      <c r="E18" s="5">
        <v>9740.6458333333339</v>
      </c>
      <c r="F18" s="52">
        <v>6.7566624321192634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>
      <c r="A19" s="3"/>
      <c r="B19" s="7">
        <f t="shared" si="0"/>
        <v>15</v>
      </c>
      <c r="C19" s="48" t="s">
        <v>55</v>
      </c>
      <c r="D19" s="5">
        <v>8652.75</v>
      </c>
      <c r="E19" s="5">
        <v>8070.181818181818</v>
      </c>
      <c r="F19" s="52">
        <v>6.7327518051276414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>
      <c r="A20" s="3"/>
      <c r="B20" s="7">
        <f t="shared" si="0"/>
        <v>16</v>
      </c>
      <c r="C20" s="1" t="s">
        <v>20</v>
      </c>
      <c r="D20" s="5">
        <v>9031.9285714285706</v>
      </c>
      <c r="E20" s="5">
        <v>8482.1071428571431</v>
      </c>
      <c r="F20" s="52">
        <v>6.087530744106215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>
      <c r="A21" s="3"/>
      <c r="B21" s="7">
        <f t="shared" si="0"/>
        <v>17</v>
      </c>
      <c r="C21" s="1" t="s">
        <v>17</v>
      </c>
      <c r="D21" s="5">
        <v>11431.081081081082</v>
      </c>
      <c r="E21" s="5">
        <v>10742.756756756757</v>
      </c>
      <c r="F21" s="52">
        <v>6.0215155455727691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>
      <c r="A22" s="3"/>
      <c r="B22" s="7">
        <f t="shared" si="0"/>
        <v>18</v>
      </c>
      <c r="C22" s="1" t="s">
        <v>13</v>
      </c>
      <c r="D22" s="5">
        <v>13643</v>
      </c>
      <c r="E22" s="5">
        <v>12901.5</v>
      </c>
      <c r="F22" s="52">
        <v>5.4350216228102326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>
      <c r="A23" s="3"/>
      <c r="B23" s="7">
        <f t="shared" si="0"/>
        <v>19</v>
      </c>
      <c r="C23" s="1" t="s">
        <v>16</v>
      </c>
      <c r="D23" s="5">
        <v>10483.125</v>
      </c>
      <c r="E23" s="5">
        <v>9933.9841269841272</v>
      </c>
      <c r="F23" s="52">
        <v>5.2383318239157957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>
      <c r="A24" s="3"/>
      <c r="B24" s="7">
        <f t="shared" si="0"/>
        <v>20</v>
      </c>
      <c r="C24" s="1" t="s">
        <v>6</v>
      </c>
      <c r="D24" s="5">
        <v>7677.3888888888887</v>
      </c>
      <c r="E24" s="5">
        <v>7284.833333333333</v>
      </c>
      <c r="F24" s="52">
        <v>5.113138870999256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>
      <c r="A25" s="3"/>
      <c r="B25" s="7">
        <f t="shared" si="0"/>
        <v>21</v>
      </c>
      <c r="C25" s="1" t="s">
        <v>2</v>
      </c>
      <c r="D25" s="5">
        <v>17116.16</v>
      </c>
      <c r="E25" s="5">
        <v>16283.12</v>
      </c>
      <c r="F25" s="52">
        <v>4.8669795094226691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>
      <c r="A26" s="3"/>
      <c r="B26" s="7">
        <f t="shared" si="0"/>
        <v>22</v>
      </c>
      <c r="C26" s="1" t="s">
        <v>7</v>
      </c>
      <c r="D26" s="5">
        <v>13914.434782608696</v>
      </c>
      <c r="E26" s="5">
        <v>13401</v>
      </c>
      <c r="F26" s="52">
        <v>3.6899435056494374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>
      <c r="A27" s="3"/>
      <c r="B27" s="7">
        <f t="shared" si="0"/>
        <v>23</v>
      </c>
      <c r="C27" s="1" t="s">
        <v>15</v>
      </c>
      <c r="D27" s="5">
        <v>6401.48</v>
      </c>
      <c r="E27" s="5">
        <v>6327</v>
      </c>
      <c r="F27" s="52">
        <v>1.1634809450314547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>
      <c r="A28" s="3"/>
      <c r="B28" s="7">
        <f t="shared" si="0"/>
        <v>24</v>
      </c>
      <c r="C28" s="48" t="s">
        <v>59</v>
      </c>
      <c r="D28" s="5">
        <v>10117.083333333334</v>
      </c>
      <c r="E28" s="5">
        <v>10041.444444444445</v>
      </c>
      <c r="F28" s="52">
        <v>0.74763532528863241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>
      <c r="A29" s="3"/>
      <c r="B29" s="7">
        <f t="shared" si="0"/>
        <v>25</v>
      </c>
      <c r="C29" s="1" t="s">
        <v>1</v>
      </c>
      <c r="D29" s="5">
        <v>11744.732142857143</v>
      </c>
      <c r="E29" s="5">
        <v>11744.732142857143</v>
      </c>
      <c r="F29" s="52">
        <v>0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>
      <c r="A30" s="3"/>
      <c r="B30" s="7">
        <f t="shared" si="0"/>
        <v>26</v>
      </c>
      <c r="C30" s="48" t="s">
        <v>60</v>
      </c>
      <c r="D30" s="5">
        <v>7438</v>
      </c>
      <c r="E30" s="5">
        <v>7545.8888888888887</v>
      </c>
      <c r="F30" s="52">
        <v>-1.4505093961937172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>
      <c r="A31" s="3"/>
      <c r="B31" s="7">
        <f t="shared" si="0"/>
        <v>27</v>
      </c>
      <c r="C31" s="48" t="s">
        <v>61</v>
      </c>
      <c r="D31" s="5">
        <v>8638.5714285714294</v>
      </c>
      <c r="E31" s="5">
        <v>8804.6666666666661</v>
      </c>
      <c r="F31" s="52">
        <v>-1.9227164985392042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>
      <c r="A32" s="3"/>
      <c r="B32" s="7">
        <f t="shared" si="0"/>
        <v>28</v>
      </c>
      <c r="C32" s="1" t="s">
        <v>0</v>
      </c>
      <c r="D32" s="5">
        <v>9524.3378378378384</v>
      </c>
      <c r="E32" s="5">
        <v>9715.6060606060601</v>
      </c>
      <c r="F32" s="52">
        <v>-2.0082049379680793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>
      <c r="A33" s="3"/>
      <c r="B33" s="7">
        <f t="shared" si="0"/>
        <v>29</v>
      </c>
      <c r="C33" s="54" t="s">
        <v>9</v>
      </c>
      <c r="D33" s="47">
        <v>12152.681818181818</v>
      </c>
      <c r="E33" s="5">
        <v>12568.631578947368</v>
      </c>
      <c r="F33" s="52">
        <v>-3.4226993431461468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>
      <c r="A34" s="3"/>
      <c r="B34" s="7">
        <f t="shared" si="0"/>
        <v>30</v>
      </c>
      <c r="C34" s="44" t="s">
        <v>56</v>
      </c>
      <c r="D34" s="47">
        <v>8835.363636363636</v>
      </c>
      <c r="E34" s="5">
        <v>9211.2857142857138</v>
      </c>
      <c r="F34" s="52">
        <v>-4.254743702623605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>
      <c r="A35" s="3"/>
      <c r="B35" s="7">
        <f t="shared" si="0"/>
        <v>31</v>
      </c>
      <c r="C35" s="54" t="s">
        <v>10</v>
      </c>
      <c r="D35" s="51">
        <v>8932.5925925925931</v>
      </c>
      <c r="E35" s="5">
        <v>9588.25</v>
      </c>
      <c r="F35" s="52">
        <v>-7.3400572186748434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1:17">
      <c r="A36" s="3"/>
      <c r="B36" s="7">
        <f t="shared" si="0"/>
        <v>32</v>
      </c>
      <c r="C36" s="54" t="s">
        <v>22</v>
      </c>
      <c r="D36" s="47">
        <v>50</v>
      </c>
      <c r="E36" s="5">
        <v>12604.166666666666</v>
      </c>
      <c r="F36" s="52">
        <v>-25108.333333333328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1:17" ht="15.75" thickBot="1">
      <c r="A37" s="3"/>
      <c r="B37" s="7">
        <f t="shared" si="0"/>
        <v>33</v>
      </c>
      <c r="C37" s="44" t="s">
        <v>62</v>
      </c>
      <c r="D37" s="23">
        <v>10750.829268292682</v>
      </c>
      <c r="E37" s="5"/>
      <c r="F37" s="10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1:17" ht="15.75" thickBot="1">
      <c r="A38" s="3"/>
      <c r="B38" s="19"/>
      <c r="C38" s="20"/>
      <c r="D38" s="20"/>
      <c r="E38" s="24"/>
      <c r="F38" s="2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</row>
    <row r="39" spans="1:17" ht="15.75" thickBot="1">
      <c r="A39" s="3"/>
      <c r="B39" s="104" t="s">
        <v>32</v>
      </c>
      <c r="C39" s="105"/>
      <c r="D39" s="2">
        <v>9329.2142188267062</v>
      </c>
      <c r="E39" s="9">
        <v>8953.3142567568757</v>
      </c>
      <c r="F39" s="26">
        <v>3.5890093540248631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1:17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1:17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7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7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7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</sheetData>
  <sortState ref="C5:F37">
    <sortCondition descending="1" ref="F5:F37"/>
  </sortState>
  <mergeCells count="9">
    <mergeCell ref="B1:D2"/>
    <mergeCell ref="B3:B4"/>
    <mergeCell ref="C3:C4"/>
    <mergeCell ref="B39:C39"/>
    <mergeCell ref="I5:J5"/>
    <mergeCell ref="I6:J6"/>
    <mergeCell ref="D3:D4"/>
    <mergeCell ref="E3:E4"/>
    <mergeCell ref="F3:F4"/>
  </mergeCells>
  <conditionalFormatting sqref="B5:F37">
    <cfRule type="expression" dxfId="179" priority="59">
      <formula>NOT(MOD(ROW(),2))</formula>
    </cfRule>
    <cfRule type="expression" dxfId="178" priority="60">
      <formula>MOD(ROW(),2)</formula>
    </cfRule>
  </conditionalFormatting>
  <conditionalFormatting sqref="D5:D37">
    <cfRule type="aboveAverage" dxfId="177" priority="55" aboveAverage="0"/>
    <cfRule type="aboveAverage" dxfId="176" priority="56"/>
  </conditionalFormatting>
  <conditionalFormatting sqref="E5:E37">
    <cfRule type="aboveAverage" dxfId="175" priority="53" aboveAverage="0"/>
    <cfRule type="aboveAverage" dxfId="174" priority="54"/>
  </conditionalFormatting>
  <conditionalFormatting sqref="F5:F37">
    <cfRule type="aboveAverage" dxfId="173" priority="51" aboveAverage="0"/>
    <cfRule type="aboveAverage" dxfId="172" priority="52"/>
  </conditionalFormatting>
  <conditionalFormatting sqref="C5:C37">
    <cfRule type="expression" dxfId="171" priority="49">
      <formula>NOT(MOD(ROW(),2))</formula>
    </cfRule>
    <cfRule type="expression" dxfId="170" priority="50">
      <formula>MOD(ROW(),2)</formula>
    </cfRule>
  </conditionalFormatting>
  <conditionalFormatting sqref="B5:C37">
    <cfRule type="expression" dxfId="169" priority="47">
      <formula>NOT(MOD(ROW(),2))</formula>
    </cfRule>
    <cfRule type="expression" dxfId="168" priority="48">
      <formula>MOD(ROW(),2)</formula>
    </cfRule>
  </conditionalFormatting>
  <conditionalFormatting sqref="B5:C37">
    <cfRule type="expression" dxfId="167" priority="45">
      <formula>NOT(MOD(ROW(),2))</formula>
    </cfRule>
    <cfRule type="expression" dxfId="166" priority="46">
      <formula>MOD(ROW(),2)</formula>
    </cfRule>
  </conditionalFormatting>
  <conditionalFormatting sqref="D5:F37">
    <cfRule type="expression" dxfId="165" priority="43">
      <formula>NOT(MOD(ROW(),2))</formula>
    </cfRule>
    <cfRule type="expression" dxfId="164" priority="44">
      <formula>MOD(ROW(),2)</formula>
    </cfRule>
  </conditionalFormatting>
  <conditionalFormatting sqref="D5:E37">
    <cfRule type="aboveAverage" dxfId="163" priority="41" aboveAverage="0"/>
    <cfRule type="aboveAverage" dxfId="162" priority="42"/>
  </conditionalFormatting>
  <conditionalFormatting sqref="E5:E37">
    <cfRule type="aboveAverage" dxfId="161" priority="39" aboveAverage="0"/>
    <cfRule type="aboveAverage" dxfId="160" priority="40"/>
  </conditionalFormatting>
  <conditionalFormatting sqref="F5:F37">
    <cfRule type="aboveAverage" dxfId="159" priority="37" aboveAverage="0"/>
    <cfRule type="aboveAverage" dxfId="158" priority="38"/>
  </conditionalFormatting>
  <conditionalFormatting sqref="D32">
    <cfRule type="expression" dxfId="157" priority="35">
      <formula>NOT(MOD(ROW(),2))</formula>
    </cfRule>
    <cfRule type="expression" dxfId="156" priority="36">
      <formula>MOD(ROW(),2)</formula>
    </cfRule>
  </conditionalFormatting>
  <conditionalFormatting sqref="D32">
    <cfRule type="aboveAverage" dxfId="155" priority="33" aboveAverage="0"/>
    <cfRule type="aboveAverage" dxfId="154" priority="34"/>
  </conditionalFormatting>
  <conditionalFormatting sqref="D32:F32">
    <cfRule type="expression" dxfId="153" priority="31">
      <formula>NOT(MOD(ROW(),2))</formula>
    </cfRule>
    <cfRule type="expression" dxfId="152" priority="32">
      <formula>MOD(ROW(),2)</formula>
    </cfRule>
  </conditionalFormatting>
  <conditionalFormatting sqref="D32:E32">
    <cfRule type="aboveAverage" dxfId="151" priority="29" aboveAverage="0"/>
    <cfRule type="aboveAverage" dxfId="150" priority="30"/>
  </conditionalFormatting>
  <conditionalFormatting sqref="E32">
    <cfRule type="aboveAverage" dxfId="149" priority="27" aboveAverage="0"/>
    <cfRule type="aboveAverage" dxfId="148" priority="28"/>
  </conditionalFormatting>
  <conditionalFormatting sqref="F32">
    <cfRule type="aboveAverage" dxfId="147" priority="25" aboveAverage="0"/>
    <cfRule type="aboveAverage" dxfId="146" priority="26"/>
  </conditionalFormatting>
  <conditionalFormatting sqref="B5:C37">
    <cfRule type="expression" dxfId="145" priority="23">
      <formula>NOT(MOD(ROW(),2))</formula>
    </cfRule>
    <cfRule type="expression" dxfId="144" priority="24">
      <formula>MOD(ROW(),2)</formula>
    </cfRule>
  </conditionalFormatting>
  <conditionalFormatting sqref="B5:C37">
    <cfRule type="expression" dxfId="143" priority="21">
      <formula>NOT(MOD(ROW(),2))</formula>
    </cfRule>
    <cfRule type="expression" dxfId="142" priority="22">
      <formula>MOD(ROW(),2)</formula>
    </cfRule>
  </conditionalFormatting>
  <conditionalFormatting sqref="B5:C37">
    <cfRule type="expression" dxfId="141" priority="19">
      <formula>NOT(MOD(ROW(),2))</formula>
    </cfRule>
    <cfRule type="expression" dxfId="140" priority="20">
      <formula>MOD(ROW(),2)</formula>
    </cfRule>
  </conditionalFormatting>
  <conditionalFormatting sqref="D5:F37">
    <cfRule type="expression" dxfId="139" priority="17">
      <formula>NOT(MOD(ROW(),2))</formula>
    </cfRule>
    <cfRule type="expression" dxfId="138" priority="18">
      <formula>MOD(ROW(),2)</formula>
    </cfRule>
  </conditionalFormatting>
  <conditionalFormatting sqref="D5:E37">
    <cfRule type="aboveAverage" dxfId="137" priority="15" aboveAverage="0"/>
    <cfRule type="aboveAverage" dxfId="136" priority="16"/>
  </conditionalFormatting>
  <conditionalFormatting sqref="E5:E37">
    <cfRule type="aboveAverage" dxfId="135" priority="13" aboveAverage="0"/>
    <cfRule type="aboveAverage" dxfId="134" priority="14"/>
  </conditionalFormatting>
  <conditionalFormatting sqref="F5:F37">
    <cfRule type="aboveAverage" dxfId="133" priority="11" aboveAverage="0"/>
    <cfRule type="aboveAverage" dxfId="132" priority="12"/>
  </conditionalFormatting>
  <conditionalFormatting sqref="B5:C37">
    <cfRule type="expression" dxfId="109" priority="9">
      <formula>NOT(MOD(ROW(),2))</formula>
    </cfRule>
    <cfRule type="expression" dxfId="108" priority="10">
      <formula>MOD(ROW(),2)</formula>
    </cfRule>
  </conditionalFormatting>
  <conditionalFormatting sqref="D5:F37">
    <cfRule type="expression" dxfId="21" priority="7">
      <formula>NOT(MOD(ROW(),2))</formula>
    </cfRule>
    <cfRule type="expression" dxfId="20" priority="8">
      <formula>MOD(ROW(),2)</formula>
    </cfRule>
  </conditionalFormatting>
  <conditionalFormatting sqref="D5:E37">
    <cfRule type="aboveAverage" dxfId="17" priority="5" aboveAverage="0"/>
    <cfRule type="aboveAverage" dxfId="16" priority="6"/>
  </conditionalFormatting>
  <conditionalFormatting sqref="E5:E37">
    <cfRule type="aboveAverage" dxfId="13" priority="3" aboveAverage="0"/>
    <cfRule type="aboveAverage" dxfId="12" priority="4"/>
  </conditionalFormatting>
  <conditionalFormatting sqref="F5:F37">
    <cfRule type="aboveAverage" dxfId="9" priority="1" aboveAverage="0"/>
    <cfRule type="aboveAverage" dxfId="8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Z213"/>
  <sheetViews>
    <sheetView workbookViewId="0">
      <selection activeCell="B1" sqref="B1:D2"/>
    </sheetView>
  </sheetViews>
  <sheetFormatPr baseColWidth="10" defaultRowHeight="15"/>
  <cols>
    <col min="2" max="2" width="25.5703125" bestFit="1" customWidth="1"/>
    <col min="6" max="6" width="17.42578125" bestFit="1" customWidth="1"/>
  </cols>
  <sheetData>
    <row r="1" spans="1:26">
      <c r="A1" s="3"/>
      <c r="B1" s="99">
        <v>40992</v>
      </c>
      <c r="C1" s="100"/>
      <c r="D1" s="100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thickBot="1">
      <c r="A2" s="3"/>
      <c r="B2" s="101"/>
      <c r="C2" s="101"/>
      <c r="D2" s="101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6.5" thickTop="1" thickBo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thickBot="1">
      <c r="A4" s="3"/>
      <c r="C4" s="59" t="s">
        <v>68</v>
      </c>
      <c r="D4" s="60" t="s">
        <v>69</v>
      </c>
      <c r="E4" s="59" t="s">
        <v>70</v>
      </c>
      <c r="F4" s="59" t="s">
        <v>71</v>
      </c>
      <c r="G4" s="3"/>
      <c r="H4" s="3"/>
      <c r="I4" s="3"/>
      <c r="J4" s="116" t="s">
        <v>73</v>
      </c>
      <c r="K4" s="117"/>
      <c r="L4" s="117"/>
      <c r="M4" s="117"/>
      <c r="N4" s="117"/>
      <c r="O4" s="118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>
      <c r="A5" s="3"/>
      <c r="B5" s="61" t="s">
        <v>63</v>
      </c>
      <c r="C5" s="66">
        <v>0</v>
      </c>
      <c r="D5" s="67">
        <v>0</v>
      </c>
      <c r="E5" s="68">
        <v>0</v>
      </c>
      <c r="F5" s="69">
        <v>315703</v>
      </c>
      <c r="G5" s="3"/>
      <c r="H5" s="3"/>
      <c r="I5" s="3"/>
      <c r="J5" s="119"/>
      <c r="K5" s="120"/>
      <c r="L5" s="120"/>
      <c r="M5" s="120"/>
      <c r="N5" s="120"/>
      <c r="O5" s="121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thickBot="1">
      <c r="A6" s="3"/>
      <c r="B6" s="62" t="s">
        <v>64</v>
      </c>
      <c r="C6" s="70">
        <v>0</v>
      </c>
      <c r="D6" s="71">
        <v>0</v>
      </c>
      <c r="E6" s="72">
        <v>0</v>
      </c>
      <c r="F6" s="72">
        <v>24</v>
      </c>
      <c r="G6" s="3"/>
      <c r="H6" s="3"/>
      <c r="I6" s="3"/>
      <c r="J6" s="119"/>
      <c r="K6" s="120"/>
      <c r="L6" s="120"/>
      <c r="M6" s="120"/>
      <c r="N6" s="120"/>
      <c r="O6" s="121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>
      <c r="A7" s="3"/>
      <c r="B7" s="63" t="s">
        <v>65</v>
      </c>
      <c r="C7" s="73">
        <v>0</v>
      </c>
      <c r="D7" s="74">
        <v>0</v>
      </c>
      <c r="E7" s="75">
        <v>0</v>
      </c>
      <c r="F7" s="76">
        <v>166130</v>
      </c>
      <c r="G7" s="125" t="s">
        <v>72</v>
      </c>
      <c r="H7" s="126"/>
      <c r="I7" s="3"/>
      <c r="J7" s="119"/>
      <c r="K7" s="120"/>
      <c r="L7" s="120"/>
      <c r="M7" s="120"/>
      <c r="N7" s="120"/>
      <c r="O7" s="121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thickBot="1">
      <c r="A8" s="3"/>
      <c r="B8" s="65"/>
      <c r="C8" s="77"/>
      <c r="D8" s="77"/>
      <c r="E8" s="78"/>
      <c r="F8" s="79"/>
      <c r="G8" s="127"/>
      <c r="H8" s="128"/>
      <c r="I8" s="3"/>
      <c r="J8" s="119"/>
      <c r="K8" s="120"/>
      <c r="L8" s="120"/>
      <c r="M8" s="120"/>
      <c r="N8" s="120"/>
      <c r="O8" s="121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" customHeight="1" thickBot="1">
      <c r="A9" s="3"/>
      <c r="B9" s="61" t="s">
        <v>66</v>
      </c>
      <c r="C9" s="66">
        <f>4.5247*(C5-((C6-1)*2250+C7))</f>
        <v>10180.575000000001</v>
      </c>
      <c r="D9" s="66">
        <f t="shared" ref="D9:F9" si="0">4.5247*(D5-((D6-1)*2250+D7))</f>
        <v>10180.575000000001</v>
      </c>
      <c r="E9" s="66">
        <f t="shared" si="0"/>
        <v>10180.575000000001</v>
      </c>
      <c r="F9" s="66">
        <f t="shared" si="0"/>
        <v>442619.72810000001</v>
      </c>
      <c r="G9" s="129"/>
      <c r="H9" s="130"/>
      <c r="I9" s="3"/>
      <c r="J9" s="119"/>
      <c r="K9" s="120"/>
      <c r="L9" s="120"/>
      <c r="M9" s="120"/>
      <c r="N9" s="120"/>
      <c r="O9" s="121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thickBot="1">
      <c r="A10" s="3"/>
      <c r="B10" s="64" t="s">
        <v>67</v>
      </c>
      <c r="C10" s="80">
        <f>C5-C7-(2250*(C6-1))</f>
        <v>2250</v>
      </c>
      <c r="D10" s="81">
        <f>D5-D7-(2250*(D6-1))</f>
        <v>2250</v>
      </c>
      <c r="E10" s="82">
        <f>E5-E7-(2250*(E6-1))</f>
        <v>2250</v>
      </c>
      <c r="F10" s="82">
        <f>F5-F7-(2250*(F6-1))</f>
        <v>97823</v>
      </c>
      <c r="G10" s="83"/>
      <c r="H10" s="84"/>
      <c r="I10" s="3"/>
      <c r="J10" s="122"/>
      <c r="K10" s="123"/>
      <c r="L10" s="123"/>
      <c r="M10" s="123"/>
      <c r="N10" s="123"/>
      <c r="O10" s="124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>
      <c r="A11" s="3"/>
      <c r="B11" s="3"/>
      <c r="C11" s="3"/>
      <c r="D11" s="3"/>
      <c r="E11" s="3"/>
      <c r="F11" s="36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</sheetData>
  <mergeCells count="3">
    <mergeCell ref="J4:O10"/>
    <mergeCell ref="G7:H9"/>
    <mergeCell ref="B1:D2"/>
  </mergeCells>
  <conditionalFormatting sqref="B5:E10 F9:F10 D9:F9">
    <cfRule type="containsBlanks" dxfId="181" priority="2" stopIfTrue="1">
      <formula>LEN(TRIM(B5))=0</formula>
    </cfRule>
  </conditionalFormatting>
  <conditionalFormatting sqref="F5:F10">
    <cfRule type="containsBlanks" dxfId="180" priority="1" stopIfTrue="1">
      <formula>LEN(TRIM(F5))=0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Y54"/>
  <sheetViews>
    <sheetView workbookViewId="0">
      <selection activeCell="O26" sqref="O26"/>
    </sheetView>
  </sheetViews>
  <sheetFormatPr baseColWidth="10" defaultRowHeight="15"/>
  <cols>
    <col min="2" max="2" width="11.42578125" style="16"/>
    <col min="6" max="7" width="13.85546875" customWidth="1"/>
    <col min="9" max="9" width="12.85546875" customWidth="1"/>
    <col min="10" max="10" width="9.28515625" customWidth="1"/>
    <col min="12" max="12" width="9.5703125" customWidth="1"/>
    <col min="14" max="14" width="8.42578125" customWidth="1"/>
  </cols>
  <sheetData>
    <row r="1" spans="1:25" ht="15" customHeight="1">
      <c r="A1" s="3"/>
      <c r="B1" s="99">
        <v>40992</v>
      </c>
      <c r="C1" s="100"/>
      <c r="D1" s="100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15" customHeight="1" thickBot="1">
      <c r="A2" s="3"/>
      <c r="B2" s="101"/>
      <c r="C2" s="101"/>
      <c r="D2" s="101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6.5" thickTop="1" thickBot="1">
      <c r="A3" s="3"/>
      <c r="B3" s="1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15.75" thickBot="1">
      <c r="A4" s="3"/>
      <c r="B4" s="17"/>
      <c r="C4" s="144" t="s">
        <v>44</v>
      </c>
      <c r="D4" s="145"/>
      <c r="E4" s="145"/>
      <c r="F4" s="145"/>
      <c r="G4" s="146"/>
      <c r="H4" s="147"/>
      <c r="I4" s="137" t="s">
        <v>48</v>
      </c>
      <c r="J4" s="138"/>
      <c r="K4" s="138"/>
      <c r="L4" s="138"/>
      <c r="M4" s="138"/>
      <c r="N4" s="139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>
      <c r="A5" s="3"/>
      <c r="B5" s="17"/>
      <c r="C5" s="148" t="s">
        <v>40</v>
      </c>
      <c r="D5" s="150" t="s">
        <v>26</v>
      </c>
      <c r="E5" s="150" t="s">
        <v>41</v>
      </c>
      <c r="F5" s="150" t="s">
        <v>42</v>
      </c>
      <c r="G5" s="142" t="s">
        <v>43</v>
      </c>
      <c r="H5" s="142" t="s">
        <v>52</v>
      </c>
      <c r="I5" s="131" t="s">
        <v>45</v>
      </c>
      <c r="J5" s="133" t="s">
        <v>49</v>
      </c>
      <c r="K5" s="133" t="s">
        <v>47</v>
      </c>
      <c r="L5" s="133" t="s">
        <v>50</v>
      </c>
      <c r="M5" s="135" t="s">
        <v>46</v>
      </c>
      <c r="N5" s="140" t="s">
        <v>51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thickBot="1">
      <c r="A6" s="3"/>
      <c r="B6" s="17"/>
      <c r="C6" s="149"/>
      <c r="D6" s="151"/>
      <c r="E6" s="151"/>
      <c r="F6" s="151"/>
      <c r="G6" s="143"/>
      <c r="H6" s="143"/>
      <c r="I6" s="132"/>
      <c r="J6" s="134"/>
      <c r="K6" s="134"/>
      <c r="L6" s="134"/>
      <c r="M6" s="136"/>
      <c r="N6" s="141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>
      <c r="A7" s="3"/>
      <c r="B7" s="152">
        <v>40936</v>
      </c>
      <c r="C7" s="27">
        <v>13</v>
      </c>
      <c r="D7" s="28">
        <v>5063714</v>
      </c>
      <c r="E7" s="28">
        <v>28</v>
      </c>
      <c r="F7" s="28">
        <f>D7/E7</f>
        <v>180846.92857142858</v>
      </c>
      <c r="G7" s="28">
        <f>(D7-((H7-E7)*2250))/H7</f>
        <v>12150.882022471909</v>
      </c>
      <c r="H7" s="28">
        <v>356</v>
      </c>
      <c r="I7" s="28">
        <v>2311353</v>
      </c>
      <c r="J7" s="28">
        <v>11</v>
      </c>
      <c r="K7" s="28">
        <v>557916</v>
      </c>
      <c r="L7" s="28">
        <v>37</v>
      </c>
      <c r="M7" s="28">
        <f t="shared" ref="M7:M16" si="0">I7+K7</f>
        <v>2869269</v>
      </c>
      <c r="N7" s="29">
        <v>17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>
      <c r="A8" s="3"/>
      <c r="B8" s="153">
        <f>B7+1</f>
        <v>40937</v>
      </c>
      <c r="C8" s="30">
        <v>13</v>
      </c>
      <c r="D8" s="31">
        <v>5096251</v>
      </c>
      <c r="E8" s="31">
        <v>28</v>
      </c>
      <c r="F8" s="31">
        <f t="shared" ref="F8:F14" si="1">D8/E8</f>
        <v>182008.96428571429</v>
      </c>
      <c r="G8" s="31">
        <f t="shared" ref="G8:G14" si="2">(D8-((H8-E8)*2250))/H8</f>
        <v>12121.172701949861</v>
      </c>
      <c r="H8" s="31">
        <v>359</v>
      </c>
      <c r="I8" s="31">
        <v>2378629</v>
      </c>
      <c r="J8" s="31">
        <v>11</v>
      </c>
      <c r="K8" s="31">
        <v>621048</v>
      </c>
      <c r="L8" s="31">
        <v>36</v>
      </c>
      <c r="M8" s="31">
        <f t="shared" si="0"/>
        <v>2999677</v>
      </c>
      <c r="N8" s="32">
        <v>17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>
      <c r="A9" s="3"/>
      <c r="B9" s="153">
        <f t="shared" ref="B9:B13" si="3">B8+1</f>
        <v>40938</v>
      </c>
      <c r="C9" s="30">
        <v>12</v>
      </c>
      <c r="D9" s="31">
        <v>5183274</v>
      </c>
      <c r="E9" s="31">
        <v>28</v>
      </c>
      <c r="F9" s="31">
        <f t="shared" si="1"/>
        <v>185116.92857142858</v>
      </c>
      <c r="G9" s="31">
        <f t="shared" si="2"/>
        <v>12202.545454545454</v>
      </c>
      <c r="H9" s="31">
        <v>363</v>
      </c>
      <c r="I9" s="31">
        <v>2562488</v>
      </c>
      <c r="J9" s="31">
        <v>11</v>
      </c>
      <c r="K9" s="31">
        <v>675092</v>
      </c>
      <c r="L9" s="31">
        <v>34</v>
      </c>
      <c r="M9" s="31">
        <f t="shared" si="0"/>
        <v>3237580</v>
      </c>
      <c r="N9" s="32">
        <v>16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>
      <c r="A10" s="3"/>
      <c r="B10" s="153">
        <f t="shared" si="3"/>
        <v>40939</v>
      </c>
      <c r="C10" s="30">
        <v>12</v>
      </c>
      <c r="D10" s="31">
        <v>5265626</v>
      </c>
      <c r="E10" s="31">
        <v>28</v>
      </c>
      <c r="F10" s="31">
        <f t="shared" si="1"/>
        <v>188058.07142857142</v>
      </c>
      <c r="G10" s="31">
        <f t="shared" si="2"/>
        <v>12151.691891891893</v>
      </c>
      <c r="H10" s="31">
        <v>370</v>
      </c>
      <c r="I10" s="31">
        <v>2604593</v>
      </c>
      <c r="J10" s="31">
        <v>11</v>
      </c>
      <c r="K10" s="31">
        <v>675093</v>
      </c>
      <c r="L10" s="31">
        <v>35</v>
      </c>
      <c r="M10" s="31">
        <f t="shared" si="0"/>
        <v>3279686</v>
      </c>
      <c r="N10" s="32">
        <v>16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>
      <c r="A11" s="3"/>
      <c r="B11" s="153">
        <f t="shared" si="3"/>
        <v>40940</v>
      </c>
      <c r="C11" s="30">
        <v>12</v>
      </c>
      <c r="D11" s="31">
        <v>5365243</v>
      </c>
      <c r="E11" s="31">
        <v>29</v>
      </c>
      <c r="F11" s="31">
        <f t="shared" si="1"/>
        <v>185008.37931034484</v>
      </c>
      <c r="G11" s="31">
        <f t="shared" si="2"/>
        <v>12154.490716180371</v>
      </c>
      <c r="H11" s="31">
        <v>377</v>
      </c>
      <c r="I11" s="31">
        <v>2749861</v>
      </c>
      <c r="J11" s="31">
        <v>11</v>
      </c>
      <c r="K11" s="31">
        <v>711781</v>
      </c>
      <c r="L11" s="31">
        <v>35</v>
      </c>
      <c r="M11" s="31">
        <f t="shared" si="0"/>
        <v>3461642</v>
      </c>
      <c r="N11" s="32">
        <v>16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>
      <c r="A12" s="3"/>
      <c r="B12" s="153">
        <f t="shared" si="3"/>
        <v>40941</v>
      </c>
      <c r="C12" s="30">
        <v>12</v>
      </c>
      <c r="D12" s="31">
        <v>5468343</v>
      </c>
      <c r="E12" s="31">
        <v>29</v>
      </c>
      <c r="F12" s="31">
        <f t="shared" si="1"/>
        <v>188563.55172413794</v>
      </c>
      <c r="G12" s="31">
        <f t="shared" si="2"/>
        <v>12235.84554973822</v>
      </c>
      <c r="H12" s="31">
        <v>382</v>
      </c>
      <c r="I12" s="31">
        <v>2763802</v>
      </c>
      <c r="J12" s="31">
        <v>10</v>
      </c>
      <c r="K12" s="31">
        <v>711783</v>
      </c>
      <c r="L12" s="31">
        <v>34</v>
      </c>
      <c r="M12" s="31">
        <f t="shared" si="0"/>
        <v>3475585</v>
      </c>
      <c r="N12" s="32">
        <v>15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>
      <c r="A13" s="3"/>
      <c r="B13" s="153">
        <f t="shared" si="3"/>
        <v>40942</v>
      </c>
      <c r="C13" s="30">
        <v>12</v>
      </c>
      <c r="D13" s="31">
        <v>5565351</v>
      </c>
      <c r="E13" s="31">
        <v>29</v>
      </c>
      <c r="F13" s="31">
        <f t="shared" si="1"/>
        <v>191908.6551724138</v>
      </c>
      <c r="G13" s="31">
        <f t="shared" si="2"/>
        <v>12299.356589147286</v>
      </c>
      <c r="H13" s="31">
        <v>387</v>
      </c>
      <c r="I13" s="31">
        <v>2818944</v>
      </c>
      <c r="J13" s="31">
        <v>10</v>
      </c>
      <c r="K13" s="31">
        <v>718288</v>
      </c>
      <c r="L13" s="31">
        <v>34</v>
      </c>
      <c r="M13" s="31">
        <f t="shared" si="0"/>
        <v>3537232</v>
      </c>
      <c r="N13" s="32">
        <v>14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>
      <c r="A14" s="3"/>
      <c r="B14" s="153">
        <v>40968</v>
      </c>
      <c r="C14" s="30">
        <v>12</v>
      </c>
      <c r="D14" s="31">
        <v>8481445</v>
      </c>
      <c r="E14" s="31">
        <v>32</v>
      </c>
      <c r="F14" s="31">
        <f t="shared" si="1"/>
        <v>265045.15625</v>
      </c>
      <c r="G14" s="31">
        <f t="shared" si="2"/>
        <v>9371.528532608696</v>
      </c>
      <c r="H14" s="31">
        <v>736</v>
      </c>
      <c r="I14" s="31">
        <v>3587048</v>
      </c>
      <c r="J14" s="31">
        <v>9</v>
      </c>
      <c r="K14" s="31">
        <v>1183561</v>
      </c>
      <c r="L14" s="31">
        <v>23</v>
      </c>
      <c r="M14" s="31">
        <f t="shared" si="0"/>
        <v>4770609</v>
      </c>
      <c r="N14" s="32">
        <v>12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>
      <c r="A15" s="3"/>
      <c r="B15" s="153">
        <v>40978</v>
      </c>
      <c r="C15" s="30">
        <v>11</v>
      </c>
      <c r="D15" s="31">
        <v>9677981</v>
      </c>
      <c r="E15" s="31">
        <v>33</v>
      </c>
      <c r="F15" s="31">
        <f>D15/E15</f>
        <v>293272.15151515149</v>
      </c>
      <c r="G15" s="31">
        <f>(D15-((H15-E15)*2250))/H15</f>
        <v>9556.5750605326884</v>
      </c>
      <c r="H15" s="31">
        <v>826</v>
      </c>
      <c r="I15" s="31">
        <v>3744151</v>
      </c>
      <c r="J15" s="31">
        <v>9</v>
      </c>
      <c r="K15" s="31">
        <v>1199994</v>
      </c>
      <c r="L15" s="31">
        <v>24</v>
      </c>
      <c r="M15" s="31">
        <f t="shared" si="0"/>
        <v>4944145</v>
      </c>
      <c r="N15" s="32">
        <v>11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15.75" thickBot="1">
      <c r="A16" s="3"/>
      <c r="B16" s="154">
        <v>40984</v>
      </c>
      <c r="C16" s="30">
        <v>10</v>
      </c>
      <c r="D16" s="31">
        <v>10532930</v>
      </c>
      <c r="E16" s="31">
        <v>33</v>
      </c>
      <c r="F16" s="31">
        <f>D16/E16</f>
        <v>319179.69696969696</v>
      </c>
      <c r="G16" s="31">
        <f>(D16-((H16-E16)*2250))/H16</f>
        <v>9776.2811791383228</v>
      </c>
      <c r="H16" s="31">
        <v>882</v>
      </c>
      <c r="I16" s="31">
        <v>3982407</v>
      </c>
      <c r="J16" s="31">
        <v>10</v>
      </c>
      <c r="K16" s="31">
        <v>1309968</v>
      </c>
      <c r="L16" s="31">
        <v>23</v>
      </c>
      <c r="M16" s="31">
        <f t="shared" si="0"/>
        <v>5292375</v>
      </c>
      <c r="N16" s="32">
        <v>12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15.75" thickBot="1">
      <c r="A17" s="3"/>
      <c r="B17" s="154">
        <v>40992</v>
      </c>
      <c r="C17" s="155">
        <v>10</v>
      </c>
      <c r="D17" s="33">
        <v>11491694</v>
      </c>
      <c r="E17" s="33">
        <v>33</v>
      </c>
      <c r="F17" s="33">
        <f>D17/E17</f>
        <v>348233.15151515149</v>
      </c>
      <c r="G17" s="33">
        <f>(D17-((H17-E17)*2250))/H17</f>
        <v>10280.816901408451</v>
      </c>
      <c r="H17" s="33">
        <v>923</v>
      </c>
      <c r="I17" s="33">
        <v>4212240</v>
      </c>
      <c r="J17" s="33">
        <v>12</v>
      </c>
      <c r="K17" s="33">
        <v>1441047</v>
      </c>
      <c r="L17" s="33">
        <v>25</v>
      </c>
      <c r="M17" s="33">
        <f>I17+K17</f>
        <v>5653287</v>
      </c>
      <c r="N17" s="34">
        <v>12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>
      <c r="A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>
      <c r="A19" s="3"/>
      <c r="B19" s="15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>
      <c r="A20" s="3"/>
      <c r="B20" s="15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>
      <c r="A21" s="3"/>
      <c r="B21" s="15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>
      <c r="A22" s="3"/>
      <c r="B22" s="15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>
      <c r="A23" s="3"/>
      <c r="B23" s="15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>
      <c r="A24" s="3"/>
      <c r="B24" s="15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>
      <c r="A25" s="3"/>
      <c r="B25" s="15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>
      <c r="A26" s="3"/>
      <c r="B26" s="15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>
      <c r="A27" s="3"/>
      <c r="B27" s="15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>
      <c r="A28" s="3"/>
      <c r="B28" s="15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>
      <c r="A29" s="3"/>
      <c r="B29" s="15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>
      <c r="A30" s="3"/>
      <c r="B30" s="15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>
      <c r="A31" s="3"/>
      <c r="B31" s="15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>
      <c r="A32" s="3"/>
      <c r="B32" s="15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>
      <c r="A33" s="3"/>
      <c r="B33" s="15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>
      <c r="A34" s="3"/>
      <c r="B34" s="15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>
      <c r="A35" s="3"/>
      <c r="B35" s="15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>
      <c r="A36" s="3"/>
      <c r="B36" s="15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>
      <c r="A37" s="3"/>
      <c r="B37" s="15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>
      <c r="A38" s="3"/>
      <c r="B38" s="15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>
      <c r="A39" s="3"/>
      <c r="B39" s="15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>
      <c r="A40" s="3"/>
      <c r="B40" s="15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>
      <c r="A41" s="3"/>
      <c r="B41" s="15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>
      <c r="A42" s="3"/>
      <c r="B42" s="15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>
      <c r="A43" s="3"/>
      <c r="B43" s="15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>
      <c r="A44" s="3"/>
      <c r="B44" s="15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>
      <c r="A45" s="3"/>
      <c r="B45" s="15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>
      <c r="A46" s="3"/>
      <c r="B46" s="15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>
      <c r="A47" s="3"/>
      <c r="B47" s="15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>
      <c r="A48" s="3"/>
      <c r="B48" s="15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>
      <c r="A49" s="3"/>
      <c r="B49" s="15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>
      <c r="A50" s="3"/>
      <c r="B50" s="15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>
      <c r="A51" s="3"/>
      <c r="B51" s="15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>
      <c r="A52" s="3"/>
      <c r="B52" s="15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>
      <c r="A53" s="3"/>
      <c r="B53" s="15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>
      <c r="A54" s="3"/>
      <c r="B54" s="15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</sheetData>
  <mergeCells count="15">
    <mergeCell ref="H5:H6"/>
    <mergeCell ref="C4:H4"/>
    <mergeCell ref="B1:D2"/>
    <mergeCell ref="C5:C6"/>
    <mergeCell ref="D5:D6"/>
    <mergeCell ref="E5:E6"/>
    <mergeCell ref="F5:F6"/>
    <mergeCell ref="G5:G6"/>
    <mergeCell ref="I5:I6"/>
    <mergeCell ref="K5:K6"/>
    <mergeCell ref="M5:M6"/>
    <mergeCell ref="I4:N4"/>
    <mergeCell ref="J5:J6"/>
    <mergeCell ref="L5:L6"/>
    <mergeCell ref="N5:N6"/>
  </mergeCells>
  <conditionalFormatting sqref="B7:N17">
    <cfRule type="expression" dxfId="5" priority="1">
      <formula>MOD(ROW(),2)</formula>
    </cfRule>
    <cfRule type="expression" dxfId="4" priority="2">
      <formula>NOT(MOD(ROW(),2))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Graphiques</vt:lpstr>
      </vt:variant>
      <vt:variant>
        <vt:i4>4</vt:i4>
      </vt:variant>
    </vt:vector>
  </HeadingPairs>
  <TitlesOfParts>
    <vt:vector size="10" baseType="lpstr">
      <vt:lpstr>Général</vt:lpstr>
      <vt:lpstr>Points</vt:lpstr>
      <vt:lpstr>Villages</vt:lpstr>
      <vt:lpstr>Moy. Pts par Village</vt:lpstr>
      <vt:lpstr>calculer point troupes</vt:lpstr>
      <vt:lpstr>Statistique alliance</vt:lpstr>
      <vt:lpstr>Graph rang et point</vt:lpstr>
      <vt:lpstr>Moyenne de l'alliance</vt:lpstr>
      <vt:lpstr>Adversaire vaincue (points)</vt:lpstr>
      <vt:lpstr>Adversaire vaincue (rang)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Gigi</dc:creator>
  <cp:lastModifiedBy>Gigi</cp:lastModifiedBy>
  <dcterms:created xsi:type="dcterms:W3CDTF">2012-01-27T19:24:36Z</dcterms:created>
  <dcterms:modified xsi:type="dcterms:W3CDTF">2012-03-24T12:57:28Z</dcterms:modified>
</cp:coreProperties>
</file>