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 activeTab="8"/>
  </bookViews>
  <sheets>
    <sheet name="Général" sheetId="1" r:id="rId1"/>
    <sheet name="Points" sheetId="2" r:id="rId2"/>
    <sheet name="Villages" sheetId="3" r:id="rId3"/>
    <sheet name="Moy. Pts par Village" sheetId="4" r:id="rId4"/>
    <sheet name="Statistique alliance" sheetId="5" r:id="rId5"/>
    <sheet name="Graph rang et point" sheetId="6" r:id="rId6"/>
    <sheet name="Moyenne de l'alliance" sheetId="7" r:id="rId7"/>
    <sheet name="Adversaire vaincue (points)" sheetId="9" r:id="rId8"/>
    <sheet name="Adversaire vaincue (rang)" sheetId="11" r:id="rId9"/>
  </sheets>
  <calcPr calcId="125725"/>
</workbook>
</file>

<file path=xl/calcChain.xml><?xml version="1.0" encoding="utf-8"?>
<calcChain xmlns="http://schemas.openxmlformats.org/spreadsheetml/2006/main">
  <c r="F14" i="5"/>
  <c r="F15"/>
  <c r="G14"/>
  <c r="E38" i="2"/>
  <c r="D38"/>
  <c r="F36"/>
  <c r="F35"/>
  <c r="F33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8" s="1"/>
  <c r="B17" i="4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17" i="3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17" i="2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L36" i="1"/>
  <c r="L35"/>
  <c r="L33"/>
  <c r="L28"/>
  <c r="J36"/>
  <c r="J35"/>
  <c r="J33"/>
  <c r="J28"/>
  <c r="K34"/>
  <c r="G36"/>
  <c r="G35"/>
  <c r="G28"/>
  <c r="G33"/>
  <c r="K32"/>
  <c r="K30"/>
  <c r="B30"/>
  <c r="B31" s="1"/>
  <c r="B32" s="1"/>
  <c r="B33" s="1"/>
  <c r="B34" s="1"/>
  <c r="B35" s="1"/>
  <c r="B36" s="1"/>
  <c r="G5" i="2"/>
  <c r="G15" i="5"/>
  <c r="K36" i="1"/>
  <c r="M36" s="1"/>
  <c r="K35"/>
  <c r="M35" s="1"/>
  <c r="K33"/>
  <c r="M33" s="1"/>
  <c r="B17"/>
  <c r="B18" s="1"/>
  <c r="B19" s="1"/>
  <c r="B20" s="1"/>
  <c r="B21" s="1"/>
  <c r="B22" s="1"/>
  <c r="B23" s="1"/>
  <c r="B24" s="1"/>
  <c r="B25" s="1"/>
  <c r="B26" s="1"/>
  <c r="B27" s="1"/>
  <c r="B28" s="1"/>
  <c r="B29" s="1"/>
  <c r="J31"/>
  <c r="J27"/>
  <c r="G31"/>
  <c r="G27"/>
  <c r="L24"/>
  <c r="L27"/>
  <c r="L31"/>
  <c r="L25"/>
  <c r="L26"/>
  <c r="L23"/>
  <c r="L29"/>
  <c r="L22"/>
  <c r="L20"/>
  <c r="L18"/>
  <c r="L10"/>
  <c r="L19"/>
  <c r="L17"/>
  <c r="L14"/>
  <c r="L11"/>
  <c r="L21"/>
  <c r="L16"/>
  <c r="L15"/>
  <c r="L13"/>
  <c r="L12"/>
  <c r="L9"/>
  <c r="L8"/>
  <c r="L7"/>
  <c r="L5"/>
  <c r="L6"/>
  <c r="J24"/>
  <c r="J6"/>
  <c r="J5"/>
  <c r="J7"/>
  <c r="J8"/>
  <c r="J9"/>
  <c r="J12"/>
  <c r="J13"/>
  <c r="J15"/>
  <c r="J16"/>
  <c r="J21"/>
  <c r="J11"/>
  <c r="J14"/>
  <c r="J17"/>
  <c r="J19"/>
  <c r="J10"/>
  <c r="J18"/>
  <c r="J20"/>
  <c r="J22"/>
  <c r="J29"/>
  <c r="J23"/>
  <c r="J26"/>
  <c r="J25"/>
  <c r="K27"/>
  <c r="M27" s="1"/>
  <c r="K31"/>
  <c r="M31" s="1"/>
  <c r="F8" i="5"/>
  <c r="F9"/>
  <c r="F10"/>
  <c r="F11"/>
  <c r="F12"/>
  <c r="F13"/>
  <c r="F7"/>
  <c r="G8"/>
  <c r="G9"/>
  <c r="G10"/>
  <c r="G11"/>
  <c r="G12"/>
  <c r="G13"/>
  <c r="G7"/>
  <c r="M12"/>
  <c r="M13"/>
  <c r="M8"/>
  <c r="M9"/>
  <c r="M10"/>
  <c r="M11"/>
  <c r="M7"/>
  <c r="I38" i="1"/>
  <c r="F38"/>
  <c r="G6"/>
  <c r="G5"/>
  <c r="G7"/>
  <c r="G9"/>
  <c r="G12"/>
  <c r="G8"/>
  <c r="G13"/>
  <c r="G15"/>
  <c r="G21"/>
  <c r="G14"/>
  <c r="G17"/>
  <c r="G11"/>
  <c r="G16"/>
  <c r="G19"/>
  <c r="G10"/>
  <c r="G20"/>
  <c r="G18"/>
  <c r="G29"/>
  <c r="G22"/>
  <c r="G25"/>
  <c r="G26"/>
  <c r="G23"/>
  <c r="G24"/>
  <c r="B8" i="5"/>
  <c r="B9" s="1"/>
  <c r="B10" s="1"/>
  <c r="B11" s="1"/>
  <c r="B12" s="1"/>
  <c r="B13" s="1"/>
  <c r="K10" i="1"/>
  <c r="K20"/>
  <c r="K18"/>
  <c r="K29"/>
  <c r="K22"/>
  <c r="K25"/>
  <c r="K26"/>
  <c r="K23"/>
  <c r="K24"/>
  <c r="M24" s="1"/>
  <c r="K6"/>
  <c r="K5"/>
  <c r="K7"/>
  <c r="K9"/>
  <c r="K12"/>
  <c r="K8"/>
  <c r="K13"/>
  <c r="K15"/>
  <c r="K21"/>
  <c r="K14"/>
  <c r="K17"/>
  <c r="K11"/>
  <c r="K16"/>
  <c r="K28"/>
  <c r="M28" s="1"/>
  <c r="K19"/>
  <c r="H38"/>
  <c r="D38"/>
  <c r="E38"/>
  <c r="M16" l="1"/>
  <c r="M13"/>
  <c r="M7"/>
  <c r="M6"/>
  <c r="M14"/>
  <c r="M15"/>
  <c r="M8"/>
  <c r="M5"/>
  <c r="M23"/>
  <c r="M25"/>
  <c r="M19"/>
  <c r="M22"/>
  <c r="M18"/>
  <c r="M11"/>
  <c r="M9"/>
  <c r="M29"/>
  <c r="M20"/>
  <c r="J38"/>
  <c r="L38"/>
  <c r="G38"/>
  <c r="K38"/>
  <c r="M17"/>
  <c r="M21"/>
  <c r="M12"/>
  <c r="M26"/>
  <c r="M10"/>
  <c r="M38" l="1"/>
</calcChain>
</file>

<file path=xl/sharedStrings.xml><?xml version="1.0" encoding="utf-8"?>
<sst xmlns="http://schemas.openxmlformats.org/spreadsheetml/2006/main" count="193" uniqueCount="62">
  <si>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</si>
  <si>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</si>
  <si>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</si>
  <si>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</si>
  <si>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</si>
  <si>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</si>
  <si>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</si>
  <si>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</si>
  <si>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</si>
  <si>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</si>
  <si>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</si>
  <si>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</si>
  <si>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</si>
  <si>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</si>
  <si>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</si>
  <si>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</si>
  <si>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</si>
  <si>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</si>
  <si>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</si>
  <si>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</si>
  <si>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</si>
  <si>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</si>
  <si>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</si>
  <si>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</si>
  <si>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</si>
  <si>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</si>
  <si>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</si>
  <si>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</si>
  <si>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</si>
  <si>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</si>
  <si>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</si>
  <si>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</si>
  <si>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</si>
  <si>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</si>
  <si>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</si>
  <si>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</si>
  <si>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</si>
  <si>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</si>
  <si>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</si>
  <si>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</si>
  <si>
    <t xml:space="preserve">Rang </t>
  </si>
  <si>
    <t>Nombre de membres</t>
  </si>
  <si>
    <t>Moyenne Pts/Joueur</t>
  </si>
  <si>
    <t>Moyenne Pts/Village</t>
  </si>
  <si>
    <t>Information Génrale</t>
  </si>
  <si>
    <t>En tant qu'attaquant</t>
  </si>
  <si>
    <t>Total</t>
  </si>
  <si>
    <t>En tant que défenseur</t>
  </si>
  <si>
    <t>Adversaire vaincus</t>
  </si>
  <si>
    <t>Rang (attaque)</t>
  </si>
  <si>
    <t>Rang (defense)</t>
  </si>
  <si>
    <t>Rang (total)</t>
  </si>
  <si>
    <t>Nombres villages</t>
  </si>
  <si>
    <t>Daniels</t>
  </si>
  <si>
    <t>dom2222</t>
  </si>
  <si>
    <t>Necrosix</t>
  </si>
  <si>
    <t>coeurdelotus</t>
  </si>
  <si>
    <t>Mortimer 21</t>
  </si>
  <si>
    <t>matmatmat</t>
  </si>
  <si>
    <t>Alcaprout350</t>
  </si>
  <si>
    <t>TOYscared</t>
  </si>
  <si>
    <t>dolu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</si>
</sst>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#,##0.0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0" borderId="4" xfId="0" applyFont="1" applyBorder="1" applyAlignment="1">
      <alignment horizontal="left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8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right"/>
    </xf>
    <xf numFmtId="3" fontId="0" fillId="0" borderId="17" xfId="0" applyNumberFormat="1" applyFont="1" applyBorder="1" applyAlignment="1">
      <alignment horizontal="right"/>
    </xf>
    <xf numFmtId="0" fontId="0" fillId="0" borderId="23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right"/>
    </xf>
    <xf numFmtId="1" fontId="0" fillId="0" borderId="16" xfId="0" applyNumberFormat="1" applyFont="1" applyBorder="1"/>
    <xf numFmtId="0" fontId="0" fillId="2" borderId="19" xfId="0" applyFill="1" applyBorder="1"/>
    <xf numFmtId="0" fontId="5" fillId="2" borderId="27" xfId="0" applyFont="1" applyFill="1" applyBorder="1"/>
    <xf numFmtId="0" fontId="3" fillId="2" borderId="29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3" fontId="0" fillId="0" borderId="56" xfId="0" applyNumberFormat="1" applyFont="1" applyBorder="1" applyAlignment="1">
      <alignment horizontal="right"/>
    </xf>
    <xf numFmtId="0" fontId="0" fillId="2" borderId="58" xfId="0" applyFont="1" applyFill="1" applyBorder="1"/>
    <xf numFmtId="0" fontId="0" fillId="2" borderId="59" xfId="0" applyFont="1" applyFill="1" applyBorder="1"/>
    <xf numFmtId="0" fontId="0" fillId="2" borderId="60" xfId="0" applyFont="1" applyFill="1" applyBorder="1"/>
    <xf numFmtId="3" fontId="0" fillId="0" borderId="61" xfId="0" applyNumberFormat="1" applyFont="1" applyBorder="1" applyAlignment="1">
      <alignment horizontal="center"/>
    </xf>
    <xf numFmtId="3" fontId="0" fillId="0" borderId="62" xfId="0" applyNumberFormat="1" applyFont="1" applyBorder="1" applyAlignment="1">
      <alignment horizontal="right"/>
    </xf>
    <xf numFmtId="0" fontId="0" fillId="2" borderId="59" xfId="0" applyFont="1" applyFill="1" applyBorder="1" applyAlignment="1">
      <alignment horizontal="right"/>
    </xf>
    <xf numFmtId="1" fontId="0" fillId="2" borderId="60" xfId="0" applyNumberFormat="1" applyFont="1" applyFill="1" applyBorder="1"/>
    <xf numFmtId="1" fontId="0" fillId="2" borderId="43" xfId="0" applyNumberFormat="1" applyFont="1" applyFill="1" applyBorder="1"/>
    <xf numFmtId="164" fontId="3" fillId="3" borderId="51" xfId="0" applyNumberFormat="1" applyFont="1" applyFill="1" applyBorder="1"/>
    <xf numFmtId="3" fontId="3" fillId="3" borderId="34" xfId="0" applyNumberFormat="1" applyFont="1" applyFill="1" applyBorder="1"/>
    <xf numFmtId="3" fontId="3" fillId="3" borderId="35" xfId="0" applyNumberFormat="1" applyFont="1" applyFill="1" applyBorder="1"/>
    <xf numFmtId="3" fontId="3" fillId="3" borderId="36" xfId="0" applyNumberFormat="1" applyFont="1" applyFill="1" applyBorder="1"/>
    <xf numFmtId="3" fontId="3" fillId="3" borderId="42" xfId="0" applyNumberFormat="1" applyFont="1" applyFill="1" applyBorder="1"/>
    <xf numFmtId="164" fontId="3" fillId="0" borderId="52" xfId="0" applyNumberFormat="1" applyFont="1" applyBorder="1"/>
    <xf numFmtId="3" fontId="3" fillId="3" borderId="37" xfId="0" applyNumberFormat="1" applyFont="1" applyFill="1" applyBorder="1"/>
    <xf numFmtId="3" fontId="3" fillId="3" borderId="31" xfId="0" applyNumberFormat="1" applyFont="1" applyFill="1" applyBorder="1"/>
    <xf numFmtId="3" fontId="3" fillId="3" borderId="38" xfId="0" applyNumberFormat="1" applyFont="1" applyFill="1" applyBorder="1"/>
    <xf numFmtId="3" fontId="3" fillId="3" borderId="32" xfId="0" applyNumberFormat="1" applyFont="1" applyFill="1" applyBorder="1"/>
    <xf numFmtId="164" fontId="3" fillId="0" borderId="53" xfId="0" applyNumberFormat="1" applyFont="1" applyBorder="1"/>
    <xf numFmtId="3" fontId="3" fillId="3" borderId="39" xfId="0" applyNumberFormat="1" applyFont="1" applyFill="1" applyBorder="1"/>
    <xf numFmtId="3" fontId="3" fillId="3" borderId="40" xfId="0" applyNumberFormat="1" applyFont="1" applyFill="1" applyBorder="1"/>
    <xf numFmtId="3" fontId="3" fillId="3" borderId="41" xfId="0" applyNumberFormat="1" applyFont="1" applyFill="1" applyBorder="1"/>
    <xf numFmtId="3" fontId="3" fillId="3" borderId="46" xfId="0" applyNumberFormat="1" applyFont="1" applyFill="1" applyBorder="1"/>
    <xf numFmtId="2" fontId="0" fillId="0" borderId="16" xfId="0" applyNumberFormat="1" applyFont="1" applyBorder="1"/>
    <xf numFmtId="3" fontId="3" fillId="3" borderId="64" xfId="0" applyNumberFormat="1" applyFont="1" applyFill="1" applyBorder="1"/>
    <xf numFmtId="3" fontId="0" fillId="3" borderId="0" xfId="0" applyNumberFormat="1" applyFill="1"/>
    <xf numFmtId="3" fontId="0" fillId="3" borderId="0" xfId="0" applyNumberFormat="1" applyFont="1" applyFill="1" applyBorder="1" applyAlignment="1">
      <alignment horizontal="right"/>
    </xf>
    <xf numFmtId="1" fontId="0" fillId="0" borderId="65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4" fontId="0" fillId="2" borderId="2" xfId="0" applyNumberFormat="1" applyFont="1" applyFill="1" applyBorder="1"/>
    <xf numFmtId="165" fontId="0" fillId="2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0" borderId="57" xfId="0" applyFont="1" applyBorder="1" applyAlignment="1">
      <alignment horizontal="center"/>
    </xf>
    <xf numFmtId="0" fontId="0" fillId="0" borderId="55" xfId="0" applyBorder="1" applyAlignment="1">
      <alignment horizontal="left"/>
    </xf>
    <xf numFmtId="1" fontId="0" fillId="2" borderId="59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3" fontId="0" fillId="0" borderId="66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3" fontId="0" fillId="0" borderId="13" xfId="0" applyNumberFormat="1" applyFont="1" applyBorder="1" applyAlignment="1">
      <alignment horizontal="right"/>
    </xf>
    <xf numFmtId="1" fontId="0" fillId="3" borderId="0" xfId="0" applyNumberFormat="1" applyFill="1"/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2" borderId="28" xfId="0" quotePrefix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2" fillId="2" borderId="2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2" borderId="44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3" fontId="0" fillId="0" borderId="67" xfId="0" applyNumberFormat="1" applyFont="1" applyBorder="1" applyAlignment="1">
      <alignment horizontal="right"/>
    </xf>
    <xf numFmtId="1" fontId="0" fillId="0" borderId="18" xfId="0" applyNumberFormat="1" applyFont="1" applyBorder="1"/>
  </cellXfs>
  <cellStyles count="2">
    <cellStyle name="Lien hypertexte" xfId="1" builtinId="8"/>
    <cellStyle name="Normal" xfId="0" builtinId="0"/>
  </cellStyles>
  <dxfs count="263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1"/>
          <c:order val="1"/>
          <c:tx>
            <c:v>Points</c:v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alliance'!$D$7:$D$15</c:f>
              <c:numCache>
                <c:formatCode>#,##0</c:formatCode>
                <c:ptCount val="9"/>
                <c:pt idx="0">
                  <c:v>5063714</c:v>
                </c:pt>
                <c:pt idx="1">
                  <c:v>5096251</c:v>
                </c:pt>
                <c:pt idx="2">
                  <c:v>5183274</c:v>
                </c:pt>
                <c:pt idx="3">
                  <c:v>5265626</c:v>
                </c:pt>
                <c:pt idx="4">
                  <c:v>5365243</c:v>
                </c:pt>
                <c:pt idx="5">
                  <c:v>5468343</c:v>
                </c:pt>
                <c:pt idx="6">
                  <c:v>5565351</c:v>
                </c:pt>
                <c:pt idx="7">
                  <c:v>8481445</c:v>
                </c:pt>
                <c:pt idx="8">
                  <c:v>9677981</c:v>
                </c:pt>
              </c:numCache>
            </c:numRef>
          </c:yVal>
        </c:ser>
        <c:axId val="53310976"/>
        <c:axId val="53312896"/>
      </c:scatterChart>
      <c:scatterChart>
        <c:scatterStyle val="lineMarker"/>
        <c:ser>
          <c:idx val="0"/>
          <c:order val="0"/>
          <c:tx>
            <c:v>Rang</c:v>
          </c:tx>
          <c:marker>
            <c:spPr>
              <a:ln>
                <a:solidFill>
                  <a:schemeClr val="accent1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alliance'!$C$7:$C$15</c:f>
              <c:numCache>
                <c:formatCode>#,##0</c:formatCode>
                <c:ptCount val="9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</c:numCache>
            </c:numRef>
          </c:yVal>
        </c:ser>
        <c:axId val="53328512"/>
        <c:axId val="53326976"/>
      </c:scatterChart>
      <c:valAx>
        <c:axId val="53310976"/>
        <c:scaling>
          <c:orientation val="minMax"/>
          <c:min val="40935"/>
        </c:scaling>
        <c:axPos val="b"/>
        <c:numFmt formatCode="dd/mm/yy;@" sourceLinked="1"/>
        <c:tickLblPos val="nextTo"/>
        <c:crossAx val="53312896"/>
        <c:crossesAt val="50000"/>
        <c:crossBetween val="midCat"/>
      </c:valAx>
      <c:valAx>
        <c:axId val="53312896"/>
        <c:scaling>
          <c:orientation val="minMax"/>
        </c:scaling>
        <c:axPos val="l"/>
        <c:majorGridlines/>
        <c:numFmt formatCode="#,##0" sourceLinked="1"/>
        <c:tickLblPos val="nextTo"/>
        <c:crossAx val="53310976"/>
        <c:crossesAt val="40935"/>
        <c:crossBetween val="midCat"/>
      </c:valAx>
      <c:valAx>
        <c:axId val="53326976"/>
        <c:scaling>
          <c:orientation val="minMax"/>
          <c:max val="15"/>
          <c:min val="10"/>
        </c:scaling>
        <c:axPos val="r"/>
        <c:numFmt formatCode="#,##0" sourceLinked="1"/>
        <c:tickLblPos val="nextTo"/>
        <c:crossAx val="53328512"/>
        <c:crosses val="max"/>
        <c:crossBetween val="midCat"/>
        <c:majorUnit val="1"/>
      </c:valAx>
      <c:valAx>
        <c:axId val="53328512"/>
        <c:scaling>
          <c:orientation val="minMax"/>
        </c:scaling>
        <c:delete val="1"/>
        <c:axPos val="b"/>
        <c:numFmt formatCode="dd/mm/yy;@" sourceLinked="1"/>
        <c:tickLblPos val="none"/>
        <c:crossAx val="53326976"/>
        <c:crossesAt val="11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v>moyenne de points par joueur</c:v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alliance'!$F$7:$F$15</c:f>
              <c:numCache>
                <c:formatCode>#,##0</c:formatCode>
                <c:ptCount val="9"/>
                <c:pt idx="0">
                  <c:v>180846.92857142858</c:v>
                </c:pt>
                <c:pt idx="1">
                  <c:v>182008.96428571429</c:v>
                </c:pt>
                <c:pt idx="2">
                  <c:v>185116.92857142858</c:v>
                </c:pt>
                <c:pt idx="3">
                  <c:v>188058.07142857142</c:v>
                </c:pt>
                <c:pt idx="4">
                  <c:v>185008.37931034484</c:v>
                </c:pt>
                <c:pt idx="5">
                  <c:v>188563.55172413794</c:v>
                </c:pt>
                <c:pt idx="6">
                  <c:v>191908.6551724138</c:v>
                </c:pt>
                <c:pt idx="7">
                  <c:v>265045.15625</c:v>
                </c:pt>
                <c:pt idx="8">
                  <c:v>293272.15151515149</c:v>
                </c:pt>
              </c:numCache>
            </c:numRef>
          </c:yVal>
        </c:ser>
        <c:axId val="65450368"/>
        <c:axId val="65451904"/>
      </c:scatterChart>
      <c:scatterChart>
        <c:scatterStyle val="lineMarker"/>
        <c:ser>
          <c:idx val="1"/>
          <c:order val="1"/>
          <c:tx>
            <c:v>moyenne de points par village</c:v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alliance'!$G$7:$G$15</c:f>
              <c:numCache>
                <c:formatCode>#,##0</c:formatCode>
                <c:ptCount val="9"/>
                <c:pt idx="0">
                  <c:v>12150.882022471909</c:v>
                </c:pt>
                <c:pt idx="1">
                  <c:v>12121.172701949861</c:v>
                </c:pt>
                <c:pt idx="2">
                  <c:v>12202.545454545454</c:v>
                </c:pt>
                <c:pt idx="3">
                  <c:v>12151.691891891893</c:v>
                </c:pt>
                <c:pt idx="4">
                  <c:v>12154.490716180371</c:v>
                </c:pt>
                <c:pt idx="5">
                  <c:v>12235.84554973822</c:v>
                </c:pt>
                <c:pt idx="6">
                  <c:v>12299.356589147286</c:v>
                </c:pt>
                <c:pt idx="7">
                  <c:v>9371.528532608696</c:v>
                </c:pt>
                <c:pt idx="8">
                  <c:v>9556.5750605326884</c:v>
                </c:pt>
              </c:numCache>
            </c:numRef>
          </c:yVal>
        </c:ser>
        <c:axId val="65459328"/>
        <c:axId val="65453440"/>
      </c:scatterChart>
      <c:valAx>
        <c:axId val="65450368"/>
        <c:scaling>
          <c:orientation val="minMax"/>
          <c:min val="40935"/>
        </c:scaling>
        <c:axPos val="b"/>
        <c:numFmt formatCode="dd/mm/yy;@" sourceLinked="1"/>
        <c:tickLblPos val="nextTo"/>
        <c:crossAx val="65451904"/>
        <c:crosses val="autoZero"/>
        <c:crossBetween val="midCat"/>
      </c:valAx>
      <c:valAx>
        <c:axId val="65451904"/>
        <c:scaling>
          <c:orientation val="minMax"/>
        </c:scaling>
        <c:axPos val="l"/>
        <c:majorGridlines/>
        <c:numFmt formatCode="#,##0" sourceLinked="1"/>
        <c:tickLblPos val="nextTo"/>
        <c:crossAx val="65450368"/>
        <c:crossesAt val="40935"/>
        <c:crossBetween val="midCat"/>
      </c:valAx>
      <c:valAx>
        <c:axId val="65453440"/>
        <c:scaling>
          <c:orientation val="minMax"/>
        </c:scaling>
        <c:axPos val="r"/>
        <c:numFmt formatCode="#,##0" sourceLinked="1"/>
        <c:tickLblPos val="nextTo"/>
        <c:crossAx val="65459328"/>
        <c:crosses val="max"/>
        <c:crossBetween val="midCat"/>
      </c:valAx>
      <c:valAx>
        <c:axId val="65459328"/>
        <c:scaling>
          <c:orientation val="minMax"/>
        </c:scaling>
        <c:delete val="1"/>
        <c:axPos val="b"/>
        <c:numFmt formatCode="dd/mm/yy;@" sourceLinked="1"/>
        <c:tickLblPos val="none"/>
        <c:crossAx val="6545344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'Statistique alliance'!$I$5:$I$6</c:f>
              <c:strCache>
                <c:ptCount val="1"/>
                <c:pt idx="0">
                  <c:v>En tant qu'attaquant</c:v>
                </c:pt>
              </c:strCache>
            </c:strRef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alliance'!$I$7:$I$15</c:f>
              <c:numCache>
                <c:formatCode>#,##0</c:formatCode>
                <c:ptCount val="9"/>
                <c:pt idx="0">
                  <c:v>2311353</c:v>
                </c:pt>
                <c:pt idx="1">
                  <c:v>2378629</c:v>
                </c:pt>
                <c:pt idx="2">
                  <c:v>2562488</c:v>
                </c:pt>
                <c:pt idx="3">
                  <c:v>2604593</c:v>
                </c:pt>
                <c:pt idx="4">
                  <c:v>2749861</c:v>
                </c:pt>
                <c:pt idx="5">
                  <c:v>2763802</c:v>
                </c:pt>
                <c:pt idx="6">
                  <c:v>2818944</c:v>
                </c:pt>
                <c:pt idx="7">
                  <c:v>3587048</c:v>
                </c:pt>
                <c:pt idx="8">
                  <c:v>3744151</c:v>
                </c:pt>
              </c:numCache>
            </c:numRef>
          </c:yVal>
        </c:ser>
        <c:ser>
          <c:idx val="1"/>
          <c:order val="1"/>
          <c:tx>
            <c:strRef>
              <c:f>'Statistique alliance'!$K$5:$K$6</c:f>
              <c:strCache>
                <c:ptCount val="1"/>
                <c:pt idx="0">
                  <c:v>En tant que défenseur</c:v>
                </c:pt>
              </c:strCache>
            </c:strRef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alliance'!$K$7:$K$15</c:f>
              <c:numCache>
                <c:formatCode>#,##0</c:formatCode>
                <c:ptCount val="9"/>
                <c:pt idx="0">
                  <c:v>557916</c:v>
                </c:pt>
                <c:pt idx="1">
                  <c:v>621048</c:v>
                </c:pt>
                <c:pt idx="2">
                  <c:v>675092</c:v>
                </c:pt>
                <c:pt idx="3">
                  <c:v>675093</c:v>
                </c:pt>
                <c:pt idx="4">
                  <c:v>711781</c:v>
                </c:pt>
                <c:pt idx="5">
                  <c:v>711783</c:v>
                </c:pt>
                <c:pt idx="6">
                  <c:v>718288</c:v>
                </c:pt>
                <c:pt idx="7">
                  <c:v>1183561</c:v>
                </c:pt>
                <c:pt idx="8">
                  <c:v>1199994</c:v>
                </c:pt>
              </c:numCache>
            </c:numRef>
          </c:yVal>
        </c:ser>
        <c:ser>
          <c:idx val="2"/>
          <c:order val="2"/>
          <c:tx>
            <c:strRef>
              <c:f>'Statistique alliance'!$M$5:$M$6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alliance'!$M$7:$M$15</c:f>
              <c:numCache>
                <c:formatCode>#,##0</c:formatCode>
                <c:ptCount val="9"/>
                <c:pt idx="0">
                  <c:v>2869269</c:v>
                </c:pt>
                <c:pt idx="1">
                  <c:v>2999677</c:v>
                </c:pt>
                <c:pt idx="2">
                  <c:v>3237580</c:v>
                </c:pt>
                <c:pt idx="3">
                  <c:v>3279686</c:v>
                </c:pt>
                <c:pt idx="4">
                  <c:v>3461642</c:v>
                </c:pt>
                <c:pt idx="5">
                  <c:v>3475585</c:v>
                </c:pt>
                <c:pt idx="6">
                  <c:v>3537232</c:v>
                </c:pt>
                <c:pt idx="7">
                  <c:v>4770609</c:v>
                </c:pt>
                <c:pt idx="8">
                  <c:v>4944145</c:v>
                </c:pt>
              </c:numCache>
            </c:numRef>
          </c:yVal>
        </c:ser>
        <c:axId val="65632512"/>
        <c:axId val="65638400"/>
      </c:scatterChart>
      <c:valAx>
        <c:axId val="65632512"/>
        <c:scaling>
          <c:orientation val="minMax"/>
          <c:min val="40935"/>
        </c:scaling>
        <c:axPos val="b"/>
        <c:numFmt formatCode="dd/mm/yy;@" sourceLinked="1"/>
        <c:tickLblPos val="nextTo"/>
        <c:crossAx val="65638400"/>
        <c:crosses val="autoZero"/>
        <c:crossBetween val="midCat"/>
      </c:valAx>
      <c:valAx>
        <c:axId val="65638400"/>
        <c:scaling>
          <c:orientation val="minMax"/>
        </c:scaling>
        <c:axPos val="l"/>
        <c:majorGridlines/>
        <c:numFmt formatCode="#,##0" sourceLinked="1"/>
        <c:tickLblPos val="nextTo"/>
        <c:crossAx val="65632512"/>
        <c:crossesAt val="40935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3"/>
          <c:order val="0"/>
          <c:tx>
            <c:strRef>
              <c:f>'Statistique alliance'!$J$5:$J$6</c:f>
              <c:strCache>
                <c:ptCount val="1"/>
                <c:pt idx="0">
                  <c:v>Rang (attaque)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alliance'!$J$7:$J$15</c:f>
              <c:numCache>
                <c:formatCode>#,##0</c:formatCode>
                <c:ptCount val="9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</c:numCache>
            </c:numRef>
          </c:yVal>
        </c:ser>
        <c:ser>
          <c:idx val="4"/>
          <c:order val="1"/>
          <c:tx>
            <c:strRef>
              <c:f>'Statistique alliance'!$L$5:$L$6</c:f>
              <c:strCache>
                <c:ptCount val="1"/>
                <c:pt idx="0">
                  <c:v>Rang (defense)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alliance'!$L$7:$L$15</c:f>
              <c:numCache>
                <c:formatCode>#,##0</c:formatCode>
                <c:ptCount val="9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23</c:v>
                </c:pt>
                <c:pt idx="8">
                  <c:v>24</c:v>
                </c:pt>
              </c:numCache>
            </c:numRef>
          </c:yVal>
        </c:ser>
        <c:ser>
          <c:idx val="5"/>
          <c:order val="2"/>
          <c:tx>
            <c:strRef>
              <c:f>'Statistique alliance'!$N$5:$N$6</c:f>
              <c:strCache>
                <c:ptCount val="1"/>
                <c:pt idx="0">
                  <c:v>Rang (total)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'Statistique alliance'!$B$7:$B$15</c:f>
              <c:numCache>
                <c:formatCode>dd/mm/yy;@</c:formatCode>
                <c:ptCount val="9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</c:numCache>
            </c:numRef>
          </c:xVal>
          <c:yVal>
            <c:numRef>
              <c:f>'Statistique alliance'!$N$7:$N$15</c:f>
              <c:numCache>
                <c:formatCode>#,##0</c:formatCode>
                <c:ptCount val="9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</c:numCache>
            </c:numRef>
          </c:yVal>
        </c:ser>
        <c:axId val="80839424"/>
        <c:axId val="80841344"/>
      </c:scatterChart>
      <c:valAx>
        <c:axId val="80839424"/>
        <c:scaling>
          <c:orientation val="minMax"/>
          <c:min val="40935"/>
        </c:scaling>
        <c:axPos val="b"/>
        <c:numFmt formatCode="dd/mm/yy;@" sourceLinked="1"/>
        <c:tickLblPos val="nextTo"/>
        <c:crossAx val="80841344"/>
        <c:crosses val="autoZero"/>
        <c:crossBetween val="midCat"/>
      </c:valAx>
      <c:valAx>
        <c:axId val="80841344"/>
        <c:scaling>
          <c:orientation val="minMax"/>
        </c:scaling>
        <c:axPos val="l"/>
        <c:majorGridlines/>
        <c:numFmt formatCode="#,##0" sourceLinked="1"/>
        <c:tickLblPos val="nextTo"/>
        <c:crossAx val="80839424"/>
        <c:crossesAt val="40935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zoomScale="85" zoomScaleNormal="85"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 ht="15" customHeight="1">
      <c r="A1" s="3"/>
      <c r="B1" s="75">
        <v>40978</v>
      </c>
      <c r="C1" s="76"/>
      <c r="D1" s="76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.75" customHeight="1" thickBot="1">
      <c r="A2" s="3"/>
      <c r="B2" s="77"/>
      <c r="C2" s="77"/>
      <c r="D2" s="77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15" customHeight="1" thickTop="1">
      <c r="A3" s="3"/>
      <c r="B3" s="84" t="s">
        <v>23</v>
      </c>
      <c r="C3" s="86" t="s">
        <v>24</v>
      </c>
      <c r="D3" s="88" t="s">
        <v>25</v>
      </c>
      <c r="E3" s="90" t="s">
        <v>26</v>
      </c>
      <c r="F3" s="63" t="s">
        <v>35</v>
      </c>
      <c r="G3" s="78" t="s">
        <v>28</v>
      </c>
      <c r="H3" s="82" t="s">
        <v>27</v>
      </c>
      <c r="I3" s="65" t="s">
        <v>34</v>
      </c>
      <c r="J3" s="67" t="s">
        <v>30</v>
      </c>
      <c r="K3" s="69" t="s">
        <v>31</v>
      </c>
      <c r="L3" s="63" t="s">
        <v>33</v>
      </c>
      <c r="M3" s="78" t="s">
        <v>29</v>
      </c>
      <c r="N3" s="61"/>
      <c r="O3" s="61"/>
      <c r="P3" s="62"/>
      <c r="Q3" s="62"/>
    </row>
    <row r="4" spans="1:17" ht="15.75" thickBot="1">
      <c r="A4" s="3"/>
      <c r="B4" s="85"/>
      <c r="C4" s="87"/>
      <c r="D4" s="89"/>
      <c r="E4" s="91"/>
      <c r="F4" s="64"/>
      <c r="G4" s="79"/>
      <c r="H4" s="83"/>
      <c r="I4" s="66"/>
      <c r="J4" s="68"/>
      <c r="K4" s="70"/>
      <c r="L4" s="64"/>
      <c r="M4" s="79"/>
      <c r="N4" s="61"/>
      <c r="O4" s="61"/>
      <c r="P4" s="62"/>
      <c r="Q4" s="62"/>
    </row>
    <row r="5" spans="1:17">
      <c r="A5" s="3"/>
      <c r="B5" s="8">
        <v>2</v>
      </c>
      <c r="C5" s="1" t="s">
        <v>1</v>
      </c>
      <c r="D5" s="48">
        <v>73</v>
      </c>
      <c r="E5" s="7">
        <v>781522</v>
      </c>
      <c r="F5" s="7">
        <v>727480</v>
      </c>
      <c r="G5" s="43">
        <f>(100*(E5-F5))/E5</f>
        <v>6.9149684845724115</v>
      </c>
      <c r="H5" s="5">
        <v>56</v>
      </c>
      <c r="I5" s="5">
        <v>52</v>
      </c>
      <c r="J5" s="11">
        <f>H5-I5</f>
        <v>4</v>
      </c>
      <c r="K5" s="6">
        <f>((E5-((H5-1)*2250))/H5)</f>
        <v>11745.928571428571</v>
      </c>
      <c r="L5" s="6">
        <f>((F5-((I5-1)*2250))/I5)</f>
        <v>11783.26923076923</v>
      </c>
      <c r="M5" s="47">
        <f>(100*(K5-L5))/K5</f>
        <v>-0.31790300029143093</v>
      </c>
      <c r="N5" s="46"/>
      <c r="O5" s="3"/>
    </row>
    <row r="6" spans="1:17">
      <c r="A6" s="3"/>
      <c r="B6" s="8">
        <v>3</v>
      </c>
      <c r="C6" s="1" t="s">
        <v>0</v>
      </c>
      <c r="D6" s="48">
        <v>87</v>
      </c>
      <c r="E6" s="7">
        <v>740036</v>
      </c>
      <c r="F6" s="7">
        <v>613158</v>
      </c>
      <c r="G6" s="43">
        <f>(100*(E6-F6))/E6</f>
        <v>17.144841602300428</v>
      </c>
      <c r="H6" s="5">
        <v>66</v>
      </c>
      <c r="I6" s="5">
        <v>51</v>
      </c>
      <c r="J6" s="11">
        <f>H6-I6</f>
        <v>15</v>
      </c>
      <c r="K6" s="6">
        <f>((E6-((H6-1)*2250))/H6)</f>
        <v>8996.757575757576</v>
      </c>
      <c r="L6" s="6">
        <f>((F6-((I6-1)*2250))/I6)</f>
        <v>9816.823529411764</v>
      </c>
      <c r="M6" s="114">
        <f>(100*(K6-L6))/K6</f>
        <v>-9.1151278307633383</v>
      </c>
      <c r="N6" s="46"/>
      <c r="O6" s="3"/>
    </row>
    <row r="7" spans="1:17">
      <c r="A7" s="3"/>
      <c r="B7" s="8">
        <v>4</v>
      </c>
      <c r="C7" s="1" t="s">
        <v>16</v>
      </c>
      <c r="D7" s="48">
        <v>90</v>
      </c>
      <c r="E7" s="7">
        <v>708625</v>
      </c>
      <c r="F7" s="7">
        <v>609654</v>
      </c>
      <c r="G7" s="43">
        <f>(100*(E7-F7))/E7</f>
        <v>13.966625507144117</v>
      </c>
      <c r="H7" s="5">
        <v>62</v>
      </c>
      <c r="I7" s="5">
        <v>51</v>
      </c>
      <c r="J7" s="11">
        <f>H7-I7</f>
        <v>11</v>
      </c>
      <c r="K7" s="6">
        <f>((E7-((H7-1)*2250))/H7)</f>
        <v>9215.7258064516136</v>
      </c>
      <c r="L7" s="6">
        <f>((F7-((I7-1)*2250))/I7)</f>
        <v>9748.1176470588234</v>
      </c>
      <c r="M7" s="114">
        <f>(100*(K7-L7))/K7</f>
        <v>-5.7769930636879465</v>
      </c>
      <c r="N7" s="46"/>
      <c r="O7" s="3"/>
    </row>
    <row r="8" spans="1:17">
      <c r="A8" s="3"/>
      <c r="B8" s="8">
        <v>5</v>
      </c>
      <c r="C8" s="1" t="s">
        <v>18</v>
      </c>
      <c r="D8" s="48">
        <v>140</v>
      </c>
      <c r="E8" s="7">
        <v>523243</v>
      </c>
      <c r="F8" s="7">
        <v>480848</v>
      </c>
      <c r="G8" s="43">
        <f>(100*(E8-F8))/E8</f>
        <v>8.102353973201744</v>
      </c>
      <c r="H8" s="5">
        <v>41</v>
      </c>
      <c r="I8" s="5">
        <v>41</v>
      </c>
      <c r="J8" s="11">
        <f>H8-I8</f>
        <v>0</v>
      </c>
      <c r="K8" s="6">
        <f>((E8-((H8-1)*2250))/H8)</f>
        <v>10566.90243902439</v>
      </c>
      <c r="L8" s="6">
        <f>((F8-((I8-1)*2250))/I8)</f>
        <v>9532.878048780487</v>
      </c>
      <c r="M8" s="114">
        <f>(100*(K8-L8))/K8</f>
        <v>9.7855014391461683</v>
      </c>
      <c r="N8" s="46"/>
      <c r="O8" s="3"/>
    </row>
    <row r="9" spans="1:17">
      <c r="A9" s="3"/>
      <c r="B9" s="8">
        <v>6</v>
      </c>
      <c r="C9" s="1" t="s">
        <v>2</v>
      </c>
      <c r="D9" s="48">
        <v>169</v>
      </c>
      <c r="E9" s="7">
        <v>449964</v>
      </c>
      <c r="F9" s="7">
        <v>427659</v>
      </c>
      <c r="G9" s="43">
        <f>(100*(E9-F9))/E9</f>
        <v>4.957063231725205</v>
      </c>
      <c r="H9" s="5">
        <v>25</v>
      </c>
      <c r="I9" s="5">
        <v>25</v>
      </c>
      <c r="J9" s="11">
        <f>H9-I9</f>
        <v>0</v>
      </c>
      <c r="K9" s="6">
        <f>((E9-((H9-1)*2250))/H9)</f>
        <v>15838.56</v>
      </c>
      <c r="L9" s="6">
        <f>((F9-((I9-1)*2250))/I9)</f>
        <v>14946.36</v>
      </c>
      <c r="M9" s="114">
        <f>(100*(K9-L9))/K9</f>
        <v>5.6330878564717937</v>
      </c>
      <c r="N9" s="46"/>
      <c r="O9" s="3"/>
    </row>
    <row r="10" spans="1:17">
      <c r="A10" s="3"/>
      <c r="B10" s="8">
        <v>7</v>
      </c>
      <c r="C10" s="1" t="s">
        <v>8</v>
      </c>
      <c r="D10" s="48">
        <v>181</v>
      </c>
      <c r="E10" s="7">
        <v>422748</v>
      </c>
      <c r="F10" s="7">
        <v>343614</v>
      </c>
      <c r="G10" s="43">
        <f>(100*(E10-F10))/E10</f>
        <v>18.718953135201112</v>
      </c>
      <c r="H10" s="5">
        <v>41</v>
      </c>
      <c r="I10" s="5">
        <v>35</v>
      </c>
      <c r="J10" s="11">
        <f>H10-I10</f>
        <v>6</v>
      </c>
      <c r="K10" s="6">
        <f>((E10-((H10-1)*2250))/H10)</f>
        <v>8115.8048780487807</v>
      </c>
      <c r="L10" s="6">
        <f>((F10-((I10-1)*2250))/I10)</f>
        <v>7631.8285714285712</v>
      </c>
      <c r="M10" s="114">
        <f>(100*(K10-L10))/K10</f>
        <v>5.9633802671777412</v>
      </c>
      <c r="N10" s="46"/>
      <c r="O10" s="3"/>
    </row>
    <row r="11" spans="1:17">
      <c r="A11" s="3"/>
      <c r="B11" s="8">
        <v>8</v>
      </c>
      <c r="C11" s="1" t="s">
        <v>6</v>
      </c>
      <c r="D11" s="48">
        <v>184</v>
      </c>
      <c r="E11" s="7">
        <v>415769</v>
      </c>
      <c r="F11" s="7">
        <v>344877</v>
      </c>
      <c r="G11" s="43">
        <f>(100*(E11-F11))/E11</f>
        <v>17.050814274272494</v>
      </c>
      <c r="H11" s="5">
        <v>48</v>
      </c>
      <c r="I11" s="5">
        <v>42</v>
      </c>
      <c r="J11" s="11">
        <f>H11-I11</f>
        <v>6</v>
      </c>
      <c r="K11" s="6">
        <f>((E11-((H11-1)*2250))/H11)</f>
        <v>6458.729166666667</v>
      </c>
      <c r="L11" s="6">
        <f>((F11-((I11-1)*2250))/I11)</f>
        <v>6014.9285714285716</v>
      </c>
      <c r="M11" s="114">
        <f>(100*(K11-L11))/K11</f>
        <v>6.8713300060411067</v>
      </c>
      <c r="N11" s="46"/>
      <c r="O11" s="3"/>
    </row>
    <row r="12" spans="1:17">
      <c r="A12" s="3"/>
      <c r="B12" s="8">
        <v>9</v>
      </c>
      <c r="C12" s="1" t="s">
        <v>17</v>
      </c>
      <c r="D12" s="48">
        <v>173</v>
      </c>
      <c r="E12" s="7">
        <v>411734</v>
      </c>
      <c r="F12" s="7">
        <v>411734</v>
      </c>
      <c r="G12" s="43">
        <f>(100*(E12-F12))/E12</f>
        <v>0</v>
      </c>
      <c r="H12" s="5">
        <v>30</v>
      </c>
      <c r="I12" s="5">
        <v>30</v>
      </c>
      <c r="J12" s="11">
        <f>H12-I12</f>
        <v>0</v>
      </c>
      <c r="K12" s="6">
        <f>((E12-((H12-1)*2250))/H12)</f>
        <v>11549.466666666667</v>
      </c>
      <c r="L12" s="6">
        <f>((F12-((I12-1)*2250))/I12)</f>
        <v>11549.466666666667</v>
      </c>
      <c r="M12" s="114">
        <f>(100*(K12-L12))/K12</f>
        <v>0</v>
      </c>
      <c r="N12" s="46"/>
      <c r="O12" s="3"/>
    </row>
    <row r="13" spans="1:17">
      <c r="A13" s="3"/>
      <c r="B13" s="8">
        <v>10</v>
      </c>
      <c r="C13" s="1" t="s">
        <v>19</v>
      </c>
      <c r="D13" s="48">
        <v>197</v>
      </c>
      <c r="E13" s="7">
        <v>390699</v>
      </c>
      <c r="F13" s="7">
        <v>369096</v>
      </c>
      <c r="G13" s="43">
        <f>(100*(E13-F13))/E13</f>
        <v>5.5293205255196458</v>
      </c>
      <c r="H13" s="5">
        <v>28</v>
      </c>
      <c r="I13" s="5">
        <v>26</v>
      </c>
      <c r="J13" s="11">
        <f>H13-I13</f>
        <v>2</v>
      </c>
      <c r="K13" s="6">
        <f>((E13-((H13-1)*2250))/H13)</f>
        <v>11783.892857142857</v>
      </c>
      <c r="L13" s="6">
        <f>((F13-((I13-1)*2250))/I13)</f>
        <v>12032.538461538461</v>
      </c>
      <c r="M13" s="114">
        <f>(100*(K13-L13))/K13</f>
        <v>-2.1100463777968459</v>
      </c>
      <c r="N13" s="46"/>
      <c r="O13" s="3"/>
    </row>
    <row r="14" spans="1:17">
      <c r="A14" s="3"/>
      <c r="B14" s="8">
        <v>11</v>
      </c>
      <c r="C14" s="1" t="s">
        <v>5</v>
      </c>
      <c r="D14" s="48">
        <v>200</v>
      </c>
      <c r="E14" s="7">
        <v>388794</v>
      </c>
      <c r="F14" s="7">
        <v>343248</v>
      </c>
      <c r="G14" s="43">
        <f>(100*(E14-F14))/E14</f>
        <v>11.714686955045602</v>
      </c>
      <c r="H14" s="5">
        <v>41</v>
      </c>
      <c r="I14" s="5">
        <v>39</v>
      </c>
      <c r="J14" s="11">
        <f>H14-I14</f>
        <v>2</v>
      </c>
      <c r="K14" s="6">
        <f>((E14-((H14-1)*2250))/H14)</f>
        <v>7287.6585365853662</v>
      </c>
      <c r="L14" s="6">
        <f>((F14-((I14-1)*2250))/I14)</f>
        <v>6608.9230769230771</v>
      </c>
      <c r="M14" s="114">
        <f>(100*(K14-L14))/K14</f>
        <v>9.313491517953457</v>
      </c>
      <c r="N14" s="46"/>
      <c r="O14" s="3"/>
    </row>
    <row r="15" spans="1:17">
      <c r="A15" s="3"/>
      <c r="B15" s="8">
        <v>12</v>
      </c>
      <c r="C15" s="1" t="s">
        <v>3</v>
      </c>
      <c r="D15" s="48">
        <v>206</v>
      </c>
      <c r="E15" s="7">
        <v>370253</v>
      </c>
      <c r="F15" s="7">
        <v>311834</v>
      </c>
      <c r="G15" s="43">
        <f>(100*(E15-F15))/E15</f>
        <v>15.778130089425339</v>
      </c>
      <c r="H15" s="5">
        <v>28</v>
      </c>
      <c r="I15" s="5">
        <v>26</v>
      </c>
      <c r="J15" s="11">
        <f>H15-I15</f>
        <v>2</v>
      </c>
      <c r="K15" s="6">
        <f>((E15-((H15-1)*2250))/H15)</f>
        <v>11053.678571428571</v>
      </c>
      <c r="L15" s="6">
        <f>((F15-((I15-1)*2250))/I15)</f>
        <v>9830.1538461538457</v>
      </c>
      <c r="M15" s="114">
        <f>(100*(K15-L15))/K15</f>
        <v>11.068937072562237</v>
      </c>
      <c r="N15" s="46"/>
      <c r="O15" s="3"/>
    </row>
    <row r="16" spans="1:17">
      <c r="A16" s="3"/>
      <c r="B16" s="8">
        <v>13</v>
      </c>
      <c r="C16" s="1" t="s">
        <v>7</v>
      </c>
      <c r="D16" s="48">
        <v>218</v>
      </c>
      <c r="E16" s="7">
        <v>340696</v>
      </c>
      <c r="F16" s="7">
        <v>316169</v>
      </c>
      <c r="G16" s="43">
        <f>(100*(E16-F16))/E16</f>
        <v>7.1990865757155937</v>
      </c>
      <c r="H16" s="5">
        <v>23</v>
      </c>
      <c r="I16" s="5">
        <v>23</v>
      </c>
      <c r="J16" s="11">
        <f>H16-I16</f>
        <v>0</v>
      </c>
      <c r="K16" s="6">
        <f>((E16-((H16-1)*2250))/H16)</f>
        <v>12660.695652173914</v>
      </c>
      <c r="L16" s="6">
        <f>((F16-((I16-1)*2250))/I16)</f>
        <v>11594.304347826086</v>
      </c>
      <c r="M16" s="114">
        <f>(100*(K16-L16))/K16</f>
        <v>8.422849214961758</v>
      </c>
      <c r="N16" s="46"/>
      <c r="O16" s="3"/>
    </row>
    <row r="17" spans="1:15">
      <c r="A17" s="3"/>
      <c r="B17" s="8">
        <f>B16+1</f>
        <v>14</v>
      </c>
      <c r="C17" s="1" t="s">
        <v>20</v>
      </c>
      <c r="D17" s="48">
        <v>252</v>
      </c>
      <c r="E17" s="7">
        <v>284443</v>
      </c>
      <c r="F17" s="7">
        <v>258043</v>
      </c>
      <c r="G17" s="43">
        <f>(100*(E17-F17))/E17</f>
        <v>9.2812971315869959</v>
      </c>
      <c r="H17" s="5">
        <v>27</v>
      </c>
      <c r="I17" s="5">
        <v>26</v>
      </c>
      <c r="J17" s="11">
        <f>H17-I17</f>
        <v>1</v>
      </c>
      <c r="K17" s="6">
        <f>((E17-((H17-1)*2250))/H17)</f>
        <v>8368.2592592592591</v>
      </c>
      <c r="L17" s="6">
        <f>((F17-((I17-1)*2250))/I17)</f>
        <v>7761.2692307692305</v>
      </c>
      <c r="M17" s="114">
        <f>(100*(K17-L17))/K17</f>
        <v>7.2534802004181467</v>
      </c>
      <c r="N17" s="46"/>
      <c r="O17" s="3"/>
    </row>
    <row r="18" spans="1:15">
      <c r="A18" s="3"/>
      <c r="B18" s="8">
        <f t="shared" ref="B18:B36" si="0">B17+1</f>
        <v>15</v>
      </c>
      <c r="C18" s="1" t="s">
        <v>10</v>
      </c>
      <c r="D18" s="48">
        <v>266</v>
      </c>
      <c r="E18" s="7">
        <v>270158</v>
      </c>
      <c r="F18" s="7">
        <v>253741</v>
      </c>
      <c r="G18" s="43">
        <f>(100*(E18-F18))/E18</f>
        <v>6.0768143086638187</v>
      </c>
      <c r="H18" s="5">
        <v>25</v>
      </c>
      <c r="I18" s="5">
        <v>25</v>
      </c>
      <c r="J18" s="11">
        <f>H18-I18</f>
        <v>0</v>
      </c>
      <c r="K18" s="6">
        <f>((E18-((H18-1)*2250))/H18)</f>
        <v>8646.32</v>
      </c>
      <c r="L18" s="6">
        <f>((F18-((I18-1)*2250))/I18)</f>
        <v>7989.64</v>
      </c>
      <c r="M18" s="114">
        <f>(100*(K18-L18))/K18</f>
        <v>7.5949074288252048</v>
      </c>
      <c r="N18" s="46"/>
      <c r="O18" s="3"/>
    </row>
    <row r="19" spans="1:15">
      <c r="A19" s="3"/>
      <c r="B19" s="8">
        <f t="shared" si="0"/>
        <v>16</v>
      </c>
      <c r="C19" s="1" t="s">
        <v>21</v>
      </c>
      <c r="D19" s="48">
        <v>267</v>
      </c>
      <c r="E19" s="7">
        <v>268671</v>
      </c>
      <c r="F19" s="7">
        <v>231918</v>
      </c>
      <c r="G19" s="43">
        <f>(100*(E19-F19))/E19</f>
        <v>13.67955603693737</v>
      </c>
      <c r="H19" s="5">
        <v>23</v>
      </c>
      <c r="I19" s="5">
        <v>20</v>
      </c>
      <c r="J19" s="11">
        <f>H19-I19</f>
        <v>3</v>
      </c>
      <c r="K19" s="6">
        <f>((E19-((H19-1)*2250))/H19)</f>
        <v>9529.173913043478</v>
      </c>
      <c r="L19" s="6">
        <f>((F19-((I19-1)*2250))/I19)</f>
        <v>9458.4</v>
      </c>
      <c r="M19" s="114">
        <f>(100*(K19-L19))/K19</f>
        <v>0.74270774874413259</v>
      </c>
      <c r="N19" s="46"/>
      <c r="O19" s="3"/>
    </row>
    <row r="20" spans="1:15">
      <c r="A20" s="3"/>
      <c r="B20" s="8">
        <f t="shared" si="0"/>
        <v>17</v>
      </c>
      <c r="C20" s="1" t="s">
        <v>9</v>
      </c>
      <c r="D20" s="48">
        <v>287</v>
      </c>
      <c r="E20" s="7">
        <v>239806</v>
      </c>
      <c r="F20" s="7">
        <v>248521</v>
      </c>
      <c r="G20" s="43">
        <f>(100*(E20-F20))/E20</f>
        <v>-3.6341876350049622</v>
      </c>
      <c r="H20" s="5">
        <v>17</v>
      </c>
      <c r="I20" s="5">
        <v>17</v>
      </c>
      <c r="J20" s="11">
        <f>H20-I20</f>
        <v>0</v>
      </c>
      <c r="K20" s="6">
        <f>((E20-((H20-1)*2250))/H20)</f>
        <v>11988.588235294117</v>
      </c>
      <c r="L20" s="6">
        <f>((F20-((I20-1)*2250))/I20)</f>
        <v>12501.235294117647</v>
      </c>
      <c r="M20" s="114">
        <f>(100*(K20-L20))/K20</f>
        <v>-4.2761253348772881</v>
      </c>
      <c r="N20" s="46"/>
      <c r="O20" s="3"/>
    </row>
    <row r="21" spans="1:15">
      <c r="A21" s="3"/>
      <c r="B21" s="8">
        <f t="shared" si="0"/>
        <v>18</v>
      </c>
      <c r="C21" s="1" t="s">
        <v>4</v>
      </c>
      <c r="D21" s="48">
        <v>306</v>
      </c>
      <c r="E21" s="7">
        <v>220537</v>
      </c>
      <c r="F21" s="7">
        <v>174146</v>
      </c>
      <c r="G21" s="43">
        <f>(100*(E21-F21))/E21</f>
        <v>21.035472505747336</v>
      </c>
      <c r="H21" s="5">
        <v>18</v>
      </c>
      <c r="I21" s="5">
        <v>15</v>
      </c>
      <c r="J21" s="11">
        <f>H21-I21</f>
        <v>3</v>
      </c>
      <c r="K21" s="6">
        <f>((E21-((H21-1)*2250))/H21)</f>
        <v>10127.055555555555</v>
      </c>
      <c r="L21" s="6">
        <f>((F21-((I21-1)*2250))/I21)</f>
        <v>9509.7333333333336</v>
      </c>
      <c r="M21" s="114">
        <f>(100*(K21-L21))/K21</f>
        <v>6.0957720517645155</v>
      </c>
      <c r="N21" s="46"/>
      <c r="O21" s="3"/>
    </row>
    <row r="22" spans="1:15">
      <c r="A22" s="3"/>
      <c r="B22" s="8">
        <f t="shared" si="0"/>
        <v>19</v>
      </c>
      <c r="C22" s="1" t="s">
        <v>11</v>
      </c>
      <c r="D22" s="48">
        <v>343</v>
      </c>
      <c r="E22" s="7">
        <v>185709</v>
      </c>
      <c r="F22" s="7">
        <v>158740</v>
      </c>
      <c r="G22" s="43">
        <f>(100*(E22-F22))/E22</f>
        <v>14.52218255442655</v>
      </c>
      <c r="H22" s="5">
        <v>16</v>
      </c>
      <c r="I22" s="5">
        <v>15</v>
      </c>
      <c r="J22" s="11">
        <f>H22-I22</f>
        <v>1</v>
      </c>
      <c r="K22" s="6">
        <f>((E22-((H22-1)*2250))/H22)</f>
        <v>9497.4375</v>
      </c>
      <c r="L22" s="6">
        <f>((F22-((I22-1)*2250))/I22)</f>
        <v>8482.6666666666661</v>
      </c>
      <c r="M22" s="114">
        <f>(100*(K22-L22))/K22</f>
        <v>10.684680297536405</v>
      </c>
      <c r="N22" s="46"/>
      <c r="O22" s="3"/>
    </row>
    <row r="23" spans="1:15">
      <c r="A23" s="3"/>
      <c r="B23" s="8">
        <f t="shared" si="0"/>
        <v>20</v>
      </c>
      <c r="C23" s="1" t="s">
        <v>14</v>
      </c>
      <c r="D23" s="48">
        <v>351</v>
      </c>
      <c r="E23" s="7">
        <v>176876</v>
      </c>
      <c r="F23" s="7">
        <v>155287</v>
      </c>
      <c r="G23" s="43">
        <f>(100*(E23-F23))/E23</f>
        <v>12.205726045365115</v>
      </c>
      <c r="H23" s="5">
        <v>16</v>
      </c>
      <c r="I23" s="5">
        <v>15</v>
      </c>
      <c r="J23" s="11">
        <f>H23-I23</f>
        <v>1</v>
      </c>
      <c r="K23" s="6">
        <f>((E23-((H23-1)*2250))/H23)</f>
        <v>8945.375</v>
      </c>
      <c r="L23" s="6">
        <f>((F23-((I23-1)*2250))/I23)</f>
        <v>8252.4666666666672</v>
      </c>
      <c r="M23" s="114">
        <f>(100*(K23-L23))/K23</f>
        <v>7.7459953700468995</v>
      </c>
      <c r="N23" s="46"/>
      <c r="O23" s="3"/>
    </row>
    <row r="24" spans="1:15">
      <c r="A24" s="3"/>
      <c r="B24" s="8">
        <f t="shared" si="0"/>
        <v>21</v>
      </c>
      <c r="C24" s="1" t="s">
        <v>15</v>
      </c>
      <c r="D24" s="48">
        <v>359</v>
      </c>
      <c r="E24" s="7">
        <v>170015</v>
      </c>
      <c r="F24" s="7">
        <v>145348</v>
      </c>
      <c r="G24" s="43">
        <f>(100*(E24-F24))/E24</f>
        <v>14.508719818839515</v>
      </c>
      <c r="H24" s="5">
        <v>21</v>
      </c>
      <c r="I24" s="5">
        <v>21</v>
      </c>
      <c r="J24" s="11">
        <f>H24-I24</f>
        <v>0</v>
      </c>
      <c r="K24" s="6">
        <f>((E24-((H24-1)*2250))/H24)</f>
        <v>5953.0952380952385</v>
      </c>
      <c r="L24" s="6">
        <f>((F24-((I24-1)*2250))/I24)</f>
        <v>4778.4761904761908</v>
      </c>
      <c r="M24" s="114">
        <f>(100*(K24-L24))/K24</f>
        <v>19.731232252129743</v>
      </c>
      <c r="N24" s="46"/>
      <c r="O24" s="3"/>
    </row>
    <row r="25" spans="1:15">
      <c r="A25" s="3"/>
      <c r="B25" s="8">
        <f t="shared" si="0"/>
        <v>22</v>
      </c>
      <c r="C25" s="1" t="s">
        <v>12</v>
      </c>
      <c r="D25" s="48">
        <v>367</v>
      </c>
      <c r="E25" s="7">
        <v>163250</v>
      </c>
      <c r="F25" s="7">
        <v>143468</v>
      </c>
      <c r="G25" s="43">
        <f>(100*(E25-F25))/E25</f>
        <v>12.117611026033691</v>
      </c>
      <c r="H25" s="5">
        <v>16</v>
      </c>
      <c r="I25" s="5">
        <v>13</v>
      </c>
      <c r="J25" s="11">
        <f>H25-I25</f>
        <v>3</v>
      </c>
      <c r="K25" s="6">
        <f>((E25-((H25-1)*2250))/H25)</f>
        <v>8093.75</v>
      </c>
      <c r="L25" s="6">
        <f>((F25-((I25-1)*2250))/I25)</f>
        <v>8959.0769230769238</v>
      </c>
      <c r="M25" s="114">
        <f>(100*(K25-L25))/K25</f>
        <v>-10.691297891297898</v>
      </c>
      <c r="N25" s="46"/>
      <c r="O25" s="3"/>
    </row>
    <row r="26" spans="1:15">
      <c r="A26" s="3"/>
      <c r="B26" s="8">
        <f t="shared" si="0"/>
        <v>23</v>
      </c>
      <c r="C26" s="1" t="s">
        <v>13</v>
      </c>
      <c r="D26" s="48">
        <v>436</v>
      </c>
      <c r="E26" s="7">
        <v>115862</v>
      </c>
      <c r="F26" s="7">
        <v>111598</v>
      </c>
      <c r="G26" s="43">
        <f>(100*(E26-F26))/E26</f>
        <v>3.6802402858573129</v>
      </c>
      <c r="H26" s="5">
        <v>8</v>
      </c>
      <c r="I26" s="5">
        <v>8</v>
      </c>
      <c r="J26" s="11">
        <f>H26-I26</f>
        <v>0</v>
      </c>
      <c r="K26" s="6">
        <f>((E26-((H26-1)*2250))/H26)</f>
        <v>12514</v>
      </c>
      <c r="L26" s="6">
        <f>((F26-((I26-1)*2250))/I26)</f>
        <v>11981</v>
      </c>
      <c r="M26" s="114">
        <f>(100*(K26-L26))/K26</f>
        <v>4.2592296627776891</v>
      </c>
      <c r="N26" s="46"/>
      <c r="O26" s="3"/>
    </row>
    <row r="27" spans="1:15">
      <c r="A27" s="3"/>
      <c r="B27" s="8">
        <f t="shared" si="0"/>
        <v>24</v>
      </c>
      <c r="C27" s="58" t="s">
        <v>53</v>
      </c>
      <c r="D27" s="48">
        <v>470</v>
      </c>
      <c r="E27" s="7">
        <v>103164</v>
      </c>
      <c r="F27" s="7">
        <v>77176</v>
      </c>
      <c r="G27" s="43">
        <f>(100*(E27-F27))/E27</f>
        <v>25.190958086154083</v>
      </c>
      <c r="H27" s="5">
        <v>14</v>
      </c>
      <c r="I27" s="5">
        <v>10</v>
      </c>
      <c r="J27" s="11">
        <f>H27-I27</f>
        <v>4</v>
      </c>
      <c r="K27" s="6">
        <f>((E27-((H27-1)*2250))/H27)</f>
        <v>5279.5714285714284</v>
      </c>
      <c r="L27" s="6">
        <f>((F27-((I27-1)*2250))/I27)</f>
        <v>5692.6</v>
      </c>
      <c r="M27" s="114">
        <f>(100*(K27-L27))/K27</f>
        <v>-7.823145818112951</v>
      </c>
      <c r="N27" s="46"/>
      <c r="O27" s="3"/>
    </row>
    <row r="28" spans="1:15">
      <c r="A28" s="3"/>
      <c r="B28" s="8">
        <f t="shared" si="0"/>
        <v>25</v>
      </c>
      <c r="C28" s="58" t="s">
        <v>55</v>
      </c>
      <c r="D28" s="48">
        <v>486</v>
      </c>
      <c r="E28" s="7">
        <v>95528</v>
      </c>
      <c r="F28" s="7">
        <v>67822</v>
      </c>
      <c r="G28" s="43">
        <f>(100*(E28-F28))/E28</f>
        <v>29.003014822879155</v>
      </c>
      <c r="H28" s="5">
        <v>10</v>
      </c>
      <c r="I28" s="5">
        <v>8</v>
      </c>
      <c r="J28" s="11">
        <f>H28-I28</f>
        <v>2</v>
      </c>
      <c r="K28" s="6">
        <f>((E28-((H28-1)*2250))/H28)</f>
        <v>7527.8</v>
      </c>
      <c r="L28" s="6">
        <f>((F28-((I28-1)*2250))/I28)</f>
        <v>6509</v>
      </c>
      <c r="M28" s="114">
        <f>(100*(K28-L28))/K28</f>
        <v>13.533834586466167</v>
      </c>
      <c r="N28" s="46"/>
      <c r="O28" s="3"/>
    </row>
    <row r="29" spans="1:15">
      <c r="A29" s="3"/>
      <c r="B29" s="8">
        <f t="shared" si="0"/>
        <v>26</v>
      </c>
      <c r="C29" s="1" t="s">
        <v>22</v>
      </c>
      <c r="D29" s="48">
        <v>492</v>
      </c>
      <c r="E29" s="7">
        <v>92376</v>
      </c>
      <c r="F29" s="7">
        <v>92376</v>
      </c>
      <c r="G29" s="43">
        <f>(100*(E29-F29))/E29</f>
        <v>0</v>
      </c>
      <c r="H29" s="5">
        <v>6</v>
      </c>
      <c r="I29" s="5">
        <v>6</v>
      </c>
      <c r="J29" s="11">
        <f>H29-I29</f>
        <v>0</v>
      </c>
      <c r="K29" s="6">
        <f>((E29-((H29-1)*2250))/H29)</f>
        <v>13521</v>
      </c>
      <c r="L29" s="6">
        <f>((F29-((I29-1)*2250))/I29)</f>
        <v>13521</v>
      </c>
      <c r="M29" s="114">
        <f>(100*(K29-L29))/K29</f>
        <v>0</v>
      </c>
      <c r="N29" s="46"/>
      <c r="O29" s="3"/>
    </row>
    <row r="30" spans="1:15">
      <c r="A30" s="3"/>
      <c r="B30" s="8">
        <f t="shared" si="0"/>
        <v>27</v>
      </c>
      <c r="C30" s="58" t="s">
        <v>59</v>
      </c>
      <c r="D30" s="48">
        <v>517</v>
      </c>
      <c r="E30" s="7">
        <v>81332</v>
      </c>
      <c r="F30" s="7"/>
      <c r="G30" s="43"/>
      <c r="H30" s="5">
        <v>6</v>
      </c>
      <c r="I30" s="5"/>
      <c r="J30" s="11"/>
      <c r="K30" s="6">
        <f>((E30-((H30-1)*2250))/H30)</f>
        <v>11680.333333333334</v>
      </c>
      <c r="L30" s="6"/>
      <c r="M30" s="114"/>
      <c r="N30" s="46"/>
      <c r="O30" s="3"/>
    </row>
    <row r="31" spans="1:15">
      <c r="A31" s="3"/>
      <c r="B31" s="8">
        <f t="shared" si="0"/>
        <v>28</v>
      </c>
      <c r="C31" s="58" t="s">
        <v>54</v>
      </c>
      <c r="D31" s="48">
        <v>520</v>
      </c>
      <c r="E31" s="7">
        <v>80857</v>
      </c>
      <c r="F31" s="7">
        <v>65217</v>
      </c>
      <c r="G31" s="43">
        <f>(100*(E31-F31))/E31</f>
        <v>19.342790358286852</v>
      </c>
      <c r="H31" s="5">
        <v>12</v>
      </c>
      <c r="I31" s="5">
        <v>9</v>
      </c>
      <c r="J31" s="11">
        <f>H31-I31</f>
        <v>3</v>
      </c>
      <c r="K31" s="6">
        <f>((E31-((H31-1)*2250))/H31)</f>
        <v>4675.583333333333</v>
      </c>
      <c r="L31" s="6">
        <f>((F31-((I31-1)*2250))/I31)</f>
        <v>5246.333333333333</v>
      </c>
      <c r="M31" s="114">
        <f>(100*(K31-L31))/K31</f>
        <v>-12.207032990535941</v>
      </c>
      <c r="N31" s="46"/>
      <c r="O31" s="3"/>
    </row>
    <row r="32" spans="1:15">
      <c r="A32" s="3"/>
      <c r="B32" s="8">
        <f t="shared" si="0"/>
        <v>29</v>
      </c>
      <c r="C32" s="54" t="s">
        <v>60</v>
      </c>
      <c r="D32" s="53">
        <v>550</v>
      </c>
      <c r="E32" s="19">
        <v>70656</v>
      </c>
      <c r="F32" s="19"/>
      <c r="G32" s="43"/>
      <c r="H32" s="23">
        <v>7</v>
      </c>
      <c r="I32" s="23"/>
      <c r="J32" s="11"/>
      <c r="K32" s="57">
        <f>((E32-((H32-1)*2250))/H32)</f>
        <v>8165.1428571428569</v>
      </c>
      <c r="L32" s="7"/>
      <c r="M32" s="114"/>
      <c r="N32" s="46"/>
      <c r="O32" s="3"/>
    </row>
    <row r="33" spans="1:15">
      <c r="A33" s="3"/>
      <c r="B33" s="8">
        <f t="shared" si="0"/>
        <v>30</v>
      </c>
      <c r="C33" s="54" t="s">
        <v>56</v>
      </c>
      <c r="D33" s="53">
        <v>554</v>
      </c>
      <c r="E33" s="19">
        <v>70004</v>
      </c>
      <c r="F33" s="19">
        <v>56787</v>
      </c>
      <c r="G33" s="43">
        <f>(100*(E33-F33))/E33</f>
        <v>18.880349694303181</v>
      </c>
      <c r="H33" s="23">
        <v>7</v>
      </c>
      <c r="I33" s="23">
        <v>7</v>
      </c>
      <c r="J33" s="11">
        <f>H33-I33</f>
        <v>0</v>
      </c>
      <c r="K33" s="57">
        <f>((E33-((H33-1)*2250))/H33)</f>
        <v>8072</v>
      </c>
      <c r="L33" s="6">
        <f>((F33-((I33-1)*2250))/I33)</f>
        <v>6183.8571428571431</v>
      </c>
      <c r="M33" s="114">
        <f>(100*(K33-L33))/K33</f>
        <v>23.391264335268296</v>
      </c>
      <c r="N33" s="46"/>
      <c r="O33" s="3"/>
    </row>
    <row r="34" spans="1:15">
      <c r="A34" s="3"/>
      <c r="B34" s="8">
        <f t="shared" si="0"/>
        <v>31</v>
      </c>
      <c r="C34" s="54" t="s">
        <v>61</v>
      </c>
      <c r="D34" s="53">
        <v>584</v>
      </c>
      <c r="E34" s="19">
        <v>55774</v>
      </c>
      <c r="F34" s="19"/>
      <c r="G34" s="43"/>
      <c r="H34" s="23">
        <v>5</v>
      </c>
      <c r="I34" s="23"/>
      <c r="J34" s="11"/>
      <c r="K34" s="113">
        <f>((E34-((H34-1)*2250))/H34)</f>
        <v>9354.7999999999993</v>
      </c>
      <c r="L34" s="7"/>
      <c r="M34" s="114"/>
      <c r="N34" s="46"/>
      <c r="O34" s="3"/>
    </row>
    <row r="35" spans="1:15">
      <c r="A35" s="3"/>
      <c r="B35" s="8">
        <f t="shared" si="0"/>
        <v>32</v>
      </c>
      <c r="C35" s="54" t="s">
        <v>57</v>
      </c>
      <c r="D35" s="53">
        <v>608</v>
      </c>
      <c r="E35" s="19">
        <v>51199</v>
      </c>
      <c r="F35" s="19">
        <v>44758</v>
      </c>
      <c r="G35" s="43">
        <f>(100*(E35-F35))/E35</f>
        <v>12.580323834449892</v>
      </c>
      <c r="H35" s="23">
        <v>6</v>
      </c>
      <c r="I35" s="23">
        <v>5</v>
      </c>
      <c r="J35" s="11">
        <f>H35-I35</f>
        <v>1</v>
      </c>
      <c r="K35" s="57">
        <f>((E35-((H35-1)*2250))/H35)</f>
        <v>6658.166666666667</v>
      </c>
      <c r="L35" s="6">
        <f>((F35-((I35-1)*2250))/I35)</f>
        <v>7151.6</v>
      </c>
      <c r="M35" s="114">
        <f>(100*(K35-L35))/K35</f>
        <v>-7.4109489599239042</v>
      </c>
      <c r="N35" s="46"/>
      <c r="O35" s="3"/>
    </row>
    <row r="36" spans="1:15" ht="15.75" thickBot="1">
      <c r="A36" s="3"/>
      <c r="B36" s="8">
        <f t="shared" si="0"/>
        <v>33</v>
      </c>
      <c r="C36" s="54" t="s">
        <v>58</v>
      </c>
      <c r="D36" s="49">
        <v>658</v>
      </c>
      <c r="E36" s="59">
        <v>41438</v>
      </c>
      <c r="F36" s="59">
        <v>38719</v>
      </c>
      <c r="G36" s="43">
        <f>(100*(E36-F36))/E36</f>
        <v>6.5616101163183549</v>
      </c>
      <c r="H36" s="23">
        <v>6</v>
      </c>
      <c r="I36" s="23">
        <v>6</v>
      </c>
      <c r="J36" s="11">
        <f>H36-I36</f>
        <v>0</v>
      </c>
      <c r="K36" s="24">
        <f>((E36-((H36-1)*2250))/H36)</f>
        <v>5031.333333333333</v>
      </c>
      <c r="L36" s="6">
        <f>((F36-((I36-1)*2250))/I36)</f>
        <v>4578.166666666667</v>
      </c>
      <c r="M36" s="11">
        <f>(100*(K36-L36))/K36</f>
        <v>9.0068901550284775</v>
      </c>
      <c r="N36" s="46"/>
      <c r="O36" s="3"/>
    </row>
    <row r="37" spans="1:15" ht="15.75" thickBot="1">
      <c r="A37" s="3"/>
      <c r="B37" s="20"/>
      <c r="C37" s="21"/>
      <c r="D37" s="21"/>
      <c r="E37" s="21"/>
      <c r="F37" s="21"/>
      <c r="G37" s="21"/>
      <c r="H37" s="21"/>
      <c r="I37" s="21"/>
      <c r="J37" s="55"/>
      <c r="K37" s="21"/>
      <c r="L37" s="25"/>
      <c r="M37" s="26"/>
      <c r="N37" s="3"/>
      <c r="O37" s="3"/>
    </row>
    <row r="38" spans="1:15" ht="15.75" thickBot="1">
      <c r="A38" s="3"/>
      <c r="B38" s="80" t="s">
        <v>32</v>
      </c>
      <c r="C38" s="81"/>
      <c r="D38" s="9">
        <f>AVERAGE(D5:D36)</f>
        <v>330.96875</v>
      </c>
      <c r="E38" s="2">
        <f>AVERAGE(E5:E36)</f>
        <v>274429.3125</v>
      </c>
      <c r="F38" s="2">
        <f>AVERAGE(F5:F36)</f>
        <v>262863.31034482759</v>
      </c>
      <c r="G38" s="50">
        <f>AVERAGE(G5:G36)</f>
        <v>11.796873218791998</v>
      </c>
      <c r="H38" s="51">
        <f>AVERAGE(H5:H36)</f>
        <v>23.59375</v>
      </c>
      <c r="I38" s="51">
        <f>AVERAGE(I5:I36)</f>
        <v>23</v>
      </c>
      <c r="J38" s="56">
        <f>AVERAGE(J5:J36)</f>
        <v>2.4137931034482758</v>
      </c>
      <c r="K38" s="2">
        <f>AVERAGE(K5:K36)</f>
        <v>9340.7058242188632</v>
      </c>
      <c r="L38" s="10">
        <f>AVERAGE(L5:L36)</f>
        <v>8953.3142567568757</v>
      </c>
      <c r="M38" s="27">
        <f>AVERAGE(M5:M36)</f>
        <v>3.7024120757252552</v>
      </c>
      <c r="N38" s="3"/>
      <c r="O38" s="3"/>
    </row>
    <row r="39" spans="1:15" ht="15.75" thickBot="1">
      <c r="A39" s="3"/>
      <c r="B39" s="3"/>
      <c r="C39" s="3"/>
      <c r="D39" s="3"/>
      <c r="E39" s="45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B40" s="13" t="s">
        <v>36</v>
      </c>
      <c r="C40" s="71" t="s">
        <v>38</v>
      </c>
      <c r="D40" s="72"/>
      <c r="E40" s="14" t="s">
        <v>39</v>
      </c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thickBot="1">
      <c r="A41" s="3"/>
      <c r="B41" s="12"/>
      <c r="C41" s="73" t="s">
        <v>37</v>
      </c>
      <c r="D41" s="74"/>
      <c r="E41" s="15" t="s">
        <v>39</v>
      </c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sortState ref="C5:M36">
    <sortCondition descending="1" ref="E5:E36"/>
  </sortState>
  <mergeCells count="20">
    <mergeCell ref="C40:D40"/>
    <mergeCell ref="C41:D41"/>
    <mergeCell ref="B1:D2"/>
    <mergeCell ref="M3:M4"/>
    <mergeCell ref="N3:N4"/>
    <mergeCell ref="B38:C38"/>
    <mergeCell ref="H3:H4"/>
    <mergeCell ref="G3:G4"/>
    <mergeCell ref="B3:B4"/>
    <mergeCell ref="C3:C4"/>
    <mergeCell ref="D3:D4"/>
    <mergeCell ref="E3:E4"/>
    <mergeCell ref="F3:F4"/>
    <mergeCell ref="O3:O4"/>
    <mergeCell ref="P3:P4"/>
    <mergeCell ref="Q3:Q4"/>
    <mergeCell ref="L3:L4"/>
    <mergeCell ref="I3:I4"/>
    <mergeCell ref="J3:J4"/>
    <mergeCell ref="K3:K4"/>
  </mergeCells>
  <conditionalFormatting sqref="B5:M36">
    <cfRule type="expression" dxfId="262" priority="45">
      <formula>NOT(MOD(ROW(),2))</formula>
    </cfRule>
    <cfRule type="expression" dxfId="261" priority="47">
      <formula>MOD(ROW(),2)</formula>
    </cfRule>
  </conditionalFormatting>
  <conditionalFormatting sqref="D5:D36">
    <cfRule type="aboveAverage" dxfId="260" priority="50" aboveAverage="0"/>
    <cfRule type="aboveAverage" dxfId="259" priority="51"/>
    <cfRule type="aboveAverage" dxfId="258" priority="52" aboveAverage="0"/>
    <cfRule type="aboveAverage" dxfId="257" priority="53" aboveAverage="0"/>
    <cfRule type="aboveAverage" dxfId="256" priority="54" aboveAverage="0"/>
    <cfRule type="aboveAverage" dxfId="255" priority="55"/>
  </conditionalFormatting>
  <conditionalFormatting sqref="E5:E36">
    <cfRule type="aboveAverage" dxfId="254" priority="56"/>
    <cfRule type="aboveAverage" dxfId="253" priority="57" aboveAverage="0" equalAverage="1"/>
  </conditionalFormatting>
  <conditionalFormatting sqref="H5:H36">
    <cfRule type="aboveAverage" dxfId="252" priority="58"/>
    <cfRule type="aboveAverage" dxfId="251" priority="59" aboveAverage="0"/>
  </conditionalFormatting>
  <conditionalFormatting sqref="K5:L36">
    <cfRule type="aboveAverage" dxfId="250" priority="60" aboveAverage="0"/>
    <cfRule type="aboveAverage" dxfId="249" priority="61"/>
  </conditionalFormatting>
  <conditionalFormatting sqref="L5:L36">
    <cfRule type="aboveAverage" dxfId="248" priority="62" aboveAverage="0"/>
    <cfRule type="aboveAverage" dxfId="247" priority="63"/>
  </conditionalFormatting>
  <conditionalFormatting sqref="M5:M36">
    <cfRule type="aboveAverage" dxfId="246" priority="64" aboveAverage="0"/>
    <cfRule type="aboveAverage" dxfId="245" priority="65"/>
  </conditionalFormatting>
  <conditionalFormatting sqref="G5:G36">
    <cfRule type="aboveAverage" dxfId="244" priority="66" aboveAverage="0"/>
    <cfRule type="aboveAverage" dxfId="243" priority="67"/>
  </conditionalFormatting>
  <conditionalFormatting sqref="F5:F36">
    <cfRule type="aboveAverage" dxfId="242" priority="68"/>
    <cfRule type="aboveAverage" dxfId="241" priority="69" aboveAverage="0" equalAverage="1"/>
  </conditionalFormatting>
  <conditionalFormatting sqref="I5:I36">
    <cfRule type="aboveAverage" dxfId="240" priority="72"/>
    <cfRule type="aboveAverage" dxfId="239" priority="73" aboveAverage="0"/>
  </conditionalFormatting>
  <conditionalFormatting sqref="J5:J36">
    <cfRule type="aboveAverage" dxfId="238" priority="74" aboveAverage="0"/>
    <cfRule type="aboveAverage" dxfId="237" priority="75"/>
    <cfRule type="aboveAverage" dxfId="236" priority="76" aboveAverage="0"/>
    <cfRule type="aboveAverage" dxfId="235" priority="77"/>
  </conditionalFormatting>
  <conditionalFormatting sqref="F5:F36">
    <cfRule type="aboveAverage" dxfId="234" priority="78"/>
    <cfRule type="aboveAverage" dxfId="233" priority="79" aboveAverage="0" equalAverage="1"/>
  </conditionalFormatting>
  <conditionalFormatting sqref="F5:F36">
    <cfRule type="aboveAverage" dxfId="232" priority="3"/>
    <cfRule type="aboveAverage" dxfId="231" priority="4" aboveAverage="0" equalAverage="1"/>
  </conditionalFormatting>
  <conditionalFormatting sqref="I5:I36">
    <cfRule type="aboveAverage" dxfId="230" priority="1"/>
    <cfRule type="aboveAverage" dxfId="229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J30" sqref="J30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  <col min="9" max="9" width="14" customWidth="1"/>
  </cols>
  <sheetData>
    <row r="1" spans="1:17" ht="15" customHeight="1">
      <c r="A1" s="3"/>
      <c r="B1" s="75">
        <v>40978</v>
      </c>
      <c r="C1" s="76"/>
      <c r="D1" s="7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77"/>
      <c r="C2" s="77"/>
      <c r="D2" s="7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84" t="s">
        <v>23</v>
      </c>
      <c r="C3" s="86" t="s">
        <v>24</v>
      </c>
      <c r="D3" s="90" t="s">
        <v>26</v>
      </c>
      <c r="E3" s="63" t="s">
        <v>35</v>
      </c>
      <c r="F3" s="78" t="s">
        <v>28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85"/>
      <c r="C4" s="87"/>
      <c r="D4" s="91"/>
      <c r="E4" s="64"/>
      <c r="F4" s="79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8">
        <v>2</v>
      </c>
      <c r="C5" s="1" t="s">
        <v>1</v>
      </c>
      <c r="D5" s="7">
        <v>781522</v>
      </c>
      <c r="E5" s="7">
        <v>727480</v>
      </c>
      <c r="F5" s="43">
        <f>(100*(D5-E5))/D5</f>
        <v>6.9149684845724115</v>
      </c>
      <c r="G5" s="3">
        <f>(100*(D5-E5))/D5</f>
        <v>6.9149684845724115</v>
      </c>
      <c r="H5" s="13" t="s">
        <v>36</v>
      </c>
      <c r="I5" s="71" t="s">
        <v>38</v>
      </c>
      <c r="J5" s="72"/>
      <c r="K5" s="14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8">
        <v>3</v>
      </c>
      <c r="C6" s="1" t="s">
        <v>0</v>
      </c>
      <c r="D6" s="7">
        <v>740036</v>
      </c>
      <c r="E6" s="7">
        <v>613158</v>
      </c>
      <c r="F6" s="43">
        <f>(100*(D6-E6))/D6</f>
        <v>17.144841602300428</v>
      </c>
      <c r="G6" s="3"/>
      <c r="H6" s="12"/>
      <c r="I6" s="73" t="s">
        <v>37</v>
      </c>
      <c r="J6" s="74"/>
      <c r="K6" s="15" t="s">
        <v>39</v>
      </c>
      <c r="L6" s="3"/>
      <c r="M6" s="3"/>
      <c r="N6" s="3"/>
      <c r="O6" s="3"/>
      <c r="P6" s="3"/>
      <c r="Q6" s="3"/>
    </row>
    <row r="7" spans="1:17">
      <c r="A7" s="3"/>
      <c r="B7" s="8">
        <v>4</v>
      </c>
      <c r="C7" s="1" t="s">
        <v>16</v>
      </c>
      <c r="D7" s="7">
        <v>708625</v>
      </c>
      <c r="E7" s="7">
        <v>609654</v>
      </c>
      <c r="F7" s="43">
        <f>(100*(D7-E7))/D7</f>
        <v>13.966625507144117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8">
        <v>5</v>
      </c>
      <c r="C8" s="1" t="s">
        <v>18</v>
      </c>
      <c r="D8" s="7">
        <v>523243</v>
      </c>
      <c r="E8" s="7">
        <v>480848</v>
      </c>
      <c r="F8" s="43">
        <f>(100*(D8-E8))/D8</f>
        <v>8.102353973201744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8">
        <v>6</v>
      </c>
      <c r="C9" s="1" t="s">
        <v>2</v>
      </c>
      <c r="D9" s="7">
        <v>449964</v>
      </c>
      <c r="E9" s="7">
        <v>427659</v>
      </c>
      <c r="F9" s="43">
        <f>(100*(D9-E9))/D9</f>
        <v>4.957063231725205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8">
        <v>7</v>
      </c>
      <c r="C10" s="1" t="s">
        <v>8</v>
      </c>
      <c r="D10" s="7">
        <v>422748</v>
      </c>
      <c r="E10" s="7">
        <v>343614</v>
      </c>
      <c r="F10" s="43">
        <f>(100*(D10-E10))/D10</f>
        <v>18.718953135201112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8">
        <v>8</v>
      </c>
      <c r="C11" s="1" t="s">
        <v>6</v>
      </c>
      <c r="D11" s="7">
        <v>415769</v>
      </c>
      <c r="E11" s="7">
        <v>344877</v>
      </c>
      <c r="F11" s="43">
        <f>(100*(D11-E11))/D11</f>
        <v>17.050814274272494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8">
        <v>9</v>
      </c>
      <c r="C12" s="1" t="s">
        <v>17</v>
      </c>
      <c r="D12" s="7">
        <v>411734</v>
      </c>
      <c r="E12" s="7">
        <v>411734</v>
      </c>
      <c r="F12" s="43">
        <f>(100*(D12-E12))/D12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8">
        <v>10</v>
      </c>
      <c r="C13" s="1" t="s">
        <v>19</v>
      </c>
      <c r="D13" s="7">
        <v>390699</v>
      </c>
      <c r="E13" s="7">
        <v>369096</v>
      </c>
      <c r="F13" s="43">
        <f>(100*(D13-E13))/D13</f>
        <v>5.5293205255196458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8">
        <v>11</v>
      </c>
      <c r="C14" s="1" t="s">
        <v>5</v>
      </c>
      <c r="D14" s="7">
        <v>388794</v>
      </c>
      <c r="E14" s="7">
        <v>343248</v>
      </c>
      <c r="F14" s="43">
        <f>(100*(D14-E14))/D14</f>
        <v>11.714686955045602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8">
        <v>12</v>
      </c>
      <c r="C15" s="1" t="s">
        <v>3</v>
      </c>
      <c r="D15" s="7">
        <v>370253</v>
      </c>
      <c r="E15" s="7">
        <v>311834</v>
      </c>
      <c r="F15" s="43">
        <f>(100*(D15-E15))/D15</f>
        <v>15.778130089425339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8">
        <v>13</v>
      </c>
      <c r="C16" s="1" t="s">
        <v>7</v>
      </c>
      <c r="D16" s="7">
        <v>340696</v>
      </c>
      <c r="E16" s="7">
        <v>316169</v>
      </c>
      <c r="F16" s="43">
        <f>(100*(D16-E16))/D16</f>
        <v>7.1990865757155937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8">
        <f>B16+1</f>
        <v>14</v>
      </c>
      <c r="C17" s="1" t="s">
        <v>20</v>
      </c>
      <c r="D17" s="7">
        <v>284443</v>
      </c>
      <c r="E17" s="7">
        <v>258043</v>
      </c>
      <c r="F17" s="43">
        <f>(100*(D17-E17))/D17</f>
        <v>9.2812971315869959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8">
        <f t="shared" ref="B18:B36" si="0">B17+1</f>
        <v>15</v>
      </c>
      <c r="C18" s="1" t="s">
        <v>10</v>
      </c>
      <c r="D18" s="7">
        <v>270158</v>
      </c>
      <c r="E18" s="7">
        <v>253741</v>
      </c>
      <c r="F18" s="43">
        <f>(100*(D18-E18))/D18</f>
        <v>6.0768143086638187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8">
        <f t="shared" si="0"/>
        <v>16</v>
      </c>
      <c r="C19" s="1" t="s">
        <v>21</v>
      </c>
      <c r="D19" s="7">
        <v>268671</v>
      </c>
      <c r="E19" s="7">
        <v>231918</v>
      </c>
      <c r="F19" s="43">
        <f>(100*(D19-E19))/D19</f>
        <v>13.67955603693737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8">
        <f t="shared" si="0"/>
        <v>17</v>
      </c>
      <c r="C20" s="1" t="s">
        <v>9</v>
      </c>
      <c r="D20" s="7">
        <v>239806</v>
      </c>
      <c r="E20" s="7">
        <v>248521</v>
      </c>
      <c r="F20" s="43">
        <f>(100*(D20-E20))/D20</f>
        <v>-3.6341876350049622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8">
        <f t="shared" si="0"/>
        <v>18</v>
      </c>
      <c r="C21" s="1" t="s">
        <v>4</v>
      </c>
      <c r="D21" s="7">
        <v>220537</v>
      </c>
      <c r="E21" s="7">
        <v>174146</v>
      </c>
      <c r="F21" s="43">
        <f>(100*(D21-E21))/D21</f>
        <v>21.035472505747336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8">
        <f t="shared" si="0"/>
        <v>19</v>
      </c>
      <c r="C22" s="1" t="s">
        <v>11</v>
      </c>
      <c r="D22" s="7">
        <v>185709</v>
      </c>
      <c r="E22" s="7">
        <v>158740</v>
      </c>
      <c r="F22" s="43">
        <f>(100*(D22-E22))/D22</f>
        <v>14.52218255442655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8">
        <f t="shared" si="0"/>
        <v>20</v>
      </c>
      <c r="C23" s="1" t="s">
        <v>14</v>
      </c>
      <c r="D23" s="7">
        <v>176876</v>
      </c>
      <c r="E23" s="7">
        <v>155287</v>
      </c>
      <c r="F23" s="43">
        <f>(100*(D23-E23))/D23</f>
        <v>12.205726045365115</v>
      </c>
      <c r="G23" s="3"/>
      <c r="H23" s="3"/>
      <c r="I23" s="3"/>
      <c r="J23" s="52"/>
      <c r="K23" s="3"/>
      <c r="L23" s="3"/>
      <c r="M23" s="3"/>
      <c r="N23" s="3"/>
      <c r="O23" s="3"/>
      <c r="P23" s="3"/>
      <c r="Q23" s="3"/>
    </row>
    <row r="24" spans="1:17">
      <c r="A24" s="3"/>
      <c r="B24" s="8">
        <f t="shared" si="0"/>
        <v>21</v>
      </c>
      <c r="C24" s="1" t="s">
        <v>15</v>
      </c>
      <c r="D24" s="7">
        <v>170015</v>
      </c>
      <c r="E24" s="7">
        <v>145348</v>
      </c>
      <c r="F24" s="43">
        <f>(100*(D24-E24))/D24</f>
        <v>14.508719818839515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8">
        <f t="shared" si="0"/>
        <v>22</v>
      </c>
      <c r="C25" s="1" t="s">
        <v>12</v>
      </c>
      <c r="D25" s="7">
        <v>163250</v>
      </c>
      <c r="E25" s="7">
        <v>143468</v>
      </c>
      <c r="F25" s="43">
        <f>(100*(D25-E25))/D25</f>
        <v>12.117611026033691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8">
        <f t="shared" si="0"/>
        <v>23</v>
      </c>
      <c r="C26" s="1" t="s">
        <v>13</v>
      </c>
      <c r="D26" s="7">
        <v>115862</v>
      </c>
      <c r="E26" s="7">
        <v>111598</v>
      </c>
      <c r="F26" s="43">
        <f>(100*(D26-E26))/D26</f>
        <v>3.6802402858573129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8">
        <f t="shared" si="0"/>
        <v>24</v>
      </c>
      <c r="C27" s="58" t="s">
        <v>53</v>
      </c>
      <c r="D27" s="7">
        <v>103164</v>
      </c>
      <c r="E27" s="7">
        <v>77176</v>
      </c>
      <c r="F27" s="43">
        <f>(100*(D27-E27))/D27</f>
        <v>25.190958086154083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8">
        <f t="shared" si="0"/>
        <v>25</v>
      </c>
      <c r="C28" s="58" t="s">
        <v>55</v>
      </c>
      <c r="D28" s="7">
        <v>95528</v>
      </c>
      <c r="E28" s="7">
        <v>67822</v>
      </c>
      <c r="F28" s="43">
        <f>(100*(D28-E28))/D28</f>
        <v>29.003014822879155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8">
        <f t="shared" si="0"/>
        <v>26</v>
      </c>
      <c r="C29" s="1" t="s">
        <v>22</v>
      </c>
      <c r="D29" s="7">
        <v>92376</v>
      </c>
      <c r="E29" s="7">
        <v>92376</v>
      </c>
      <c r="F29" s="43">
        <f>(100*(D29-E29))/D29</f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8">
        <f t="shared" si="0"/>
        <v>27</v>
      </c>
      <c r="C30" s="58" t="s">
        <v>59</v>
      </c>
      <c r="D30" s="7">
        <v>81332</v>
      </c>
      <c r="E30" s="7"/>
      <c r="F30" s="4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8">
        <f t="shared" si="0"/>
        <v>28</v>
      </c>
      <c r="C31" s="58" t="s">
        <v>54</v>
      </c>
      <c r="D31" s="7">
        <v>80857</v>
      </c>
      <c r="E31" s="7">
        <v>65217</v>
      </c>
      <c r="F31" s="43">
        <f>(100*(D31-E31))/D31</f>
        <v>19.342790358286852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8">
        <f t="shared" si="0"/>
        <v>29</v>
      </c>
      <c r="C32" s="54" t="s">
        <v>60</v>
      </c>
      <c r="D32" s="19">
        <v>70656</v>
      </c>
      <c r="E32" s="19"/>
      <c r="F32" s="4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8">
        <f t="shared" si="0"/>
        <v>30</v>
      </c>
      <c r="C33" s="54" t="s">
        <v>56</v>
      </c>
      <c r="D33" s="19">
        <v>70004</v>
      </c>
      <c r="E33" s="19">
        <v>56787</v>
      </c>
      <c r="F33" s="43">
        <f>(100*(D33-E33))/D33</f>
        <v>18.880349694303181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8">
        <f t="shared" si="0"/>
        <v>31</v>
      </c>
      <c r="C34" s="54" t="s">
        <v>61</v>
      </c>
      <c r="D34" s="19">
        <v>55774</v>
      </c>
      <c r="E34" s="19"/>
      <c r="F34" s="4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8">
        <f t="shared" si="0"/>
        <v>32</v>
      </c>
      <c r="C35" s="54" t="s">
        <v>57</v>
      </c>
      <c r="D35" s="19">
        <v>51199</v>
      </c>
      <c r="E35" s="19">
        <v>44758</v>
      </c>
      <c r="F35" s="43">
        <f>(100*(D35-E35))/D35</f>
        <v>12.580323834449892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thickBot="1">
      <c r="A36" s="3"/>
      <c r="B36" s="8">
        <f t="shared" si="0"/>
        <v>33</v>
      </c>
      <c r="C36" s="54" t="s">
        <v>58</v>
      </c>
      <c r="D36" s="59">
        <v>41438</v>
      </c>
      <c r="E36" s="59">
        <v>38719</v>
      </c>
      <c r="F36" s="43">
        <f>(100*(D36-E36))/D36</f>
        <v>6.5616101163183549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20"/>
      <c r="C37" s="21"/>
      <c r="D37" s="21"/>
      <c r="E37" s="21"/>
      <c r="F37" s="2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80" t="s">
        <v>32</v>
      </c>
      <c r="C38" s="81"/>
      <c r="D38" s="2">
        <f>AVERAGE(D5:D36)</f>
        <v>274429.3125</v>
      </c>
      <c r="E38" s="2">
        <f>AVERAGE(E5:E36)</f>
        <v>262863.31034482759</v>
      </c>
      <c r="F38" s="50">
        <f>AVERAGE(F5:F36)</f>
        <v>11.796873218791998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</sheetData>
  <sortState ref="C5:F34">
    <sortCondition descending="1" ref="F5:F34"/>
  </sortState>
  <mergeCells count="9">
    <mergeCell ref="B1:D2"/>
    <mergeCell ref="B3:B4"/>
    <mergeCell ref="C3:C4"/>
    <mergeCell ref="B38:C38"/>
    <mergeCell ref="I5:J5"/>
    <mergeCell ref="I6:J6"/>
    <mergeCell ref="D3:D4"/>
    <mergeCell ref="E3:E4"/>
    <mergeCell ref="F3:F4"/>
  </mergeCells>
  <conditionalFormatting sqref="B5:F36">
    <cfRule type="expression" dxfId="148" priority="44">
      <formula>NOT(MOD(ROW(),2))</formula>
    </cfRule>
    <cfRule type="expression" dxfId="147" priority="45">
      <formula>MOD(ROW(),2)</formula>
    </cfRule>
  </conditionalFormatting>
  <conditionalFormatting sqref="D5:D36">
    <cfRule type="aboveAverage" dxfId="146" priority="37" aboveAverage="0"/>
    <cfRule type="aboveAverage" dxfId="145" priority="38"/>
    <cfRule type="aboveAverage" dxfId="144" priority="41" aboveAverage="0" equalAverage="1"/>
  </conditionalFormatting>
  <conditionalFormatting sqref="B5:C36">
    <cfRule type="expression" dxfId="143" priority="39">
      <formula>NOT(MOD(ROW(),2))</formula>
    </cfRule>
    <cfRule type="expression" dxfId="142" priority="40">
      <formula>MOD(ROW(),2)</formula>
    </cfRule>
  </conditionalFormatting>
  <conditionalFormatting sqref="E5:E36">
    <cfRule type="aboveAverage" dxfId="141" priority="35" aboveAverage="0"/>
    <cfRule type="aboveAverage" dxfId="140" priority="36"/>
  </conditionalFormatting>
  <conditionalFormatting sqref="F5:F36">
    <cfRule type="aboveAverage" dxfId="139" priority="33" aboveAverage="0"/>
    <cfRule type="aboveAverage" dxfId="138" priority="34"/>
  </conditionalFormatting>
  <conditionalFormatting sqref="B5:C36">
    <cfRule type="expression" dxfId="137" priority="31">
      <formula>NOT(MOD(ROW(),2))</formula>
    </cfRule>
    <cfRule type="expression" dxfId="136" priority="32">
      <formula>MOD(ROW(),2)</formula>
    </cfRule>
  </conditionalFormatting>
  <conditionalFormatting sqref="D5:F36">
    <cfRule type="expression" dxfId="135" priority="29">
      <formula>NOT(MOD(ROW(),2))</formula>
    </cfRule>
    <cfRule type="expression" dxfId="134" priority="30">
      <formula>MOD(ROW(),2)</formula>
    </cfRule>
  </conditionalFormatting>
  <conditionalFormatting sqref="D5:D36">
    <cfRule type="aboveAverage" dxfId="133" priority="27"/>
    <cfRule type="aboveAverage" dxfId="132" priority="28" aboveAverage="0" equalAverage="1"/>
  </conditionalFormatting>
  <conditionalFormatting sqref="F5:F36">
    <cfRule type="aboveAverage" dxfId="131" priority="25" aboveAverage="0"/>
    <cfRule type="aboveAverage" dxfId="130" priority="26"/>
  </conditionalFormatting>
  <conditionalFormatting sqref="E5:E36">
    <cfRule type="aboveAverage" dxfId="129" priority="23"/>
    <cfRule type="aboveAverage" dxfId="128" priority="24" aboveAverage="0" equalAverage="1"/>
  </conditionalFormatting>
  <conditionalFormatting sqref="D5:D36">
    <cfRule type="expression" dxfId="127" priority="21">
      <formula>NOT(MOD(ROW(),2))</formula>
    </cfRule>
    <cfRule type="expression" dxfId="126" priority="22">
      <formula>MOD(ROW(),2)</formula>
    </cfRule>
  </conditionalFormatting>
  <conditionalFormatting sqref="E5:E36">
    <cfRule type="aboveAverage" dxfId="125" priority="19"/>
    <cfRule type="aboveAverage" dxfId="124" priority="20" aboveAverage="0" equalAverage="1"/>
  </conditionalFormatting>
  <conditionalFormatting sqref="E5:E36">
    <cfRule type="expression" dxfId="123" priority="17">
      <formula>NOT(MOD(ROW(),2))</formula>
    </cfRule>
    <cfRule type="expression" dxfId="122" priority="18">
      <formula>MOD(ROW(),2)</formula>
    </cfRule>
  </conditionalFormatting>
  <conditionalFormatting sqref="B5:C36">
    <cfRule type="expression" dxfId="121" priority="15">
      <formula>NOT(MOD(ROW(),2))</formula>
    </cfRule>
    <cfRule type="expression" dxfId="120" priority="16">
      <formula>MOD(ROW(),2)</formula>
    </cfRule>
  </conditionalFormatting>
  <conditionalFormatting sqref="B5:C36">
    <cfRule type="expression" dxfId="75" priority="13">
      <formula>NOT(MOD(ROW(),2))</formula>
    </cfRule>
    <cfRule type="expression" dxfId="74" priority="14">
      <formula>MOD(ROW(),2)</formula>
    </cfRule>
  </conditionalFormatting>
  <conditionalFormatting sqref="D5:F36">
    <cfRule type="expression" dxfId="29" priority="11">
      <formula>NOT(MOD(ROW(),2))</formula>
    </cfRule>
    <cfRule type="expression" dxfId="28" priority="12">
      <formula>MOD(ROW(),2)</formula>
    </cfRule>
  </conditionalFormatting>
  <conditionalFormatting sqref="D5:D36">
    <cfRule type="aboveAverage" dxfId="25" priority="9"/>
    <cfRule type="aboveAverage" dxfId="24" priority="10" aboveAverage="0" equalAverage="1"/>
  </conditionalFormatting>
  <conditionalFormatting sqref="F5:F36">
    <cfRule type="aboveAverage" dxfId="21" priority="7" aboveAverage="0"/>
    <cfRule type="aboveAverage" dxfId="20" priority="8"/>
  </conditionalFormatting>
  <conditionalFormatting sqref="E5:E36">
    <cfRule type="aboveAverage" dxfId="17" priority="5"/>
    <cfRule type="aboveAverage" dxfId="16" priority="6" aboveAverage="0" equalAverage="1"/>
  </conditionalFormatting>
  <conditionalFormatting sqref="E5:E36">
    <cfRule type="aboveAverage" dxfId="13" priority="3"/>
    <cfRule type="aboveAverage" dxfId="12" priority="4" aboveAverage="0" equalAverage="1"/>
  </conditionalFormatting>
  <conditionalFormatting sqref="E5:E36">
    <cfRule type="aboveAverage" dxfId="9" priority="1"/>
    <cfRule type="aboveAverage" dxfId="8" priority="2" aboveAverage="0" equalAverag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I22" sqref="I22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  <col min="10" max="10" width="14.42578125" customWidth="1"/>
  </cols>
  <sheetData>
    <row r="1" spans="1:17" ht="15" customHeight="1">
      <c r="A1" s="3"/>
      <c r="B1" s="75">
        <v>40978</v>
      </c>
      <c r="C1" s="76"/>
      <c r="D1" s="7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77"/>
      <c r="C2" s="77"/>
      <c r="D2" s="7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84" t="s">
        <v>23</v>
      </c>
      <c r="C3" s="86" t="s">
        <v>24</v>
      </c>
      <c r="D3" s="82" t="s">
        <v>27</v>
      </c>
      <c r="E3" s="65" t="s">
        <v>34</v>
      </c>
      <c r="F3" s="67" t="s">
        <v>30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85"/>
      <c r="C4" s="87"/>
      <c r="D4" s="83"/>
      <c r="E4" s="66"/>
      <c r="F4" s="68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8">
        <v>2</v>
      </c>
      <c r="C5" s="1" t="s">
        <v>1</v>
      </c>
      <c r="D5" s="4">
        <v>56</v>
      </c>
      <c r="E5" s="4">
        <v>52</v>
      </c>
      <c r="F5" s="11">
        <v>4</v>
      </c>
      <c r="G5" s="60"/>
      <c r="H5" s="13" t="s">
        <v>36</v>
      </c>
      <c r="I5" s="71" t="s">
        <v>38</v>
      </c>
      <c r="J5" s="72"/>
      <c r="K5" s="14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8">
        <v>3</v>
      </c>
      <c r="C6" s="1" t="s">
        <v>0</v>
      </c>
      <c r="D6" s="5">
        <v>66</v>
      </c>
      <c r="E6" s="5">
        <v>51</v>
      </c>
      <c r="F6" s="11">
        <v>15</v>
      </c>
      <c r="G6" s="60"/>
      <c r="H6" s="12"/>
      <c r="I6" s="73" t="s">
        <v>37</v>
      </c>
      <c r="J6" s="74"/>
      <c r="K6" s="15" t="s">
        <v>39</v>
      </c>
      <c r="L6" s="3"/>
      <c r="M6" s="3"/>
      <c r="N6" s="3"/>
      <c r="O6" s="3"/>
      <c r="P6" s="3"/>
      <c r="Q6" s="3"/>
    </row>
    <row r="7" spans="1:17">
      <c r="A7" s="3"/>
      <c r="B7" s="8">
        <v>4</v>
      </c>
      <c r="C7" s="1" t="s">
        <v>16</v>
      </c>
      <c r="D7" s="5">
        <v>62</v>
      </c>
      <c r="E7" s="5">
        <v>51</v>
      </c>
      <c r="F7" s="11">
        <v>11</v>
      </c>
      <c r="G7" s="60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8">
        <v>5</v>
      </c>
      <c r="C8" s="1" t="s">
        <v>18</v>
      </c>
      <c r="D8" s="5">
        <v>41</v>
      </c>
      <c r="E8" s="5">
        <v>41</v>
      </c>
      <c r="F8" s="11">
        <v>0</v>
      </c>
      <c r="G8" s="60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8">
        <v>6</v>
      </c>
      <c r="C9" s="1" t="s">
        <v>2</v>
      </c>
      <c r="D9" s="5">
        <v>25</v>
      </c>
      <c r="E9" s="5">
        <v>25</v>
      </c>
      <c r="F9" s="11">
        <v>0</v>
      </c>
      <c r="G9" s="60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8">
        <v>7</v>
      </c>
      <c r="C10" s="1" t="s">
        <v>8</v>
      </c>
      <c r="D10" s="5">
        <v>41</v>
      </c>
      <c r="E10" s="5">
        <v>35</v>
      </c>
      <c r="F10" s="11">
        <v>6</v>
      </c>
      <c r="G10" s="60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8">
        <v>8</v>
      </c>
      <c r="C11" s="1" t="s">
        <v>6</v>
      </c>
      <c r="D11" s="5">
        <v>48</v>
      </c>
      <c r="E11" s="5">
        <v>42</v>
      </c>
      <c r="F11" s="11">
        <v>6</v>
      </c>
      <c r="G11" s="60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8">
        <v>9</v>
      </c>
      <c r="C12" s="1" t="s">
        <v>17</v>
      </c>
      <c r="D12" s="5">
        <v>30</v>
      </c>
      <c r="E12" s="5">
        <v>30</v>
      </c>
      <c r="F12" s="11">
        <v>0</v>
      </c>
      <c r="G12" s="60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8">
        <v>10</v>
      </c>
      <c r="C13" s="1" t="s">
        <v>19</v>
      </c>
      <c r="D13" s="5">
        <v>28</v>
      </c>
      <c r="E13" s="5">
        <v>26</v>
      </c>
      <c r="F13" s="11">
        <v>2</v>
      </c>
      <c r="G13" s="60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8">
        <v>11</v>
      </c>
      <c r="C14" s="1" t="s">
        <v>5</v>
      </c>
      <c r="D14" s="5">
        <v>41</v>
      </c>
      <c r="E14" s="5">
        <v>39</v>
      </c>
      <c r="F14" s="11">
        <v>2</v>
      </c>
      <c r="G14" s="60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8">
        <v>12</v>
      </c>
      <c r="C15" s="1" t="s">
        <v>3</v>
      </c>
      <c r="D15" s="5">
        <v>28</v>
      </c>
      <c r="E15" s="5">
        <v>26</v>
      </c>
      <c r="F15" s="11">
        <v>2</v>
      </c>
      <c r="G15" s="60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8">
        <v>13</v>
      </c>
      <c r="C16" s="1" t="s">
        <v>7</v>
      </c>
      <c r="D16" s="5">
        <v>23</v>
      </c>
      <c r="E16" s="5">
        <v>23</v>
      </c>
      <c r="F16" s="11">
        <v>0</v>
      </c>
      <c r="G16" s="60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8">
        <f>B16+1</f>
        <v>14</v>
      </c>
      <c r="C17" s="1" t="s">
        <v>20</v>
      </c>
      <c r="D17" s="5">
        <v>27</v>
      </c>
      <c r="E17" s="5">
        <v>26</v>
      </c>
      <c r="F17" s="11">
        <v>1</v>
      </c>
      <c r="G17" s="60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8">
        <f t="shared" ref="B18:B36" si="0">B17+1</f>
        <v>15</v>
      </c>
      <c r="C18" s="1" t="s">
        <v>10</v>
      </c>
      <c r="D18" s="5">
        <v>25</v>
      </c>
      <c r="E18" s="5">
        <v>25</v>
      </c>
      <c r="F18" s="11">
        <v>0</v>
      </c>
      <c r="G18" s="60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8">
        <f t="shared" si="0"/>
        <v>16</v>
      </c>
      <c r="C19" s="1" t="s">
        <v>21</v>
      </c>
      <c r="D19" s="5">
        <v>23</v>
      </c>
      <c r="E19" s="5">
        <v>20</v>
      </c>
      <c r="F19" s="11">
        <v>3</v>
      </c>
      <c r="G19" s="60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8">
        <f t="shared" si="0"/>
        <v>17</v>
      </c>
      <c r="C20" s="1" t="s">
        <v>9</v>
      </c>
      <c r="D20" s="5">
        <v>17</v>
      </c>
      <c r="E20" s="5">
        <v>17</v>
      </c>
      <c r="F20" s="11">
        <v>0</v>
      </c>
      <c r="G20" s="60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8">
        <f t="shared" si="0"/>
        <v>18</v>
      </c>
      <c r="C21" s="1" t="s">
        <v>4</v>
      </c>
      <c r="D21" s="5">
        <v>18</v>
      </c>
      <c r="E21" s="5">
        <v>15</v>
      </c>
      <c r="F21" s="11">
        <v>3</v>
      </c>
      <c r="G21" s="60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8">
        <f t="shared" si="0"/>
        <v>19</v>
      </c>
      <c r="C22" s="1" t="s">
        <v>11</v>
      </c>
      <c r="D22" s="5">
        <v>16</v>
      </c>
      <c r="E22" s="5">
        <v>15</v>
      </c>
      <c r="F22" s="11">
        <v>1</v>
      </c>
      <c r="G22" s="60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8">
        <f t="shared" si="0"/>
        <v>20</v>
      </c>
      <c r="C23" s="1" t="s">
        <v>14</v>
      </c>
      <c r="D23" s="5">
        <v>16</v>
      </c>
      <c r="E23" s="5">
        <v>15</v>
      </c>
      <c r="F23" s="11">
        <v>1</v>
      </c>
      <c r="G23" s="60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8">
        <f t="shared" si="0"/>
        <v>21</v>
      </c>
      <c r="C24" s="1" t="s">
        <v>15</v>
      </c>
      <c r="D24" s="5">
        <v>21</v>
      </c>
      <c r="E24" s="5">
        <v>21</v>
      </c>
      <c r="F24" s="11">
        <v>0</v>
      </c>
      <c r="G24" s="60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8">
        <f t="shared" si="0"/>
        <v>22</v>
      </c>
      <c r="C25" s="1" t="s">
        <v>12</v>
      </c>
      <c r="D25" s="5">
        <v>16</v>
      </c>
      <c r="E25" s="5">
        <v>13</v>
      </c>
      <c r="F25" s="11">
        <v>3</v>
      </c>
      <c r="G25" s="60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8">
        <f t="shared" si="0"/>
        <v>23</v>
      </c>
      <c r="C26" s="1" t="s">
        <v>13</v>
      </c>
      <c r="D26" s="5">
        <v>8</v>
      </c>
      <c r="E26" s="5">
        <v>8</v>
      </c>
      <c r="F26" s="11">
        <v>0</v>
      </c>
      <c r="G26" s="60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8">
        <f t="shared" si="0"/>
        <v>24</v>
      </c>
      <c r="C27" s="58" t="s">
        <v>53</v>
      </c>
      <c r="D27" s="5">
        <v>14</v>
      </c>
      <c r="E27" s="5">
        <v>10</v>
      </c>
      <c r="F27" s="11">
        <v>4</v>
      </c>
      <c r="G27" s="60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8">
        <f t="shared" si="0"/>
        <v>25</v>
      </c>
      <c r="C28" s="58" t="s">
        <v>55</v>
      </c>
      <c r="D28" s="5">
        <v>10</v>
      </c>
      <c r="E28" s="5">
        <v>8</v>
      </c>
      <c r="F28" s="11">
        <v>2</v>
      </c>
      <c r="G28" s="60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8">
        <f t="shared" si="0"/>
        <v>26</v>
      </c>
      <c r="C29" s="1" t="s">
        <v>22</v>
      </c>
      <c r="D29" s="5">
        <v>6</v>
      </c>
      <c r="E29" s="5">
        <v>6</v>
      </c>
      <c r="F29" s="11">
        <v>0</v>
      </c>
      <c r="G29" s="60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8">
        <f t="shared" si="0"/>
        <v>27</v>
      </c>
      <c r="C30" s="58" t="s">
        <v>59</v>
      </c>
      <c r="D30" s="5">
        <v>6</v>
      </c>
      <c r="E30" s="5"/>
      <c r="F30" s="11"/>
      <c r="G30" s="60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8">
        <f t="shared" si="0"/>
        <v>28</v>
      </c>
      <c r="C31" s="58" t="s">
        <v>54</v>
      </c>
      <c r="D31" s="5">
        <v>12</v>
      </c>
      <c r="E31" s="5">
        <v>9</v>
      </c>
      <c r="F31" s="11">
        <v>3</v>
      </c>
      <c r="G31" s="60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8">
        <f t="shared" si="0"/>
        <v>29</v>
      </c>
      <c r="C32" s="54" t="s">
        <v>60</v>
      </c>
      <c r="D32" s="5">
        <v>7</v>
      </c>
      <c r="E32" s="5"/>
      <c r="F32" s="11"/>
      <c r="G32" s="60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8">
        <f t="shared" si="0"/>
        <v>30</v>
      </c>
      <c r="C33" s="54" t="s">
        <v>56</v>
      </c>
      <c r="D33" s="5">
        <v>7</v>
      </c>
      <c r="E33" s="5">
        <v>7</v>
      </c>
      <c r="F33" s="11">
        <v>0</v>
      </c>
      <c r="G33" s="60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8">
        <f t="shared" si="0"/>
        <v>31</v>
      </c>
      <c r="C34" s="54" t="s">
        <v>61</v>
      </c>
      <c r="D34" s="23">
        <v>5</v>
      </c>
      <c r="E34" s="23"/>
      <c r="F34" s="11"/>
      <c r="G34" s="60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8">
        <f t="shared" si="0"/>
        <v>32</v>
      </c>
      <c r="C35" s="54" t="s">
        <v>57</v>
      </c>
      <c r="D35" s="23">
        <v>6</v>
      </c>
      <c r="E35" s="23">
        <v>5</v>
      </c>
      <c r="F35" s="11">
        <v>1</v>
      </c>
      <c r="G35" s="60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thickBot="1">
      <c r="A36" s="3"/>
      <c r="B36" s="8">
        <f t="shared" si="0"/>
        <v>33</v>
      </c>
      <c r="C36" s="54" t="s">
        <v>58</v>
      </c>
      <c r="D36" s="23">
        <v>6</v>
      </c>
      <c r="E36" s="23">
        <v>6</v>
      </c>
      <c r="F36" s="11">
        <v>0</v>
      </c>
      <c r="G36" s="60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20"/>
      <c r="C37" s="21"/>
      <c r="D37" s="21"/>
      <c r="E37" s="21"/>
      <c r="F37" s="2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80" t="s">
        <v>32</v>
      </c>
      <c r="C38" s="81"/>
      <c r="D38" s="51">
        <v>23.59375</v>
      </c>
      <c r="E38" s="51">
        <v>23</v>
      </c>
      <c r="F38" s="56">
        <v>2.4137931034482758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</sheetData>
  <sortState ref="C5:G34">
    <sortCondition descending="1" ref="G5:G34"/>
  </sortState>
  <mergeCells count="9">
    <mergeCell ref="B1:D2"/>
    <mergeCell ref="B3:B4"/>
    <mergeCell ref="C3:C4"/>
    <mergeCell ref="B38:C38"/>
    <mergeCell ref="I5:J5"/>
    <mergeCell ref="I6:J6"/>
    <mergeCell ref="D3:D4"/>
    <mergeCell ref="E3:E4"/>
    <mergeCell ref="F3:F4"/>
  </mergeCells>
  <conditionalFormatting sqref="B5:F36">
    <cfRule type="expression" dxfId="117" priority="45">
      <formula>NOT(MOD(ROW(),2))</formula>
    </cfRule>
    <cfRule type="expression" dxfId="116" priority="46">
      <formula>MOD(ROW(),2)</formula>
    </cfRule>
  </conditionalFormatting>
  <conditionalFormatting sqref="D5:D36">
    <cfRule type="aboveAverage" dxfId="115" priority="41"/>
    <cfRule type="aboveAverage" dxfId="114" priority="42" aboveAverage="0"/>
  </conditionalFormatting>
  <conditionalFormatting sqref="B5:C36">
    <cfRule type="expression" dxfId="113" priority="39">
      <formula>NOT(MOD(ROW(),2))</formula>
    </cfRule>
    <cfRule type="expression" dxfId="112" priority="40">
      <formula>MOD(ROW(),2)</formula>
    </cfRule>
  </conditionalFormatting>
  <conditionalFormatting sqref="D5:F36">
    <cfRule type="expression" dxfId="111" priority="37">
      <formula>NOT(MOD(ROW(),2))</formula>
    </cfRule>
    <cfRule type="expression" dxfId="110" priority="38">
      <formula>MOD(ROW(),2)</formula>
    </cfRule>
  </conditionalFormatting>
  <conditionalFormatting sqref="D5:D36">
    <cfRule type="aboveAverage" dxfId="109" priority="35"/>
    <cfRule type="aboveAverage" dxfId="108" priority="36" aboveAverage="0"/>
  </conditionalFormatting>
  <conditionalFormatting sqref="E5:E36">
    <cfRule type="aboveAverage" dxfId="107" priority="33"/>
    <cfRule type="aboveAverage" dxfId="106" priority="34" aboveAverage="0"/>
  </conditionalFormatting>
  <conditionalFormatting sqref="F5:F36">
    <cfRule type="aboveAverage" dxfId="105" priority="29" aboveAverage="0"/>
    <cfRule type="aboveAverage" dxfId="104" priority="30"/>
    <cfRule type="aboveAverage" dxfId="103" priority="31" aboveAverage="0"/>
    <cfRule type="aboveAverage" dxfId="102" priority="32"/>
  </conditionalFormatting>
  <conditionalFormatting sqref="B5:C36">
    <cfRule type="expression" dxfId="101" priority="27">
      <formula>NOT(MOD(ROW(),2))</formula>
    </cfRule>
    <cfRule type="expression" dxfId="100" priority="28">
      <formula>MOD(ROW(),2)</formula>
    </cfRule>
  </conditionalFormatting>
  <conditionalFormatting sqref="D5:F36">
    <cfRule type="expression" dxfId="99" priority="25">
      <formula>NOT(MOD(ROW(),2))</formula>
    </cfRule>
    <cfRule type="expression" dxfId="98" priority="26">
      <formula>MOD(ROW(),2)</formula>
    </cfRule>
  </conditionalFormatting>
  <conditionalFormatting sqref="D5:D36">
    <cfRule type="aboveAverage" dxfId="97" priority="23"/>
    <cfRule type="aboveAverage" dxfId="96" priority="24" aboveAverage="0"/>
  </conditionalFormatting>
  <conditionalFormatting sqref="E5:E36">
    <cfRule type="aboveAverage" dxfId="95" priority="21"/>
    <cfRule type="aboveAverage" dxfId="94" priority="22" aboveAverage="0"/>
  </conditionalFormatting>
  <conditionalFormatting sqref="F5:F36">
    <cfRule type="aboveAverage" dxfId="93" priority="17" aboveAverage="0"/>
    <cfRule type="aboveAverage" dxfId="92" priority="18"/>
    <cfRule type="aboveAverage" dxfId="91" priority="19" aboveAverage="0"/>
    <cfRule type="aboveAverage" dxfId="90" priority="20"/>
  </conditionalFormatting>
  <conditionalFormatting sqref="E5:E36">
    <cfRule type="aboveAverage" dxfId="89" priority="15"/>
    <cfRule type="aboveAverage" dxfId="88" priority="16" aboveAverage="0"/>
  </conditionalFormatting>
  <conditionalFormatting sqref="D20:F20">
    <cfRule type="expression" dxfId="87" priority="13">
      <formula>NOT(MOD(ROW(),2))</formula>
    </cfRule>
    <cfRule type="expression" dxfId="86" priority="14">
      <formula>MOD(ROW(),2)</formula>
    </cfRule>
  </conditionalFormatting>
  <conditionalFormatting sqref="D20">
    <cfRule type="aboveAverage" dxfId="85" priority="11"/>
    <cfRule type="aboveAverage" dxfId="84" priority="12" aboveAverage="0"/>
  </conditionalFormatting>
  <conditionalFormatting sqref="E20">
    <cfRule type="aboveAverage" dxfId="83" priority="9"/>
    <cfRule type="aboveAverage" dxfId="82" priority="10" aboveAverage="0"/>
  </conditionalFormatting>
  <conditionalFormatting sqref="F20">
    <cfRule type="aboveAverage" dxfId="81" priority="5" aboveAverage="0"/>
    <cfRule type="aboveAverage" dxfId="80" priority="6"/>
    <cfRule type="aboveAverage" dxfId="79" priority="7" aboveAverage="0"/>
    <cfRule type="aboveAverage" dxfId="78" priority="8"/>
  </conditionalFormatting>
  <conditionalFormatting sqref="E20">
    <cfRule type="aboveAverage" dxfId="77" priority="3"/>
    <cfRule type="aboveAverage" dxfId="76" priority="4" aboveAverage="0"/>
  </conditionalFormatting>
  <conditionalFormatting sqref="B5:C36">
    <cfRule type="expression" dxfId="71" priority="1">
      <formula>NOT(MOD(ROW(),2))</formula>
    </cfRule>
    <cfRule type="expression" dxfId="70" priority="2">
      <formula>MOD(ROW(),2)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I16" sqref="I16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 ht="15" customHeight="1">
      <c r="A1" s="3"/>
      <c r="B1" s="75">
        <v>40978</v>
      </c>
      <c r="C1" s="76"/>
      <c r="D1" s="7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77"/>
      <c r="C2" s="77"/>
      <c r="D2" s="7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customHeight="1" thickTop="1">
      <c r="A3" s="3"/>
      <c r="B3" s="84" t="s">
        <v>23</v>
      </c>
      <c r="C3" s="86" t="s">
        <v>24</v>
      </c>
      <c r="D3" s="69" t="s">
        <v>31</v>
      </c>
      <c r="E3" s="63" t="s">
        <v>33</v>
      </c>
      <c r="F3" s="78" t="s">
        <v>29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85"/>
      <c r="C4" s="87"/>
      <c r="D4" s="70"/>
      <c r="E4" s="64"/>
      <c r="F4" s="79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thickBot="1">
      <c r="A5" s="3"/>
      <c r="B5" s="8">
        <v>2</v>
      </c>
      <c r="C5" s="1" t="s">
        <v>1</v>
      </c>
      <c r="D5" s="6">
        <v>11745.928571428571</v>
      </c>
      <c r="E5" s="6">
        <v>11783.26923076923</v>
      </c>
      <c r="F5" s="47">
        <v>-0.31790300029143093</v>
      </c>
      <c r="G5" s="3"/>
      <c r="H5" s="13" t="s">
        <v>36</v>
      </c>
      <c r="I5" s="71" t="s">
        <v>38</v>
      </c>
      <c r="J5" s="72"/>
      <c r="K5" s="14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8">
        <v>3</v>
      </c>
      <c r="C6" s="1" t="s">
        <v>0</v>
      </c>
      <c r="D6" s="6">
        <v>8996.757575757576</v>
      </c>
      <c r="E6" s="6">
        <v>9816.823529411764</v>
      </c>
      <c r="F6" s="47">
        <v>-9.1151278307633383</v>
      </c>
      <c r="G6" s="3"/>
      <c r="H6" s="12"/>
      <c r="I6" s="73" t="s">
        <v>37</v>
      </c>
      <c r="J6" s="74"/>
      <c r="K6" s="15" t="s">
        <v>39</v>
      </c>
      <c r="L6" s="3"/>
      <c r="M6" s="3"/>
      <c r="N6" s="3"/>
      <c r="O6" s="3"/>
      <c r="P6" s="3"/>
      <c r="Q6" s="3"/>
    </row>
    <row r="7" spans="1:17" ht="15.75" thickBot="1">
      <c r="A7" s="3"/>
      <c r="B7" s="8">
        <v>4</v>
      </c>
      <c r="C7" s="1" t="s">
        <v>16</v>
      </c>
      <c r="D7" s="6">
        <v>9215.7258064516136</v>
      </c>
      <c r="E7" s="6">
        <v>9748.1176470588234</v>
      </c>
      <c r="F7" s="47">
        <v>-5.7769930636879465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.75" thickBot="1">
      <c r="A8" s="3"/>
      <c r="B8" s="8">
        <v>5</v>
      </c>
      <c r="C8" s="1" t="s">
        <v>18</v>
      </c>
      <c r="D8" s="6">
        <v>10566.90243902439</v>
      </c>
      <c r="E8" s="6">
        <v>9532.878048780487</v>
      </c>
      <c r="F8" s="47">
        <v>9.7855014391461683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75" thickBot="1">
      <c r="A9" s="3"/>
      <c r="B9" s="8">
        <v>6</v>
      </c>
      <c r="C9" s="1" t="s">
        <v>2</v>
      </c>
      <c r="D9" s="6">
        <v>15838.56</v>
      </c>
      <c r="E9" s="6">
        <v>14946.36</v>
      </c>
      <c r="F9" s="47">
        <v>5.6330878564717937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5.75" thickBot="1">
      <c r="A10" s="3"/>
      <c r="B10" s="8">
        <v>7</v>
      </c>
      <c r="C10" s="1" t="s">
        <v>8</v>
      </c>
      <c r="D10" s="6">
        <v>8115.8048780487807</v>
      </c>
      <c r="E10" s="6">
        <v>7631.8285714285712</v>
      </c>
      <c r="F10" s="47">
        <v>5.9633802671777412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 thickBot="1">
      <c r="A11" s="3"/>
      <c r="B11" s="8">
        <v>8</v>
      </c>
      <c r="C11" s="1" t="s">
        <v>6</v>
      </c>
      <c r="D11" s="6">
        <v>6458.729166666667</v>
      </c>
      <c r="E11" s="6">
        <v>6014.9285714285716</v>
      </c>
      <c r="F11" s="47">
        <v>6.8713300060411067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 thickBot="1">
      <c r="A12" s="3"/>
      <c r="B12" s="8">
        <v>9</v>
      </c>
      <c r="C12" s="1" t="s">
        <v>17</v>
      </c>
      <c r="D12" s="6">
        <v>11549.466666666667</v>
      </c>
      <c r="E12" s="6">
        <v>11549.466666666667</v>
      </c>
      <c r="F12" s="47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thickBot="1">
      <c r="A13" s="3"/>
      <c r="B13" s="8">
        <v>10</v>
      </c>
      <c r="C13" s="1" t="s">
        <v>19</v>
      </c>
      <c r="D13" s="6">
        <v>11783.892857142857</v>
      </c>
      <c r="E13" s="6">
        <v>12032.538461538461</v>
      </c>
      <c r="F13" s="47">
        <v>-2.1100463777968459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thickBot="1">
      <c r="A14" s="3"/>
      <c r="B14" s="8">
        <v>11</v>
      </c>
      <c r="C14" s="1" t="s">
        <v>5</v>
      </c>
      <c r="D14" s="6">
        <v>7287.6585365853662</v>
      </c>
      <c r="E14" s="6">
        <v>6608.9230769230771</v>
      </c>
      <c r="F14" s="47">
        <v>9.313491517953457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75" thickBot="1">
      <c r="A15" s="3"/>
      <c r="B15" s="8">
        <v>12</v>
      </c>
      <c r="C15" s="1" t="s">
        <v>3</v>
      </c>
      <c r="D15" s="6">
        <v>11053.678571428571</v>
      </c>
      <c r="E15" s="6">
        <v>9830.1538461538457</v>
      </c>
      <c r="F15" s="47">
        <v>11.068937072562237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thickBot="1">
      <c r="A16" s="3"/>
      <c r="B16" s="8">
        <v>13</v>
      </c>
      <c r="C16" s="1" t="s">
        <v>7</v>
      </c>
      <c r="D16" s="6">
        <v>12660.695652173914</v>
      </c>
      <c r="E16" s="6">
        <v>11594.304347826086</v>
      </c>
      <c r="F16" s="47">
        <v>8.422849214961758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thickBot="1">
      <c r="A17" s="3"/>
      <c r="B17" s="8">
        <f>B16+1</f>
        <v>14</v>
      </c>
      <c r="C17" s="1" t="s">
        <v>20</v>
      </c>
      <c r="D17" s="6">
        <v>8368.2592592592591</v>
      </c>
      <c r="E17" s="6">
        <v>7761.2692307692305</v>
      </c>
      <c r="F17" s="47">
        <v>7.2534802004181467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thickBot="1">
      <c r="A18" s="3"/>
      <c r="B18" s="8">
        <f t="shared" ref="B18:B36" si="0">B17+1</f>
        <v>15</v>
      </c>
      <c r="C18" s="1" t="s">
        <v>10</v>
      </c>
      <c r="D18" s="6">
        <v>8646.32</v>
      </c>
      <c r="E18" s="6">
        <v>7989.64</v>
      </c>
      <c r="F18" s="47">
        <v>7.5949074288252048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thickBot="1">
      <c r="A19" s="3"/>
      <c r="B19" s="8">
        <f t="shared" si="0"/>
        <v>16</v>
      </c>
      <c r="C19" s="1" t="s">
        <v>21</v>
      </c>
      <c r="D19" s="6">
        <v>9529.173913043478</v>
      </c>
      <c r="E19" s="6">
        <v>9458.4</v>
      </c>
      <c r="F19" s="47">
        <v>0.74270774874413259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thickBot="1">
      <c r="A20" s="3"/>
      <c r="B20" s="8">
        <f t="shared" si="0"/>
        <v>17</v>
      </c>
      <c r="C20" s="1" t="s">
        <v>9</v>
      </c>
      <c r="D20" s="6">
        <v>11988.588235294117</v>
      </c>
      <c r="E20" s="6">
        <v>12501.235294117647</v>
      </c>
      <c r="F20" s="47">
        <v>-4.2761253348772881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thickBot="1">
      <c r="A21" s="3"/>
      <c r="B21" s="8">
        <f t="shared" si="0"/>
        <v>18</v>
      </c>
      <c r="C21" s="1" t="s">
        <v>4</v>
      </c>
      <c r="D21" s="6">
        <v>10127.055555555555</v>
      </c>
      <c r="E21" s="6">
        <v>9509.7333333333336</v>
      </c>
      <c r="F21" s="47">
        <v>6.0957720517645155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thickBot="1">
      <c r="A22" s="3"/>
      <c r="B22" s="8">
        <f t="shared" si="0"/>
        <v>19</v>
      </c>
      <c r="C22" s="1" t="s">
        <v>11</v>
      </c>
      <c r="D22" s="6">
        <v>9497.4375</v>
      </c>
      <c r="E22" s="6">
        <v>8482.6666666666661</v>
      </c>
      <c r="F22" s="47">
        <v>10.684680297536405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thickBot="1">
      <c r="A23" s="3"/>
      <c r="B23" s="8">
        <f t="shared" si="0"/>
        <v>20</v>
      </c>
      <c r="C23" s="1" t="s">
        <v>14</v>
      </c>
      <c r="D23" s="6">
        <v>8945.375</v>
      </c>
      <c r="E23" s="6">
        <v>8252.4666666666672</v>
      </c>
      <c r="F23" s="47">
        <v>7.7459953700468995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thickBot="1">
      <c r="A24" s="3"/>
      <c r="B24" s="8">
        <f t="shared" si="0"/>
        <v>21</v>
      </c>
      <c r="C24" s="1" t="s">
        <v>15</v>
      </c>
      <c r="D24" s="6">
        <v>5953.0952380952385</v>
      </c>
      <c r="E24" s="6">
        <v>4778.4761904761908</v>
      </c>
      <c r="F24" s="47">
        <v>19.731232252129743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thickBot="1">
      <c r="A25" s="3"/>
      <c r="B25" s="8">
        <f t="shared" si="0"/>
        <v>22</v>
      </c>
      <c r="C25" s="1" t="s">
        <v>12</v>
      </c>
      <c r="D25" s="6">
        <v>8093.75</v>
      </c>
      <c r="E25" s="6">
        <v>8959.0769230769238</v>
      </c>
      <c r="F25" s="47">
        <v>-10.691297891297898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thickBot="1">
      <c r="A26" s="3"/>
      <c r="B26" s="8">
        <f t="shared" si="0"/>
        <v>23</v>
      </c>
      <c r="C26" s="1" t="s">
        <v>13</v>
      </c>
      <c r="D26" s="6">
        <v>12514</v>
      </c>
      <c r="E26" s="6">
        <v>11981</v>
      </c>
      <c r="F26" s="47">
        <v>4.2592296627776891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thickBot="1">
      <c r="A27" s="3"/>
      <c r="B27" s="8">
        <f t="shared" si="0"/>
        <v>24</v>
      </c>
      <c r="C27" s="58" t="s">
        <v>53</v>
      </c>
      <c r="D27" s="6">
        <v>5279.5714285714284</v>
      </c>
      <c r="E27" s="6">
        <v>5692.6</v>
      </c>
      <c r="F27" s="47">
        <v>-7.823145818112951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thickBot="1">
      <c r="A28" s="3"/>
      <c r="B28" s="8">
        <f t="shared" si="0"/>
        <v>25</v>
      </c>
      <c r="C28" s="58" t="s">
        <v>55</v>
      </c>
      <c r="D28" s="6">
        <v>7527.8</v>
      </c>
      <c r="E28" s="6">
        <v>6509</v>
      </c>
      <c r="F28" s="47">
        <v>13.533834586466167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thickBot="1">
      <c r="A29" s="3"/>
      <c r="B29" s="8">
        <f t="shared" si="0"/>
        <v>26</v>
      </c>
      <c r="C29" s="1" t="s">
        <v>22</v>
      </c>
      <c r="D29" s="6">
        <v>13521</v>
      </c>
      <c r="E29" s="6">
        <v>13521</v>
      </c>
      <c r="F29" s="47"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thickBot="1">
      <c r="A30" s="3"/>
      <c r="B30" s="8">
        <f t="shared" si="0"/>
        <v>27</v>
      </c>
      <c r="C30" s="58" t="s">
        <v>59</v>
      </c>
      <c r="D30" s="6">
        <v>11680.333333333334</v>
      </c>
      <c r="E30" s="6"/>
      <c r="F30" s="4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thickBot="1">
      <c r="A31" s="3"/>
      <c r="B31" s="8">
        <f t="shared" si="0"/>
        <v>28</v>
      </c>
      <c r="C31" s="58" t="s">
        <v>54</v>
      </c>
      <c r="D31" s="6">
        <v>4675.583333333333</v>
      </c>
      <c r="E31" s="6">
        <v>5246.333333333333</v>
      </c>
      <c r="F31" s="47">
        <v>-12.207032990535941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thickBot="1">
      <c r="A32" s="3"/>
      <c r="B32" s="8">
        <f t="shared" si="0"/>
        <v>29</v>
      </c>
      <c r="C32" s="54" t="s">
        <v>60</v>
      </c>
      <c r="D32" s="6">
        <v>8165.1428571428569</v>
      </c>
      <c r="E32" s="6"/>
      <c r="F32" s="4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thickBot="1">
      <c r="A33" s="3"/>
      <c r="B33" s="8">
        <f t="shared" si="0"/>
        <v>30</v>
      </c>
      <c r="C33" s="54" t="s">
        <v>56</v>
      </c>
      <c r="D33" s="6">
        <v>8072</v>
      </c>
      <c r="E33" s="6">
        <v>6183.8571428571431</v>
      </c>
      <c r="F33" s="47">
        <v>23.391264335268296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thickBot="1">
      <c r="A34" s="3"/>
      <c r="B34" s="8">
        <f t="shared" si="0"/>
        <v>31</v>
      </c>
      <c r="C34" s="54" t="s">
        <v>61</v>
      </c>
      <c r="D34" s="24">
        <v>9354.7999999999993</v>
      </c>
      <c r="E34" s="24"/>
      <c r="F34" s="4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thickBot="1">
      <c r="A35" s="3"/>
      <c r="B35" s="8">
        <f t="shared" si="0"/>
        <v>32</v>
      </c>
      <c r="C35" s="54" t="s">
        <v>57</v>
      </c>
      <c r="D35" s="57">
        <v>6658.166666666667</v>
      </c>
      <c r="E35" s="57">
        <v>7151.6</v>
      </c>
      <c r="F35" s="47">
        <v>-7.4109489599239042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thickBot="1">
      <c r="A36" s="3"/>
      <c r="B36" s="8">
        <f t="shared" si="0"/>
        <v>33</v>
      </c>
      <c r="C36" s="54" t="s">
        <v>58</v>
      </c>
      <c r="D36" s="24">
        <v>5031.333333333333</v>
      </c>
      <c r="E36" s="24">
        <v>4578.166666666667</v>
      </c>
      <c r="F36" s="47">
        <v>9.0068901550284775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20"/>
      <c r="C37" s="21"/>
      <c r="D37" s="21"/>
      <c r="E37" s="25"/>
      <c r="F37" s="2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80" t="s">
        <v>32</v>
      </c>
      <c r="C38" s="81"/>
      <c r="D38" s="2">
        <v>9340.7058242188632</v>
      </c>
      <c r="E38" s="10">
        <v>8953.3142567568757</v>
      </c>
      <c r="F38" s="27">
        <v>3.7024120757252552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sortState ref="C5:F34">
    <sortCondition descending="1" ref="F5:F34"/>
  </sortState>
  <mergeCells count="9">
    <mergeCell ref="B1:D2"/>
    <mergeCell ref="B3:B4"/>
    <mergeCell ref="C3:C4"/>
    <mergeCell ref="B38:C38"/>
    <mergeCell ref="I5:J5"/>
    <mergeCell ref="I6:J6"/>
    <mergeCell ref="D3:D4"/>
    <mergeCell ref="E3:E4"/>
    <mergeCell ref="F3:F4"/>
  </mergeCells>
  <conditionalFormatting sqref="B5:F36">
    <cfRule type="expression" dxfId="67" priority="37">
      <formula>NOT(MOD(ROW(),2))</formula>
    </cfRule>
    <cfRule type="expression" dxfId="66" priority="38">
      <formula>MOD(ROW(),2)</formula>
    </cfRule>
  </conditionalFormatting>
  <conditionalFormatting sqref="D5:D36">
    <cfRule type="aboveAverage" dxfId="65" priority="33" aboveAverage="0"/>
    <cfRule type="aboveAverage" dxfId="64" priority="34"/>
  </conditionalFormatting>
  <conditionalFormatting sqref="E5:E36">
    <cfRule type="aboveAverage" dxfId="63" priority="31" aboveAverage="0"/>
    <cfRule type="aboveAverage" dxfId="62" priority="32"/>
  </conditionalFormatting>
  <conditionalFormatting sqref="F5:F36">
    <cfRule type="aboveAverage" dxfId="61" priority="29" aboveAverage="0"/>
    <cfRule type="aboveAverage" dxfId="60" priority="30"/>
  </conditionalFormatting>
  <conditionalFormatting sqref="C5:C36">
    <cfRule type="expression" dxfId="59" priority="27">
      <formula>NOT(MOD(ROW(),2))</formula>
    </cfRule>
    <cfRule type="expression" dxfId="58" priority="28">
      <formula>MOD(ROW(),2)</formula>
    </cfRule>
  </conditionalFormatting>
  <conditionalFormatting sqref="B5:C36">
    <cfRule type="expression" dxfId="57" priority="25">
      <formula>NOT(MOD(ROW(),2))</formula>
    </cfRule>
    <cfRule type="expression" dxfId="56" priority="26">
      <formula>MOD(ROW(),2)</formula>
    </cfRule>
  </conditionalFormatting>
  <conditionalFormatting sqref="B5:C36">
    <cfRule type="expression" dxfId="55" priority="23">
      <formula>NOT(MOD(ROW(),2))</formula>
    </cfRule>
    <cfRule type="expression" dxfId="54" priority="24">
      <formula>MOD(ROW(),2)</formula>
    </cfRule>
  </conditionalFormatting>
  <conditionalFormatting sqref="D5:F36">
    <cfRule type="expression" dxfId="53" priority="21">
      <formula>NOT(MOD(ROW(),2))</formula>
    </cfRule>
    <cfRule type="expression" dxfId="52" priority="22">
      <formula>MOD(ROW(),2)</formula>
    </cfRule>
  </conditionalFormatting>
  <conditionalFormatting sqref="D5:E36">
    <cfRule type="aboveAverage" dxfId="51" priority="19" aboveAverage="0"/>
    <cfRule type="aboveAverage" dxfId="50" priority="20"/>
  </conditionalFormatting>
  <conditionalFormatting sqref="E5:E36">
    <cfRule type="aboveAverage" dxfId="49" priority="17" aboveAverage="0"/>
    <cfRule type="aboveAverage" dxfId="48" priority="18"/>
  </conditionalFormatting>
  <conditionalFormatting sqref="F5:F36">
    <cfRule type="aboveAverage" dxfId="47" priority="15" aboveAverage="0"/>
    <cfRule type="aboveAverage" dxfId="46" priority="16"/>
  </conditionalFormatting>
  <conditionalFormatting sqref="D31">
    <cfRule type="expression" dxfId="45" priority="13">
      <formula>NOT(MOD(ROW(),2))</formula>
    </cfRule>
    <cfRule type="expression" dxfId="44" priority="14">
      <formula>MOD(ROW(),2)</formula>
    </cfRule>
  </conditionalFormatting>
  <conditionalFormatting sqref="D31">
    <cfRule type="aboveAverage" dxfId="43" priority="11" aboveAverage="0"/>
    <cfRule type="aboveAverage" dxfId="42" priority="12"/>
  </conditionalFormatting>
  <conditionalFormatting sqref="D31:F31">
    <cfRule type="expression" dxfId="41" priority="9">
      <formula>NOT(MOD(ROW(),2))</formula>
    </cfRule>
    <cfRule type="expression" dxfId="40" priority="10">
      <formula>MOD(ROW(),2)</formula>
    </cfRule>
  </conditionalFormatting>
  <conditionalFormatting sqref="D31:E31">
    <cfRule type="aboveAverage" dxfId="39" priority="7" aboveAverage="0"/>
    <cfRule type="aboveAverage" dxfId="38" priority="8"/>
  </conditionalFormatting>
  <conditionalFormatting sqref="E31">
    <cfRule type="aboveAverage" dxfId="37" priority="5" aboveAverage="0"/>
    <cfRule type="aboveAverage" dxfId="36" priority="6"/>
  </conditionalFormatting>
  <conditionalFormatting sqref="F31">
    <cfRule type="aboveAverage" dxfId="35" priority="3" aboveAverage="0"/>
    <cfRule type="aboveAverage" dxfId="34" priority="4"/>
  </conditionalFormatting>
  <conditionalFormatting sqref="B5:C36">
    <cfRule type="expression" dxfId="33" priority="1">
      <formula>NOT(MOD(ROW(),2))</formula>
    </cfRule>
    <cfRule type="expression" dxfId="32" priority="2">
      <formula>MOD(ROW(),2)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2"/>
  <sheetViews>
    <sheetView workbookViewId="0">
      <selection activeCell="B1" sqref="B1:D2"/>
    </sheetView>
  </sheetViews>
  <sheetFormatPr baseColWidth="10" defaultRowHeight="15"/>
  <cols>
    <col min="2" max="2" width="11.42578125" style="17"/>
    <col min="6" max="7" width="13.85546875" customWidth="1"/>
    <col min="9" max="9" width="12.85546875" customWidth="1"/>
    <col min="10" max="10" width="9.28515625" customWidth="1"/>
    <col min="12" max="12" width="9.5703125" customWidth="1"/>
    <col min="14" max="14" width="8.42578125" customWidth="1"/>
  </cols>
  <sheetData>
    <row r="1" spans="1:25" ht="15" customHeight="1">
      <c r="A1" s="3"/>
      <c r="B1" s="75">
        <v>40978</v>
      </c>
      <c r="C1" s="76"/>
      <c r="D1" s="7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thickBot="1">
      <c r="A2" s="3"/>
      <c r="B2" s="77"/>
      <c r="C2" s="77"/>
      <c r="D2" s="7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6.5" thickTop="1" thickBot="1">
      <c r="A3" s="3"/>
      <c r="B3" s="1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thickBot="1">
      <c r="A4" s="3"/>
      <c r="B4" s="18"/>
      <c r="C4" s="105" t="s">
        <v>44</v>
      </c>
      <c r="D4" s="106"/>
      <c r="E4" s="106"/>
      <c r="F4" s="106"/>
      <c r="G4" s="107"/>
      <c r="H4" s="108"/>
      <c r="I4" s="98" t="s">
        <v>48</v>
      </c>
      <c r="J4" s="99"/>
      <c r="K4" s="99"/>
      <c r="L4" s="99"/>
      <c r="M4" s="99"/>
      <c r="N4" s="100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"/>
      <c r="B5" s="18"/>
      <c r="C5" s="109" t="s">
        <v>40</v>
      </c>
      <c r="D5" s="111" t="s">
        <v>26</v>
      </c>
      <c r="E5" s="111" t="s">
        <v>41</v>
      </c>
      <c r="F5" s="111" t="s">
        <v>42</v>
      </c>
      <c r="G5" s="103" t="s">
        <v>43</v>
      </c>
      <c r="H5" s="103" t="s">
        <v>52</v>
      </c>
      <c r="I5" s="92" t="s">
        <v>45</v>
      </c>
      <c r="J5" s="94" t="s">
        <v>49</v>
      </c>
      <c r="K5" s="94" t="s">
        <v>47</v>
      </c>
      <c r="L5" s="94" t="s">
        <v>50</v>
      </c>
      <c r="M5" s="96" t="s">
        <v>46</v>
      </c>
      <c r="N5" s="101" t="s">
        <v>51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>
      <c r="A6" s="3"/>
      <c r="B6" s="18"/>
      <c r="C6" s="110"/>
      <c r="D6" s="112"/>
      <c r="E6" s="112"/>
      <c r="F6" s="112"/>
      <c r="G6" s="104"/>
      <c r="H6" s="104"/>
      <c r="I6" s="93"/>
      <c r="J6" s="95"/>
      <c r="K6" s="95"/>
      <c r="L6" s="95"/>
      <c r="M6" s="97"/>
      <c r="N6" s="102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thickBot="1">
      <c r="A7" s="3"/>
      <c r="B7" s="28">
        <v>40936</v>
      </c>
      <c r="C7" s="29">
        <v>13</v>
      </c>
      <c r="D7" s="30">
        <v>5063714</v>
      </c>
      <c r="E7" s="30">
        <v>28</v>
      </c>
      <c r="F7" s="30">
        <f>D7/E7</f>
        <v>180846.92857142858</v>
      </c>
      <c r="G7" s="44">
        <f>(D7-((H7-E7)*2250))/H7</f>
        <v>12150.882022471909</v>
      </c>
      <c r="H7" s="31">
        <v>356</v>
      </c>
      <c r="I7" s="32">
        <v>2311353</v>
      </c>
      <c r="J7" s="30">
        <v>11</v>
      </c>
      <c r="K7" s="30">
        <v>557916</v>
      </c>
      <c r="L7" s="30">
        <v>37</v>
      </c>
      <c r="M7" s="30">
        <f>I7+K7</f>
        <v>2869269</v>
      </c>
      <c r="N7" s="31">
        <v>17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thickBot="1">
      <c r="A8" s="3"/>
      <c r="B8" s="33">
        <f>B7+1</f>
        <v>40937</v>
      </c>
      <c r="C8" s="34">
        <v>13</v>
      </c>
      <c r="D8" s="35">
        <v>5096251</v>
      </c>
      <c r="E8" s="35">
        <v>28</v>
      </c>
      <c r="F8" s="30">
        <f t="shared" ref="F8:F15" si="0">D8/E8</f>
        <v>182008.96428571429</v>
      </c>
      <c r="G8" s="44">
        <f t="shared" ref="G8:G14" si="1">(D8-((H8-E8)*2250))/H8</f>
        <v>12121.172701949861</v>
      </c>
      <c r="H8" s="36">
        <v>359</v>
      </c>
      <c r="I8" s="37">
        <v>2378629</v>
      </c>
      <c r="J8" s="35">
        <v>11</v>
      </c>
      <c r="K8" s="35">
        <v>621048</v>
      </c>
      <c r="L8" s="35">
        <v>36</v>
      </c>
      <c r="M8" s="30">
        <f t="shared" ref="M8:M13" si="2">I8+K8</f>
        <v>2999677</v>
      </c>
      <c r="N8" s="36">
        <v>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thickBot="1">
      <c r="A9" s="3"/>
      <c r="B9" s="33">
        <f t="shared" ref="B9:B13" si="3">B8+1</f>
        <v>40938</v>
      </c>
      <c r="C9" s="34">
        <v>12</v>
      </c>
      <c r="D9" s="35">
        <v>5183274</v>
      </c>
      <c r="E9" s="35">
        <v>28</v>
      </c>
      <c r="F9" s="30">
        <f t="shared" si="0"/>
        <v>185116.92857142858</v>
      </c>
      <c r="G9" s="44">
        <f t="shared" si="1"/>
        <v>12202.545454545454</v>
      </c>
      <c r="H9" s="36">
        <v>363</v>
      </c>
      <c r="I9" s="37">
        <v>2562488</v>
      </c>
      <c r="J9" s="35">
        <v>11</v>
      </c>
      <c r="K9" s="35">
        <v>675092</v>
      </c>
      <c r="L9" s="35">
        <v>34</v>
      </c>
      <c r="M9" s="30">
        <f t="shared" si="2"/>
        <v>3237580</v>
      </c>
      <c r="N9" s="36">
        <v>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thickBot="1">
      <c r="A10" s="3"/>
      <c r="B10" s="33">
        <f t="shared" si="3"/>
        <v>40939</v>
      </c>
      <c r="C10" s="34">
        <v>12</v>
      </c>
      <c r="D10" s="35">
        <v>5265626</v>
      </c>
      <c r="E10" s="35">
        <v>28</v>
      </c>
      <c r="F10" s="30">
        <f t="shared" si="0"/>
        <v>188058.07142857142</v>
      </c>
      <c r="G10" s="44">
        <f t="shared" si="1"/>
        <v>12151.691891891893</v>
      </c>
      <c r="H10" s="36">
        <v>370</v>
      </c>
      <c r="I10" s="37">
        <v>2604593</v>
      </c>
      <c r="J10" s="35">
        <v>11</v>
      </c>
      <c r="K10" s="35">
        <v>675093</v>
      </c>
      <c r="L10" s="35">
        <v>35</v>
      </c>
      <c r="M10" s="30">
        <f t="shared" si="2"/>
        <v>3279686</v>
      </c>
      <c r="N10" s="36">
        <v>16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thickBot="1">
      <c r="A11" s="3"/>
      <c r="B11" s="33">
        <f t="shared" si="3"/>
        <v>40940</v>
      </c>
      <c r="C11" s="34">
        <v>12</v>
      </c>
      <c r="D11" s="35">
        <v>5365243</v>
      </c>
      <c r="E11" s="35">
        <v>29</v>
      </c>
      <c r="F11" s="30">
        <f t="shared" si="0"/>
        <v>185008.37931034484</v>
      </c>
      <c r="G11" s="44">
        <f t="shared" si="1"/>
        <v>12154.490716180371</v>
      </c>
      <c r="H11" s="36">
        <v>377</v>
      </c>
      <c r="I11" s="37">
        <v>2749861</v>
      </c>
      <c r="J11" s="35">
        <v>11</v>
      </c>
      <c r="K11" s="35">
        <v>711781</v>
      </c>
      <c r="L11" s="35">
        <v>35</v>
      </c>
      <c r="M11" s="30">
        <f t="shared" si="2"/>
        <v>3461642</v>
      </c>
      <c r="N11" s="36">
        <v>16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thickBot="1">
      <c r="A12" s="3"/>
      <c r="B12" s="33">
        <f t="shared" si="3"/>
        <v>40941</v>
      </c>
      <c r="C12" s="34">
        <v>12</v>
      </c>
      <c r="D12" s="35">
        <v>5468343</v>
      </c>
      <c r="E12" s="35">
        <v>29</v>
      </c>
      <c r="F12" s="30">
        <f t="shared" si="0"/>
        <v>188563.55172413794</v>
      </c>
      <c r="G12" s="44">
        <f t="shared" si="1"/>
        <v>12235.84554973822</v>
      </c>
      <c r="H12" s="36">
        <v>382</v>
      </c>
      <c r="I12" s="37">
        <v>2763802</v>
      </c>
      <c r="J12" s="35">
        <v>10</v>
      </c>
      <c r="K12" s="35">
        <v>711783</v>
      </c>
      <c r="L12" s="35">
        <v>34</v>
      </c>
      <c r="M12" s="30">
        <f t="shared" si="2"/>
        <v>3475585</v>
      </c>
      <c r="N12" s="36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thickBot="1">
      <c r="A13" s="3"/>
      <c r="B13" s="33">
        <f t="shared" si="3"/>
        <v>40942</v>
      </c>
      <c r="C13" s="34">
        <v>12</v>
      </c>
      <c r="D13" s="35">
        <v>5565351</v>
      </c>
      <c r="E13" s="35">
        <v>29</v>
      </c>
      <c r="F13" s="30">
        <f t="shared" si="0"/>
        <v>191908.6551724138</v>
      </c>
      <c r="G13" s="44">
        <f t="shared" si="1"/>
        <v>12299.356589147286</v>
      </c>
      <c r="H13" s="36">
        <v>387</v>
      </c>
      <c r="I13" s="37">
        <v>2818944</v>
      </c>
      <c r="J13" s="35">
        <v>10</v>
      </c>
      <c r="K13" s="35">
        <v>718288</v>
      </c>
      <c r="L13" s="35">
        <v>34</v>
      </c>
      <c r="M13" s="30">
        <f t="shared" si="2"/>
        <v>3537232</v>
      </c>
      <c r="N13" s="36">
        <v>14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thickBot="1">
      <c r="A14" s="3"/>
      <c r="B14" s="38">
        <v>40968</v>
      </c>
      <c r="C14" s="39">
        <v>12</v>
      </c>
      <c r="D14" s="40">
        <v>8481445</v>
      </c>
      <c r="E14" s="40">
        <v>32</v>
      </c>
      <c r="F14" s="30">
        <f t="shared" si="0"/>
        <v>265045.15625</v>
      </c>
      <c r="G14" s="44">
        <f t="shared" si="1"/>
        <v>9371.528532608696</v>
      </c>
      <c r="H14" s="41">
        <v>736</v>
      </c>
      <c r="I14" s="42">
        <v>3587048</v>
      </c>
      <c r="J14" s="40">
        <v>9</v>
      </c>
      <c r="K14" s="40">
        <v>1183561</v>
      </c>
      <c r="L14" s="40">
        <v>23</v>
      </c>
      <c r="M14" s="40">
        <v>4770609</v>
      </c>
      <c r="N14" s="41">
        <v>12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thickBot="1">
      <c r="A15" s="3"/>
      <c r="B15" s="38">
        <v>40978</v>
      </c>
      <c r="C15" s="39">
        <v>11</v>
      </c>
      <c r="D15" s="40">
        <v>9677981</v>
      </c>
      <c r="E15" s="40">
        <v>33</v>
      </c>
      <c r="F15" s="30">
        <f t="shared" si="0"/>
        <v>293272.15151515149</v>
      </c>
      <c r="G15" s="44">
        <f t="shared" ref="G15" si="4">(D15-((H15-E15)*2250))/H15</f>
        <v>9556.5750605326884</v>
      </c>
      <c r="H15" s="41">
        <v>826</v>
      </c>
      <c r="I15" s="42">
        <v>3744151</v>
      </c>
      <c r="J15" s="40">
        <v>9</v>
      </c>
      <c r="K15" s="40">
        <v>1199994</v>
      </c>
      <c r="L15" s="40">
        <v>24</v>
      </c>
      <c r="M15" s="40">
        <v>4944145</v>
      </c>
      <c r="N15" s="41">
        <v>11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>
      <c r="A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3"/>
      <c r="B17" s="1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3"/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3"/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3"/>
      <c r="B20" s="1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3"/>
      <c r="B21" s="1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3"/>
      <c r="B22" s="1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3"/>
      <c r="B23" s="1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3"/>
      <c r="B24" s="1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3"/>
      <c r="B25" s="1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3"/>
      <c r="B26" s="1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3"/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3"/>
      <c r="B28" s="1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3"/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3"/>
      <c r="B30" s="1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A35" s="3"/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3"/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3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3"/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>
      <c r="A39" s="3"/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3"/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3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>
      <c r="A42" s="3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3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3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3"/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3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3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3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>
      <c r="A49" s="3"/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3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3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3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</sheetData>
  <mergeCells count="15">
    <mergeCell ref="H5:H6"/>
    <mergeCell ref="C4:H4"/>
    <mergeCell ref="B1:D2"/>
    <mergeCell ref="C5:C6"/>
    <mergeCell ref="D5:D6"/>
    <mergeCell ref="E5:E6"/>
    <mergeCell ref="F5:F6"/>
    <mergeCell ref="G5:G6"/>
    <mergeCell ref="I5:I6"/>
    <mergeCell ref="K5:K6"/>
    <mergeCell ref="M5:M6"/>
    <mergeCell ref="I4:N4"/>
    <mergeCell ref="J5:J6"/>
    <mergeCell ref="L5:L6"/>
    <mergeCell ref="N5:N6"/>
  </mergeCells>
  <conditionalFormatting sqref="B7:N15">
    <cfRule type="expression" dxfId="5" priority="1">
      <formula>MOD(ROW(),2)</formula>
    </cfRule>
    <cfRule type="expression" dxfId="4" priority="2">
      <formula>NOT(MOD(ROW(),2))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4</vt:i4>
      </vt:variant>
    </vt:vector>
  </HeadingPairs>
  <TitlesOfParts>
    <vt:vector size="9" baseType="lpstr">
      <vt:lpstr>Général</vt:lpstr>
      <vt:lpstr>Points</vt:lpstr>
      <vt:lpstr>Villages</vt:lpstr>
      <vt:lpstr>Moy. Pts par Village</vt:lpstr>
      <vt:lpstr>Statistique alliance</vt:lpstr>
      <vt:lpstr>Graph rang et point</vt:lpstr>
      <vt:lpstr>Moyenne de l'alliance</vt:lpstr>
      <vt:lpstr>Adversaire vaincue (points)</vt:lpstr>
      <vt:lpstr>Adversaire vaincue (rang)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2012-03-10T00:51:40Z</dcterms:modified>
</cp:coreProperties>
</file>