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21315" windowHeight="9780"/>
  </bookViews>
  <sheets>
    <sheet name="Général" sheetId="1" r:id="rId1"/>
    <sheet name="Points" sheetId="2" r:id="rId2"/>
    <sheet name="Villages" sheetId="3" r:id="rId3"/>
    <sheet name="Moy. Pts par Village" sheetId="4" r:id="rId4"/>
    <sheet name="Statistique alliance" sheetId="5" r:id="rId5"/>
    <sheet name="Graph rang et point" sheetId="6" r:id="rId6"/>
    <sheet name="Moyenne de l'alliance" sheetId="7" r:id="rId7"/>
    <sheet name="Adversaire vaincue (points)" sheetId="9" r:id="rId8"/>
    <sheet name="Adversaire vaincue (rang)" sheetId="11" r:id="rId9"/>
  </sheets>
  <calcPr calcId="125725"/>
</workbook>
</file>

<file path=xl/calcChain.xml><?xml version="1.0" encoding="utf-8"?>
<calcChain xmlns="http://schemas.openxmlformats.org/spreadsheetml/2006/main">
  <c r="F20" i="3"/>
  <c r="B18" i="4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F28" i="3"/>
  <c r="F22"/>
  <c r="F30"/>
  <c r="F27"/>
  <c r="F26"/>
  <c r="F14"/>
  <c r="F24"/>
  <c r="F23"/>
  <c r="F29"/>
  <c r="F16"/>
  <c r="F21"/>
  <c r="F13"/>
  <c r="F15"/>
  <c r="F18"/>
  <c r="F19"/>
  <c r="F9"/>
  <c r="F7"/>
  <c r="F6"/>
  <c r="F25"/>
  <c r="F17"/>
  <c r="F12"/>
  <c r="F10"/>
  <c r="F11"/>
  <c r="F8"/>
  <c r="F5"/>
  <c r="B18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F24" i="2"/>
  <c r="F7"/>
  <c r="F29"/>
  <c r="F27"/>
  <c r="F14"/>
  <c r="F5"/>
  <c r="F13"/>
  <c r="F16"/>
  <c r="F30"/>
  <c r="F12"/>
  <c r="F8"/>
  <c r="F9"/>
  <c r="F19"/>
  <c r="F26"/>
  <c r="F20"/>
  <c r="F10"/>
  <c r="F6"/>
  <c r="F11"/>
  <c r="F25"/>
  <c r="F22"/>
  <c r="F23"/>
  <c r="F17"/>
  <c r="F21"/>
  <c r="F28"/>
  <c r="F15"/>
  <c r="F18"/>
  <c r="B18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3" i="1"/>
  <c r="G14" i="5"/>
  <c r="K34" i="1"/>
  <c r="B19"/>
  <c r="B20"/>
  <c r="B21" s="1"/>
  <c r="B22" s="1"/>
  <c r="B23" s="1"/>
  <c r="B24" s="1"/>
  <c r="B25" s="1"/>
  <c r="B26" s="1"/>
  <c r="B27" s="1"/>
  <c r="B28" s="1"/>
  <c r="B29" s="1"/>
  <c r="B30" s="1"/>
  <c r="B31" s="1"/>
  <c r="B32" s="1"/>
  <c r="B34" s="1"/>
  <c r="K33"/>
  <c r="K32"/>
  <c r="B18"/>
  <c r="M31"/>
  <c r="J31"/>
  <c r="J29"/>
  <c r="G31"/>
  <c r="G29"/>
  <c r="L25"/>
  <c r="L29"/>
  <c r="L31"/>
  <c r="L26"/>
  <c r="L27"/>
  <c r="L24"/>
  <c r="L28"/>
  <c r="L23"/>
  <c r="L20"/>
  <c r="L19"/>
  <c r="L14"/>
  <c r="L21"/>
  <c r="L18"/>
  <c r="L15"/>
  <c r="L13"/>
  <c r="L22"/>
  <c r="L16"/>
  <c r="L17"/>
  <c r="L12"/>
  <c r="L11"/>
  <c r="L10"/>
  <c r="L9"/>
  <c r="L8"/>
  <c r="L6"/>
  <c r="L7"/>
  <c r="L5"/>
  <c r="E36" i="3"/>
  <c r="D36"/>
  <c r="F36"/>
  <c r="J25" i="1"/>
  <c r="J7"/>
  <c r="J6"/>
  <c r="J8"/>
  <c r="J9"/>
  <c r="J10"/>
  <c r="J11"/>
  <c r="J12"/>
  <c r="J17"/>
  <c r="J16"/>
  <c r="J22"/>
  <c r="J13"/>
  <c r="J15"/>
  <c r="J18"/>
  <c r="J21"/>
  <c r="J14"/>
  <c r="J19"/>
  <c r="J20"/>
  <c r="J23"/>
  <c r="J28"/>
  <c r="J24"/>
  <c r="J27"/>
  <c r="J26"/>
  <c r="J5"/>
  <c r="K29"/>
  <c r="M29" s="1"/>
  <c r="K31"/>
  <c r="F8" i="5"/>
  <c r="F9"/>
  <c r="F10"/>
  <c r="F11"/>
  <c r="F12"/>
  <c r="F13"/>
  <c r="F7"/>
  <c r="G8"/>
  <c r="G9"/>
  <c r="G10"/>
  <c r="G11"/>
  <c r="G12"/>
  <c r="G13"/>
  <c r="G7"/>
  <c r="M12"/>
  <c r="M13"/>
  <c r="M8"/>
  <c r="M9"/>
  <c r="M10"/>
  <c r="M11"/>
  <c r="M7"/>
  <c r="I36" i="1"/>
  <c r="F36"/>
  <c r="G7"/>
  <c r="G6"/>
  <c r="G8"/>
  <c r="G10"/>
  <c r="G11"/>
  <c r="G9"/>
  <c r="G12"/>
  <c r="G17"/>
  <c r="G22"/>
  <c r="G15"/>
  <c r="G18"/>
  <c r="G13"/>
  <c r="G16"/>
  <c r="G21"/>
  <c r="G14"/>
  <c r="G20"/>
  <c r="G19"/>
  <c r="G28"/>
  <c r="G23"/>
  <c r="G26"/>
  <c r="G27"/>
  <c r="G24"/>
  <c r="G25"/>
  <c r="G5"/>
  <c r="B8" i="5"/>
  <c r="B9" s="1"/>
  <c r="B10" s="1"/>
  <c r="B11" s="1"/>
  <c r="B12" s="1"/>
  <c r="B13" s="1"/>
  <c r="K14" i="1"/>
  <c r="K20"/>
  <c r="K19"/>
  <c r="K28"/>
  <c r="K23"/>
  <c r="K26"/>
  <c r="K27"/>
  <c r="K24"/>
  <c r="K25"/>
  <c r="M25" s="1"/>
  <c r="K5"/>
  <c r="K7"/>
  <c r="M7" s="1"/>
  <c r="K6"/>
  <c r="K8"/>
  <c r="M8" s="1"/>
  <c r="K10"/>
  <c r="K11"/>
  <c r="K9"/>
  <c r="K12"/>
  <c r="M12" s="1"/>
  <c r="K17"/>
  <c r="K22"/>
  <c r="K15"/>
  <c r="K18"/>
  <c r="K13"/>
  <c r="K16"/>
  <c r="M16" s="1"/>
  <c r="K30"/>
  <c r="K21"/>
  <c r="H36"/>
  <c r="D36"/>
  <c r="E36"/>
  <c r="M15" l="1"/>
  <c r="M17"/>
  <c r="M9"/>
  <c r="M6"/>
  <c r="M5"/>
  <c r="M24"/>
  <c r="M26"/>
  <c r="M21"/>
  <c r="M23"/>
  <c r="M19"/>
  <c r="M13"/>
  <c r="M10"/>
  <c r="M28"/>
  <c r="M20"/>
  <c r="J36"/>
  <c r="L36"/>
  <c r="G36"/>
  <c r="K36"/>
  <c r="M18"/>
  <c r="M22"/>
  <c r="M11"/>
  <c r="M27"/>
  <c r="M14"/>
  <c r="M36" l="1"/>
</calcChain>
</file>

<file path=xl/sharedStrings.xml><?xml version="1.0" encoding="utf-8"?>
<sst xmlns="http://schemas.openxmlformats.org/spreadsheetml/2006/main" count="185" uniqueCount="60">
  <si>
    <t>ouistiti</t>
  </si>
  <si>
    <t>Gremix</t>
  </si>
  <si>
    <t>guildare</t>
  </si>
  <si>
    <t>Waldstein</t>
  </si>
  <si>
    <t>dpl</t>
  </si>
  <si>
    <t>beltharion</t>
  </si>
  <si>
    <t>TheWolf</t>
  </si>
  <si>
    <t>maarth</t>
  </si>
  <si>
    <t>elomaflo</t>
  </si>
  <si>
    <t>freestyle</t>
  </si>
  <si>
    <t>Malice</t>
  </si>
  <si>
    <t>cedric42</t>
  </si>
  <si>
    <t>fifi26good</t>
  </si>
  <si>
    <t>Woody</t>
  </si>
  <si>
    <t>demca</t>
  </si>
  <si>
    <t>Aer Red</t>
  </si>
  <si>
    <t>lonewolf</t>
  </si>
  <si>
    <t>shawty</t>
  </si>
  <si>
    <t>sir age</t>
  </si>
  <si>
    <t>xlxlxl</t>
  </si>
  <si>
    <t>falardeau69</t>
  </si>
  <si>
    <t>JIRAYA-SAMA</t>
  </si>
  <si>
    <t>LEDATWAR</t>
  </si>
  <si>
    <t>Leefreat</t>
  </si>
  <si>
    <t>rang alliance</t>
  </si>
  <si>
    <t>Nom</t>
  </si>
  <si>
    <t>Rang Monde</t>
  </si>
  <si>
    <t>Points</t>
  </si>
  <si>
    <t>Villages</t>
  </si>
  <si>
    <t xml:space="preserve">progression  pourcentage points </t>
  </si>
  <si>
    <t>progression pourcentage points/village</t>
  </si>
  <si>
    <t>Progression villages</t>
  </si>
  <si>
    <t>Moy Pts/Villages</t>
  </si>
  <si>
    <t>Moyenne de l'alliance</t>
  </si>
  <si>
    <t>Moy. Pts/Villages (MAJ précédentes)</t>
  </si>
  <si>
    <t>Villages (MAJ précédentes)</t>
  </si>
  <si>
    <t xml:space="preserve"> points (MAJ précédentes)</t>
  </si>
  <si>
    <t xml:space="preserve">Légende : </t>
  </si>
  <si>
    <t>-en dessous de la moyenne:</t>
  </si>
  <si>
    <t>-en dessus de la moyenne:</t>
  </si>
  <si>
    <t>XXXXX</t>
  </si>
  <si>
    <t xml:space="preserve">Rang </t>
  </si>
  <si>
    <t>Nombre de membres</t>
  </si>
  <si>
    <t>Moyenne Pts/Joueur</t>
  </si>
  <si>
    <t>Moyenne Pts/Village</t>
  </si>
  <si>
    <t>Information Génrale</t>
  </si>
  <si>
    <t>En tant qu'attaquant</t>
  </si>
  <si>
    <t>Total</t>
  </si>
  <si>
    <t>En tant que défenseur</t>
  </si>
  <si>
    <t>Adversaire vaincus</t>
  </si>
  <si>
    <t>Rang (attaque)</t>
  </si>
  <si>
    <t>Rang (defense)</t>
  </si>
  <si>
    <t>Rang (total)</t>
  </si>
  <si>
    <t>Nombres villages</t>
  </si>
  <si>
    <t>Daniels</t>
  </si>
  <si>
    <t>dom2222</t>
  </si>
  <si>
    <t>Necrosix</t>
  </si>
  <si>
    <t>coeurdelotus</t>
  </si>
  <si>
    <t>Mortimer 21</t>
  </si>
  <si>
    <t>matmatmat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</si>
</sst>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#,##0.0"/>
    <numFmt numFmtId="166" formatCode="0.0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0" fillId="0" borderId="4" xfId="0" applyFont="1" applyBorder="1" applyAlignment="1">
      <alignment horizontal="left"/>
    </xf>
    <xf numFmtId="3" fontId="0" fillId="0" borderId="7" xfId="0" applyNumberFormat="1" applyFont="1" applyBorder="1" applyAlignment="1">
      <alignment horizontal="right"/>
    </xf>
    <xf numFmtId="0" fontId="0" fillId="0" borderId="5" xfId="0" applyFont="1" applyBorder="1" applyAlignment="1">
      <alignment horizontal="left"/>
    </xf>
    <xf numFmtId="3" fontId="0" fillId="0" borderId="8" xfId="0" applyNumberFormat="1" applyFont="1" applyBorder="1" applyAlignment="1">
      <alignment horizontal="right"/>
    </xf>
    <xf numFmtId="3" fontId="0" fillId="2" borderId="2" xfId="0" applyNumberFormat="1" applyFont="1" applyFill="1" applyBorder="1"/>
    <xf numFmtId="0" fontId="0" fillId="3" borderId="0" xfId="0" applyFill="1"/>
    <xf numFmtId="3" fontId="0" fillId="0" borderId="11" xfId="0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3" fontId="0" fillId="0" borderId="18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right"/>
    </xf>
    <xf numFmtId="1" fontId="0" fillId="0" borderId="19" xfId="0" applyNumberFormat="1" applyFont="1" applyBorder="1"/>
    <xf numFmtId="0" fontId="0" fillId="2" borderId="22" xfId="0" applyFill="1" applyBorder="1"/>
    <xf numFmtId="0" fontId="5" fillId="2" borderId="31" xfId="0" applyFont="1" applyFill="1" applyBorder="1"/>
    <xf numFmtId="0" fontId="3" fillId="2" borderId="33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164" fontId="0" fillId="3" borderId="0" xfId="0" applyNumberFormat="1" applyFont="1" applyFill="1"/>
    <xf numFmtId="164" fontId="0" fillId="0" borderId="0" xfId="0" applyNumberFormat="1" applyFont="1"/>
    <xf numFmtId="164" fontId="0" fillId="3" borderId="0" xfId="0" applyNumberFormat="1" applyFont="1" applyFill="1" applyBorder="1"/>
    <xf numFmtId="3" fontId="0" fillId="0" borderId="60" xfId="0" applyNumberFormat="1" applyFont="1" applyBorder="1" applyAlignment="1">
      <alignment horizontal="right"/>
    </xf>
    <xf numFmtId="3" fontId="0" fillId="0" borderId="61" xfId="0" applyNumberFormat="1" applyFont="1" applyBorder="1" applyAlignment="1">
      <alignment horizontal="right"/>
    </xf>
    <xf numFmtId="0" fontId="0" fillId="2" borderId="63" xfId="0" applyFont="1" applyFill="1" applyBorder="1"/>
    <xf numFmtId="0" fontId="0" fillId="2" borderId="64" xfId="0" applyFont="1" applyFill="1" applyBorder="1"/>
    <xf numFmtId="0" fontId="0" fillId="2" borderId="65" xfId="0" applyFont="1" applyFill="1" applyBorder="1"/>
    <xf numFmtId="3" fontId="0" fillId="0" borderId="66" xfId="0" applyNumberFormat="1" applyFont="1" applyBorder="1" applyAlignment="1">
      <alignment horizontal="center"/>
    </xf>
    <xf numFmtId="3" fontId="0" fillId="0" borderId="67" xfId="0" applyNumberFormat="1" applyFont="1" applyBorder="1" applyAlignment="1">
      <alignment horizontal="right"/>
    </xf>
    <xf numFmtId="0" fontId="0" fillId="2" borderId="64" xfId="0" applyFont="1" applyFill="1" applyBorder="1" applyAlignment="1">
      <alignment horizontal="right"/>
    </xf>
    <xf numFmtId="1" fontId="0" fillId="2" borderId="65" xfId="0" applyNumberFormat="1" applyFont="1" applyFill="1" applyBorder="1"/>
    <xf numFmtId="1" fontId="0" fillId="2" borderId="47" xfId="0" applyNumberFormat="1" applyFont="1" applyFill="1" applyBorder="1"/>
    <xf numFmtId="164" fontId="3" fillId="3" borderId="55" xfId="0" applyNumberFormat="1" applyFont="1" applyFill="1" applyBorder="1"/>
    <xf numFmtId="3" fontId="3" fillId="3" borderId="38" xfId="0" applyNumberFormat="1" applyFont="1" applyFill="1" applyBorder="1"/>
    <xf numFmtId="3" fontId="3" fillId="3" borderId="39" xfId="0" applyNumberFormat="1" applyFont="1" applyFill="1" applyBorder="1"/>
    <xf numFmtId="3" fontId="3" fillId="3" borderId="40" xfId="0" applyNumberFormat="1" applyFont="1" applyFill="1" applyBorder="1"/>
    <xf numFmtId="3" fontId="3" fillId="3" borderId="46" xfId="0" applyNumberFormat="1" applyFont="1" applyFill="1" applyBorder="1"/>
    <xf numFmtId="164" fontId="3" fillId="0" borderId="56" xfId="0" applyNumberFormat="1" applyFont="1" applyBorder="1"/>
    <xf numFmtId="3" fontId="3" fillId="3" borderId="41" xfId="0" applyNumberFormat="1" applyFont="1" applyFill="1" applyBorder="1"/>
    <xf numFmtId="3" fontId="3" fillId="3" borderId="35" xfId="0" applyNumberFormat="1" applyFont="1" applyFill="1" applyBorder="1"/>
    <xf numFmtId="3" fontId="3" fillId="3" borderId="42" xfId="0" applyNumberFormat="1" applyFont="1" applyFill="1" applyBorder="1"/>
    <xf numFmtId="3" fontId="3" fillId="3" borderId="36" xfId="0" applyNumberFormat="1" applyFont="1" applyFill="1" applyBorder="1"/>
    <xf numFmtId="164" fontId="3" fillId="0" borderId="57" xfId="0" applyNumberFormat="1" applyFont="1" applyBorder="1"/>
    <xf numFmtId="3" fontId="3" fillId="3" borderId="43" xfId="0" applyNumberFormat="1" applyFont="1" applyFill="1" applyBorder="1"/>
    <xf numFmtId="3" fontId="3" fillId="3" borderId="44" xfId="0" applyNumberFormat="1" applyFont="1" applyFill="1" applyBorder="1"/>
    <xf numFmtId="3" fontId="3" fillId="3" borderId="45" xfId="0" applyNumberFormat="1" applyFont="1" applyFill="1" applyBorder="1"/>
    <xf numFmtId="3" fontId="3" fillId="3" borderId="50" xfId="0" applyNumberFormat="1" applyFont="1" applyFill="1" applyBorder="1"/>
    <xf numFmtId="2" fontId="0" fillId="0" borderId="19" xfId="0" applyNumberFormat="1" applyFont="1" applyBorder="1"/>
    <xf numFmtId="3" fontId="3" fillId="3" borderId="69" xfId="0" applyNumberFormat="1" applyFont="1" applyFill="1" applyBorder="1"/>
    <xf numFmtId="3" fontId="0" fillId="3" borderId="0" xfId="0" applyNumberFormat="1" applyFill="1"/>
    <xf numFmtId="3" fontId="0" fillId="3" borderId="0" xfId="0" applyNumberFormat="1" applyFont="1" applyFill="1" applyBorder="1" applyAlignment="1">
      <alignment horizontal="right"/>
    </xf>
    <xf numFmtId="1" fontId="0" fillId="0" borderId="70" xfId="0" applyNumberFormat="1" applyFont="1" applyBorder="1"/>
    <xf numFmtId="0" fontId="0" fillId="0" borderId="7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4" fontId="0" fillId="2" borderId="2" xfId="0" applyNumberFormat="1" applyFont="1" applyFill="1" applyBorder="1"/>
    <xf numFmtId="165" fontId="0" fillId="2" borderId="2" xfId="0" applyNumberFormat="1" applyFont="1" applyFill="1" applyBorder="1" applyAlignment="1">
      <alignment horizontal="center"/>
    </xf>
    <xf numFmtId="0" fontId="0" fillId="3" borderId="0" xfId="0" applyNumberFormat="1" applyFill="1"/>
    <xf numFmtId="0" fontId="0" fillId="0" borderId="62" xfId="0" applyFont="1" applyBorder="1" applyAlignment="1">
      <alignment horizontal="center"/>
    </xf>
    <xf numFmtId="0" fontId="0" fillId="0" borderId="59" xfId="0" applyBorder="1" applyAlignment="1">
      <alignment horizontal="left"/>
    </xf>
    <xf numFmtId="1" fontId="0" fillId="2" borderId="64" xfId="0" applyNumberFormat="1" applyFont="1" applyFill="1" applyBorder="1"/>
    <xf numFmtId="1" fontId="0" fillId="2" borderId="2" xfId="0" applyNumberFormat="1" applyFont="1" applyFill="1" applyBorder="1" applyAlignment="1">
      <alignment horizontal="center"/>
    </xf>
    <xf numFmtId="3" fontId="0" fillId="0" borderId="71" xfId="0" applyNumberFormat="1" applyFont="1" applyBorder="1" applyAlignment="1">
      <alignment horizontal="right"/>
    </xf>
    <xf numFmtId="166" fontId="0" fillId="2" borderId="65" xfId="0" applyNumberFormat="1" applyFont="1" applyFill="1" applyBorder="1"/>
    <xf numFmtId="166" fontId="0" fillId="2" borderId="47" xfId="0" applyNumberFormat="1" applyFont="1" applyFill="1" applyBorder="1"/>
    <xf numFmtId="0" fontId="0" fillId="2" borderId="32" xfId="0" quotePrefix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9" xfId="0" quotePrefix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0" fillId="4" borderId="15" xfId="0" applyFont="1" applyFill="1" applyBorder="1" applyAlignment="1">
      <alignment horizontal="center" wrapText="1"/>
    </xf>
    <xf numFmtId="0" fontId="0" fillId="4" borderId="17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3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2" fillId="2" borderId="24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4" borderId="38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2" borderId="48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3" fontId="0" fillId="0" borderId="72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</cellXfs>
  <cellStyles count="2">
    <cellStyle name="Lien hypertexte" xfId="1" builtinId="8"/>
    <cellStyle name="Normal" xfId="0" builtinId="0"/>
  </cellStyles>
  <dxfs count="225"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1"/>
          <c:order val="1"/>
          <c:tx>
            <c:v>Points</c:v>
          </c:tx>
          <c:xVal>
            <c:numRef>
              <c:f>'Statistique alliance'!$B$7:$B$14</c:f>
              <c:numCache>
                <c:formatCode>dd/mm/yy;@</c:formatCode>
                <c:ptCount val="8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</c:numCache>
            </c:numRef>
          </c:xVal>
          <c:yVal>
            <c:numRef>
              <c:f>'Statistique alliance'!$D$7:$D$14</c:f>
              <c:numCache>
                <c:formatCode>#,##0</c:formatCode>
                <c:ptCount val="8"/>
                <c:pt idx="0">
                  <c:v>5063714</c:v>
                </c:pt>
                <c:pt idx="1">
                  <c:v>5096251</c:v>
                </c:pt>
                <c:pt idx="2">
                  <c:v>5183274</c:v>
                </c:pt>
                <c:pt idx="3">
                  <c:v>5265626</c:v>
                </c:pt>
                <c:pt idx="4">
                  <c:v>5365243</c:v>
                </c:pt>
                <c:pt idx="5">
                  <c:v>5468343</c:v>
                </c:pt>
                <c:pt idx="6">
                  <c:v>5565351</c:v>
                </c:pt>
                <c:pt idx="7">
                  <c:v>8481445</c:v>
                </c:pt>
              </c:numCache>
            </c:numRef>
          </c:yVal>
        </c:ser>
        <c:axId val="41415808"/>
        <c:axId val="41417344"/>
      </c:scatterChart>
      <c:scatterChart>
        <c:scatterStyle val="lineMarker"/>
        <c:ser>
          <c:idx val="0"/>
          <c:order val="0"/>
          <c:tx>
            <c:v>Rang</c:v>
          </c:tx>
          <c:marker>
            <c:spPr>
              <a:ln>
                <a:solidFill>
                  <a:schemeClr val="accent1"/>
                </a:solidFill>
              </a:ln>
            </c:spPr>
          </c:marker>
          <c:xVal>
            <c:numRef>
              <c:f>'Statistique alliance'!$B$7:$B$14</c:f>
              <c:numCache>
                <c:formatCode>dd/mm/yy;@</c:formatCode>
                <c:ptCount val="8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</c:numCache>
            </c:numRef>
          </c:xVal>
          <c:yVal>
            <c:numRef>
              <c:f>'Statistique alliance'!$C$7:$C$14</c:f>
              <c:numCache>
                <c:formatCode>#,##0</c:formatCode>
                <c:ptCount val="8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</c:numCache>
            </c:numRef>
          </c:yVal>
        </c:ser>
        <c:axId val="41445248"/>
        <c:axId val="41443712"/>
      </c:scatterChart>
      <c:valAx>
        <c:axId val="41415808"/>
        <c:scaling>
          <c:orientation val="minMax"/>
          <c:max val="40968"/>
          <c:min val="40935"/>
        </c:scaling>
        <c:axPos val="b"/>
        <c:numFmt formatCode="dd/mm/yy;@" sourceLinked="1"/>
        <c:tickLblPos val="nextTo"/>
        <c:crossAx val="41417344"/>
        <c:crossesAt val="50000"/>
        <c:crossBetween val="midCat"/>
      </c:valAx>
      <c:valAx>
        <c:axId val="41417344"/>
        <c:scaling>
          <c:orientation val="minMax"/>
        </c:scaling>
        <c:axPos val="l"/>
        <c:majorGridlines/>
        <c:numFmt formatCode="#,##0" sourceLinked="1"/>
        <c:tickLblPos val="nextTo"/>
        <c:crossAx val="41415808"/>
        <c:crossesAt val="40935"/>
        <c:crossBetween val="midCat"/>
      </c:valAx>
      <c:valAx>
        <c:axId val="41443712"/>
        <c:scaling>
          <c:orientation val="minMax"/>
          <c:max val="15"/>
          <c:min val="10"/>
        </c:scaling>
        <c:axPos val="r"/>
        <c:numFmt formatCode="#,##0" sourceLinked="1"/>
        <c:tickLblPos val="nextTo"/>
        <c:crossAx val="41445248"/>
        <c:crosses val="max"/>
        <c:crossBetween val="midCat"/>
        <c:majorUnit val="1"/>
      </c:valAx>
      <c:valAx>
        <c:axId val="41445248"/>
        <c:scaling>
          <c:orientation val="minMax"/>
        </c:scaling>
        <c:delete val="1"/>
        <c:axPos val="b"/>
        <c:numFmt formatCode="dd/mm/yy;@" sourceLinked="1"/>
        <c:tickLblPos val="none"/>
        <c:crossAx val="41443712"/>
        <c:crossesAt val="11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v>moyenne de points par joueur</c:v>
          </c:tx>
          <c:xVal>
            <c:numRef>
              <c:f>'Statistique alliance'!$B$7:$B$14</c:f>
              <c:numCache>
                <c:formatCode>dd/mm/yy;@</c:formatCode>
                <c:ptCount val="8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</c:numCache>
            </c:numRef>
          </c:xVal>
          <c:yVal>
            <c:numRef>
              <c:f>'Statistique alliance'!$F$7:$F$14</c:f>
              <c:numCache>
                <c:formatCode>#,##0</c:formatCode>
                <c:ptCount val="8"/>
                <c:pt idx="0">
                  <c:v>180846.92857142858</c:v>
                </c:pt>
                <c:pt idx="1">
                  <c:v>182008.96428571429</c:v>
                </c:pt>
                <c:pt idx="2">
                  <c:v>185116.92857142858</c:v>
                </c:pt>
                <c:pt idx="3">
                  <c:v>188058.07142857142</c:v>
                </c:pt>
                <c:pt idx="4">
                  <c:v>185008.37931034484</c:v>
                </c:pt>
                <c:pt idx="5">
                  <c:v>188563.55172413794</c:v>
                </c:pt>
                <c:pt idx="6">
                  <c:v>191908.6551724138</c:v>
                </c:pt>
                <c:pt idx="7">
                  <c:v>265045</c:v>
                </c:pt>
              </c:numCache>
            </c:numRef>
          </c:yVal>
        </c:ser>
        <c:axId val="41921920"/>
        <c:axId val="41927808"/>
      </c:scatterChart>
      <c:scatterChart>
        <c:scatterStyle val="lineMarker"/>
        <c:ser>
          <c:idx val="1"/>
          <c:order val="1"/>
          <c:tx>
            <c:v>moyenne de points par village</c:v>
          </c:tx>
          <c:xVal>
            <c:numRef>
              <c:f>'Statistique alliance'!$B$7:$B$14</c:f>
              <c:numCache>
                <c:formatCode>dd/mm/yy;@</c:formatCode>
                <c:ptCount val="8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</c:numCache>
            </c:numRef>
          </c:xVal>
          <c:yVal>
            <c:numRef>
              <c:f>'Statistique alliance'!$G$7:$G$14</c:f>
              <c:numCache>
                <c:formatCode>#,##0</c:formatCode>
                <c:ptCount val="8"/>
                <c:pt idx="0">
                  <c:v>12150.882022471909</c:v>
                </c:pt>
                <c:pt idx="1">
                  <c:v>12121.172701949861</c:v>
                </c:pt>
                <c:pt idx="2">
                  <c:v>12202.545454545454</c:v>
                </c:pt>
                <c:pt idx="3">
                  <c:v>12151.691891891893</c:v>
                </c:pt>
                <c:pt idx="4">
                  <c:v>12154.490716180371</c:v>
                </c:pt>
                <c:pt idx="5">
                  <c:v>12235.84554973822</c:v>
                </c:pt>
                <c:pt idx="6">
                  <c:v>12299.356589147286</c:v>
                </c:pt>
                <c:pt idx="7">
                  <c:v>9371.528532608696</c:v>
                </c:pt>
              </c:numCache>
            </c:numRef>
          </c:yVal>
        </c:ser>
        <c:axId val="41931136"/>
        <c:axId val="41929344"/>
      </c:scatterChart>
      <c:valAx>
        <c:axId val="41921920"/>
        <c:scaling>
          <c:orientation val="minMax"/>
          <c:max val="40968"/>
          <c:min val="40935"/>
        </c:scaling>
        <c:axPos val="b"/>
        <c:numFmt formatCode="dd/mm/yy;@" sourceLinked="1"/>
        <c:tickLblPos val="nextTo"/>
        <c:crossAx val="41927808"/>
        <c:crosses val="autoZero"/>
        <c:crossBetween val="midCat"/>
      </c:valAx>
      <c:valAx>
        <c:axId val="41927808"/>
        <c:scaling>
          <c:orientation val="minMax"/>
        </c:scaling>
        <c:axPos val="l"/>
        <c:majorGridlines/>
        <c:numFmt formatCode="#,##0" sourceLinked="1"/>
        <c:tickLblPos val="nextTo"/>
        <c:crossAx val="41921920"/>
        <c:crossesAt val="40935"/>
        <c:crossBetween val="midCat"/>
      </c:valAx>
      <c:valAx>
        <c:axId val="41929344"/>
        <c:scaling>
          <c:orientation val="minMax"/>
        </c:scaling>
        <c:axPos val="r"/>
        <c:numFmt formatCode="#,##0" sourceLinked="1"/>
        <c:tickLblPos val="nextTo"/>
        <c:crossAx val="41931136"/>
        <c:crosses val="max"/>
        <c:crossBetween val="midCat"/>
      </c:valAx>
      <c:valAx>
        <c:axId val="41931136"/>
        <c:scaling>
          <c:orientation val="minMax"/>
        </c:scaling>
        <c:delete val="1"/>
        <c:axPos val="b"/>
        <c:numFmt formatCode="dd/mm/yy;@" sourceLinked="1"/>
        <c:tickLblPos val="none"/>
        <c:crossAx val="41929344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strRef>
              <c:f>'Statistique alliance'!$I$5:$I$6</c:f>
              <c:strCache>
                <c:ptCount val="1"/>
                <c:pt idx="0">
                  <c:v>En tant qu'attaquant</c:v>
                </c:pt>
              </c:strCache>
            </c:strRef>
          </c:tx>
          <c:xVal>
            <c:numRef>
              <c:f>'Statistique alliance'!$B$7:$B$14</c:f>
              <c:numCache>
                <c:formatCode>dd/mm/yy;@</c:formatCode>
                <c:ptCount val="8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</c:numCache>
            </c:numRef>
          </c:xVal>
          <c:yVal>
            <c:numRef>
              <c:f>'Statistique alliance'!$I$7:$I$14</c:f>
              <c:numCache>
                <c:formatCode>#,##0</c:formatCode>
                <c:ptCount val="8"/>
                <c:pt idx="0">
                  <c:v>2311353</c:v>
                </c:pt>
                <c:pt idx="1">
                  <c:v>2378629</c:v>
                </c:pt>
                <c:pt idx="2">
                  <c:v>2562488</c:v>
                </c:pt>
                <c:pt idx="3">
                  <c:v>2604593</c:v>
                </c:pt>
                <c:pt idx="4">
                  <c:v>2749861</c:v>
                </c:pt>
                <c:pt idx="5">
                  <c:v>2763802</c:v>
                </c:pt>
                <c:pt idx="6">
                  <c:v>2818944</c:v>
                </c:pt>
                <c:pt idx="7">
                  <c:v>3587048</c:v>
                </c:pt>
              </c:numCache>
            </c:numRef>
          </c:yVal>
        </c:ser>
        <c:ser>
          <c:idx val="1"/>
          <c:order val="1"/>
          <c:tx>
            <c:strRef>
              <c:f>'Statistique alliance'!$K$5:$K$6</c:f>
              <c:strCache>
                <c:ptCount val="1"/>
                <c:pt idx="0">
                  <c:v>En tant que défenseur</c:v>
                </c:pt>
              </c:strCache>
            </c:strRef>
          </c:tx>
          <c:xVal>
            <c:numRef>
              <c:f>'Statistique alliance'!$B$7:$B$14</c:f>
              <c:numCache>
                <c:formatCode>dd/mm/yy;@</c:formatCode>
                <c:ptCount val="8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</c:numCache>
            </c:numRef>
          </c:xVal>
          <c:yVal>
            <c:numRef>
              <c:f>'Statistique alliance'!$K$7:$K$14</c:f>
              <c:numCache>
                <c:formatCode>#,##0</c:formatCode>
                <c:ptCount val="8"/>
                <c:pt idx="0">
                  <c:v>557916</c:v>
                </c:pt>
                <c:pt idx="1">
                  <c:v>621048</c:v>
                </c:pt>
                <c:pt idx="2">
                  <c:v>675092</c:v>
                </c:pt>
                <c:pt idx="3">
                  <c:v>675093</c:v>
                </c:pt>
                <c:pt idx="4">
                  <c:v>711781</c:v>
                </c:pt>
                <c:pt idx="5">
                  <c:v>711783</c:v>
                </c:pt>
                <c:pt idx="6">
                  <c:v>718288</c:v>
                </c:pt>
                <c:pt idx="7">
                  <c:v>1183561</c:v>
                </c:pt>
              </c:numCache>
            </c:numRef>
          </c:yVal>
        </c:ser>
        <c:ser>
          <c:idx val="2"/>
          <c:order val="2"/>
          <c:tx>
            <c:strRef>
              <c:f>'Statistique alliance'!$M$5:$M$6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'Statistique alliance'!$B$7:$B$14</c:f>
              <c:numCache>
                <c:formatCode>dd/mm/yy;@</c:formatCode>
                <c:ptCount val="8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</c:numCache>
            </c:numRef>
          </c:xVal>
          <c:yVal>
            <c:numRef>
              <c:f>'Statistique alliance'!$M$7:$M$14</c:f>
              <c:numCache>
                <c:formatCode>#,##0</c:formatCode>
                <c:ptCount val="8"/>
                <c:pt idx="0">
                  <c:v>2869269</c:v>
                </c:pt>
                <c:pt idx="1">
                  <c:v>2999677</c:v>
                </c:pt>
                <c:pt idx="2">
                  <c:v>3237580</c:v>
                </c:pt>
                <c:pt idx="3">
                  <c:v>3279686</c:v>
                </c:pt>
                <c:pt idx="4">
                  <c:v>3461642</c:v>
                </c:pt>
                <c:pt idx="5">
                  <c:v>3475585</c:v>
                </c:pt>
                <c:pt idx="6">
                  <c:v>3537232</c:v>
                </c:pt>
                <c:pt idx="7">
                  <c:v>4770609</c:v>
                </c:pt>
              </c:numCache>
            </c:numRef>
          </c:yVal>
        </c:ser>
        <c:axId val="41956864"/>
        <c:axId val="41958400"/>
      </c:scatterChart>
      <c:valAx>
        <c:axId val="41956864"/>
        <c:scaling>
          <c:orientation val="minMax"/>
          <c:max val="40968"/>
          <c:min val="40935"/>
        </c:scaling>
        <c:axPos val="b"/>
        <c:numFmt formatCode="dd/mm/yy;@" sourceLinked="1"/>
        <c:tickLblPos val="nextTo"/>
        <c:crossAx val="41958400"/>
        <c:crosses val="autoZero"/>
        <c:crossBetween val="midCat"/>
      </c:valAx>
      <c:valAx>
        <c:axId val="41958400"/>
        <c:scaling>
          <c:orientation val="minMax"/>
        </c:scaling>
        <c:axPos val="l"/>
        <c:majorGridlines/>
        <c:numFmt formatCode="#,##0" sourceLinked="1"/>
        <c:tickLblPos val="nextTo"/>
        <c:crossAx val="41956864"/>
        <c:crossesAt val="40935"/>
        <c:crossBetween val="midCat"/>
      </c:valAx>
    </c:plotArea>
    <c:legend>
      <c:legendPos val="r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3"/>
          <c:order val="0"/>
          <c:tx>
            <c:strRef>
              <c:f>'Statistique alliance'!$J$5:$J$6</c:f>
              <c:strCache>
                <c:ptCount val="1"/>
                <c:pt idx="0">
                  <c:v>Rang (attaque)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ln>
                <a:solidFill>
                  <a:srgbClr val="00B0F0"/>
                </a:solidFill>
              </a:ln>
            </c:spPr>
          </c:marker>
          <c:xVal>
            <c:numRef>
              <c:f>'Statistique alliance'!$B$7:$B$14</c:f>
              <c:numCache>
                <c:formatCode>dd/mm/yy;@</c:formatCode>
                <c:ptCount val="8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</c:numCache>
            </c:numRef>
          </c:xVal>
          <c:yVal>
            <c:numRef>
              <c:f>'Statistique alliance'!$J$7:$J$14</c:f>
              <c:numCache>
                <c:formatCode>#,##0</c:formatCode>
                <c:ptCount val="8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</c:numCache>
            </c:numRef>
          </c:yVal>
        </c:ser>
        <c:ser>
          <c:idx val="4"/>
          <c:order val="1"/>
          <c:tx>
            <c:strRef>
              <c:f>'Statistique alliance'!$L$5:$L$6</c:f>
              <c:strCache>
                <c:ptCount val="1"/>
                <c:pt idx="0">
                  <c:v>Rang (defense)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xVal>
            <c:numRef>
              <c:f>'Statistique alliance'!$B$7:$B$14</c:f>
              <c:numCache>
                <c:formatCode>dd/mm/yy;@</c:formatCode>
                <c:ptCount val="8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</c:numCache>
            </c:numRef>
          </c:xVal>
          <c:yVal>
            <c:numRef>
              <c:f>'Statistique alliance'!$L$7:$L$14</c:f>
              <c:numCache>
                <c:formatCode>#,##0</c:formatCode>
                <c:ptCount val="8"/>
                <c:pt idx="0">
                  <c:v>37</c:v>
                </c:pt>
                <c:pt idx="1">
                  <c:v>36</c:v>
                </c:pt>
                <c:pt idx="2">
                  <c:v>34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  <c:pt idx="7">
                  <c:v>23</c:v>
                </c:pt>
              </c:numCache>
            </c:numRef>
          </c:yVal>
        </c:ser>
        <c:ser>
          <c:idx val="5"/>
          <c:order val="2"/>
          <c:tx>
            <c:strRef>
              <c:f>'Statistique alliance'!$N$5:$N$6</c:f>
              <c:strCache>
                <c:ptCount val="1"/>
                <c:pt idx="0">
                  <c:v>Rang (total)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'Statistique alliance'!$B$7:$B$14</c:f>
              <c:numCache>
                <c:formatCode>dd/mm/yy;@</c:formatCode>
                <c:ptCount val="8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</c:numCache>
            </c:numRef>
          </c:xVal>
          <c:yVal>
            <c:numRef>
              <c:f>'Statistique alliance'!$N$7:$N$14</c:f>
              <c:numCache>
                <c:formatCode>#,##0</c:formatCode>
                <c:ptCount val="8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</c:numCache>
            </c:numRef>
          </c:yVal>
        </c:ser>
        <c:axId val="42041344"/>
        <c:axId val="42043264"/>
      </c:scatterChart>
      <c:valAx>
        <c:axId val="42041344"/>
        <c:scaling>
          <c:orientation val="minMax"/>
          <c:max val="40968"/>
          <c:min val="40935"/>
        </c:scaling>
        <c:axPos val="b"/>
        <c:numFmt formatCode="dd/mm/yy;@" sourceLinked="1"/>
        <c:tickLblPos val="nextTo"/>
        <c:crossAx val="42043264"/>
        <c:crosses val="autoZero"/>
        <c:crossBetween val="midCat"/>
      </c:valAx>
      <c:valAx>
        <c:axId val="42043264"/>
        <c:scaling>
          <c:orientation val="minMax"/>
        </c:scaling>
        <c:axPos val="l"/>
        <c:majorGridlines/>
        <c:numFmt formatCode="#,##0" sourceLinked="1"/>
        <c:tickLblPos val="nextTo"/>
        <c:crossAx val="42041344"/>
        <c:crossesAt val="40935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0A46D"/>
      </a:accent4>
      <a:accent5>
        <a:srgbClr val="F6E5C2"/>
      </a:accent5>
      <a:accent6>
        <a:srgbClr val="F0D49C"/>
      </a:accent6>
      <a:hlink>
        <a:srgbClr val="0000FF"/>
      </a:hlink>
      <a:folHlink>
        <a:srgbClr val="F43E3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zoomScale="85" zoomScaleNormal="85" workbookViewId="0">
      <selection activeCell="K10" sqref="K10:M10"/>
    </sheetView>
  </sheetViews>
  <sheetFormatPr baseColWidth="10" defaultRowHeight="15"/>
  <cols>
    <col min="2" max="2" width="12.140625" bestFit="1" customWidth="1"/>
    <col min="3" max="3" width="13" bestFit="1" customWidth="1"/>
    <col min="4" max="4" width="12.85546875" customWidth="1"/>
    <col min="5" max="5" width="9.85546875" customWidth="1"/>
    <col min="6" max="6" width="14" customWidth="1"/>
    <col min="7" max="7" width="18.140625" customWidth="1"/>
    <col min="8" max="8" width="8.140625" bestFit="1" customWidth="1"/>
    <col min="9" max="9" width="14.5703125" customWidth="1"/>
    <col min="10" max="10" width="13.28515625" customWidth="1"/>
    <col min="11" max="11" width="12.140625" customWidth="1"/>
    <col min="12" max="12" width="18.85546875" customWidth="1"/>
    <col min="13" max="13" width="23.7109375" customWidth="1"/>
  </cols>
  <sheetData>
    <row r="1" spans="1:17" ht="15" customHeight="1">
      <c r="A1" s="6"/>
      <c r="B1" s="70">
        <v>40968</v>
      </c>
      <c r="C1" s="71"/>
      <c r="D1" s="71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7" ht="15.75" customHeight="1" thickBot="1">
      <c r="A2" s="6"/>
      <c r="B2" s="72"/>
      <c r="C2" s="72"/>
      <c r="D2" s="72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7" ht="15" customHeight="1" thickTop="1">
      <c r="A3" s="6"/>
      <c r="B3" s="80" t="s">
        <v>24</v>
      </c>
      <c r="C3" s="82" t="s">
        <v>25</v>
      </c>
      <c r="D3" s="84" t="s">
        <v>26</v>
      </c>
      <c r="E3" s="86" t="s">
        <v>27</v>
      </c>
      <c r="F3" s="88" t="s">
        <v>36</v>
      </c>
      <c r="G3" s="73" t="s">
        <v>29</v>
      </c>
      <c r="H3" s="78" t="s">
        <v>28</v>
      </c>
      <c r="I3" s="91" t="s">
        <v>35</v>
      </c>
      <c r="J3" s="93" t="s">
        <v>31</v>
      </c>
      <c r="K3" s="95" t="s">
        <v>32</v>
      </c>
      <c r="L3" s="88" t="s">
        <v>34</v>
      </c>
      <c r="M3" s="73" t="s">
        <v>30</v>
      </c>
      <c r="N3" s="75"/>
      <c r="O3" s="75"/>
      <c r="P3" s="90"/>
      <c r="Q3" s="90"/>
    </row>
    <row r="4" spans="1:17" ht="15.75" thickBot="1">
      <c r="A4" s="6"/>
      <c r="B4" s="81"/>
      <c r="C4" s="83"/>
      <c r="D4" s="85"/>
      <c r="E4" s="87"/>
      <c r="F4" s="89"/>
      <c r="G4" s="74"/>
      <c r="H4" s="79"/>
      <c r="I4" s="92"/>
      <c r="J4" s="94"/>
      <c r="K4" s="96"/>
      <c r="L4" s="89"/>
      <c r="M4" s="74"/>
      <c r="N4" s="75"/>
      <c r="O4" s="75"/>
      <c r="P4" s="90"/>
      <c r="Q4" s="90"/>
    </row>
    <row r="5" spans="1:17" ht="15.75" thickBot="1">
      <c r="A5" s="6"/>
      <c r="B5" s="11">
        <v>1</v>
      </c>
      <c r="C5" s="1" t="s">
        <v>16</v>
      </c>
      <c r="D5" s="53">
        <v>57</v>
      </c>
      <c r="E5" s="119">
        <v>795461</v>
      </c>
      <c r="F5" s="2">
        <v>523629</v>
      </c>
      <c r="G5" s="48">
        <f>(100*(E5-F5))/E5</f>
        <v>34.172888425705345</v>
      </c>
      <c r="H5" s="7">
        <v>63</v>
      </c>
      <c r="I5" s="7">
        <v>36</v>
      </c>
      <c r="J5" s="15">
        <f>H5-I5</f>
        <v>27</v>
      </c>
      <c r="K5" s="9">
        <f>((E5-((H5-1)*2250))/H5)</f>
        <v>10412.079365079366</v>
      </c>
      <c r="L5" s="9">
        <f>((F5-((I5-1)*2250))/I5)</f>
        <v>12357.75</v>
      </c>
      <c r="M5" s="52">
        <f>(100*(K5-L5))/K5</f>
        <v>-18.68666734760145</v>
      </c>
      <c r="N5" s="51"/>
      <c r="O5" s="6"/>
    </row>
    <row r="6" spans="1:17" ht="15.75" thickBot="1">
      <c r="A6" s="6"/>
      <c r="B6" s="12">
        <v>2</v>
      </c>
      <c r="C6" s="3" t="s">
        <v>1</v>
      </c>
      <c r="D6" s="54">
        <v>71</v>
      </c>
      <c r="E6" s="10">
        <v>727480</v>
      </c>
      <c r="F6" s="4">
        <v>445791</v>
      </c>
      <c r="G6" s="48">
        <f>(100*(E6-F6))/E6</f>
        <v>38.721201957442126</v>
      </c>
      <c r="H6" s="8">
        <v>52</v>
      </c>
      <c r="I6" s="8">
        <v>28</v>
      </c>
      <c r="J6" s="15">
        <f>H6-I6</f>
        <v>24</v>
      </c>
      <c r="K6" s="9">
        <f>((E6-((H6-1)*2250))/H6)</f>
        <v>11783.26923076923</v>
      </c>
      <c r="L6" s="9">
        <f>((F6-((I6-1)*2250))/I6)</f>
        <v>13751.464285714286</v>
      </c>
      <c r="M6" s="52">
        <f>(100*(K6-L6))/K6</f>
        <v>-16.703302083649064</v>
      </c>
      <c r="N6" s="51"/>
      <c r="O6" s="6"/>
    </row>
    <row r="7" spans="1:17" ht="15.75" thickBot="1">
      <c r="A7" s="6"/>
      <c r="B7" s="12">
        <v>3</v>
      </c>
      <c r="C7" s="3" t="s">
        <v>0</v>
      </c>
      <c r="D7" s="54">
        <v>99</v>
      </c>
      <c r="E7" s="10">
        <v>613158</v>
      </c>
      <c r="F7" s="4">
        <v>486384</v>
      </c>
      <c r="G7" s="48">
        <f>(100*(E7-F7))/E7</f>
        <v>20.675584433376063</v>
      </c>
      <c r="H7" s="8">
        <v>51</v>
      </c>
      <c r="I7" s="8">
        <v>31</v>
      </c>
      <c r="J7" s="15">
        <f>H7-I7</f>
        <v>20</v>
      </c>
      <c r="K7" s="9">
        <f>((E7-((H7-1)*2250))/H7)</f>
        <v>9816.823529411764</v>
      </c>
      <c r="L7" s="9">
        <f>((F7-((I7-1)*2250))/I7)</f>
        <v>13512.387096774193</v>
      </c>
      <c r="M7" s="52">
        <f>(100*(K7-L7))/K7</f>
        <v>-37.645207294297485</v>
      </c>
      <c r="N7" s="51"/>
      <c r="O7" s="6"/>
    </row>
    <row r="8" spans="1:17" ht="15.75" thickBot="1">
      <c r="A8" s="6"/>
      <c r="B8" s="12">
        <v>4</v>
      </c>
      <c r="C8" s="3" t="s">
        <v>17</v>
      </c>
      <c r="D8" s="54">
        <v>101</v>
      </c>
      <c r="E8" s="10">
        <v>609654</v>
      </c>
      <c r="F8" s="4">
        <v>425526</v>
      </c>
      <c r="G8" s="48">
        <f>(100*(E8-F8))/E8</f>
        <v>30.202049031089764</v>
      </c>
      <c r="H8" s="8">
        <v>51</v>
      </c>
      <c r="I8" s="8">
        <v>29</v>
      </c>
      <c r="J8" s="15">
        <f>H8-I8</f>
        <v>22</v>
      </c>
      <c r="K8" s="9">
        <f>((E8-((H8-1)*2250))/H8)</f>
        <v>9748.1176470588234</v>
      </c>
      <c r="L8" s="9">
        <f>((F8-((I8-1)*2250))/I8)</f>
        <v>12500.896551724138</v>
      </c>
      <c r="M8" s="52">
        <f>(100*(K8-L8))/K8</f>
        <v>-28.239081680511681</v>
      </c>
      <c r="N8" s="51"/>
      <c r="O8" s="6"/>
    </row>
    <row r="9" spans="1:17" ht="15.75" thickBot="1">
      <c r="A9" s="6"/>
      <c r="B9" s="12">
        <v>5</v>
      </c>
      <c r="C9" s="3" t="s">
        <v>19</v>
      </c>
      <c r="D9" s="54">
        <v>147</v>
      </c>
      <c r="E9" s="10">
        <v>480848</v>
      </c>
      <c r="F9" s="4">
        <v>312585</v>
      </c>
      <c r="G9" s="48">
        <f>(100*(E9-F9))/E9</f>
        <v>34.992970751672047</v>
      </c>
      <c r="H9" s="8">
        <v>41</v>
      </c>
      <c r="I9" s="8">
        <v>23</v>
      </c>
      <c r="J9" s="15">
        <f>H9-I9</f>
        <v>18</v>
      </c>
      <c r="K9" s="9">
        <f>((E9-((H9-1)*2250))/H9)</f>
        <v>9532.878048780487</v>
      </c>
      <c r="L9" s="9">
        <f>((F9-((I9-1)*2250))/I9)</f>
        <v>11438.478260869566</v>
      </c>
      <c r="M9" s="52">
        <f>(100*(K9-L9))/K9</f>
        <v>-19.989768067292719</v>
      </c>
      <c r="N9" s="51"/>
      <c r="O9" s="6"/>
    </row>
    <row r="10" spans="1:17" ht="15.75" thickBot="1">
      <c r="A10" s="6"/>
      <c r="B10" s="12">
        <v>6</v>
      </c>
      <c r="C10" s="3" t="s">
        <v>2</v>
      </c>
      <c r="D10" s="54">
        <v>165</v>
      </c>
      <c r="E10" s="10">
        <v>427659</v>
      </c>
      <c r="F10" s="4">
        <v>310927</v>
      </c>
      <c r="G10" s="48">
        <f>(100*(E10-F10))/E10</f>
        <v>27.295578954260286</v>
      </c>
      <c r="H10" s="8">
        <v>25</v>
      </c>
      <c r="I10" s="8">
        <v>17</v>
      </c>
      <c r="J10" s="15">
        <f>H10-I10</f>
        <v>8</v>
      </c>
      <c r="K10" s="9">
        <f>((E10-((H10-1)*2250))/H10)</f>
        <v>14946.36</v>
      </c>
      <c r="L10" s="9">
        <f>((F10-((I10-1)*2250))/I10)</f>
        <v>16172.176470588236</v>
      </c>
      <c r="M10" s="52">
        <f>(100*(K10-L10))/K10</f>
        <v>-8.2014381467342918</v>
      </c>
      <c r="N10" s="51"/>
      <c r="O10" s="6"/>
    </row>
    <row r="11" spans="1:17" ht="15.75" thickBot="1">
      <c r="A11" s="6"/>
      <c r="B11" s="12">
        <v>7</v>
      </c>
      <c r="C11" s="3" t="s">
        <v>18</v>
      </c>
      <c r="D11" s="54">
        <v>173</v>
      </c>
      <c r="E11" s="10">
        <v>411734</v>
      </c>
      <c r="F11" s="4">
        <v>289376</v>
      </c>
      <c r="G11" s="48">
        <f>(100*(E11-F11))/E11</f>
        <v>29.717730379322571</v>
      </c>
      <c r="H11" s="8">
        <v>30</v>
      </c>
      <c r="I11" s="8">
        <v>19</v>
      </c>
      <c r="J11" s="15">
        <f>H11-I11</f>
        <v>11</v>
      </c>
      <c r="K11" s="9">
        <f>((E11-((H11-1)*2250))/H11)</f>
        <v>11549.466666666667</v>
      </c>
      <c r="L11" s="9">
        <f>((F11-((I11-1)*2250))/I11)</f>
        <v>13098.736842105263</v>
      </c>
      <c r="M11" s="52">
        <f>(100*(K11-L11))/K11</f>
        <v>-13.4142140079074</v>
      </c>
      <c r="N11" s="51"/>
      <c r="O11" s="6"/>
    </row>
    <row r="12" spans="1:17" ht="15.75" thickBot="1">
      <c r="A12" s="6"/>
      <c r="B12" s="12">
        <v>8</v>
      </c>
      <c r="C12" s="3" t="s">
        <v>20</v>
      </c>
      <c r="D12" s="54">
        <v>195</v>
      </c>
      <c r="E12" s="10">
        <v>369096</v>
      </c>
      <c r="F12" s="4">
        <v>273389</v>
      </c>
      <c r="G12" s="48">
        <f>(100*(E12-F12))/E12</f>
        <v>25.930110323601447</v>
      </c>
      <c r="H12" s="8">
        <v>26</v>
      </c>
      <c r="I12" s="8">
        <v>20</v>
      </c>
      <c r="J12" s="15">
        <f>H12-I12</f>
        <v>6</v>
      </c>
      <c r="K12" s="9">
        <f>((E12-((H12-1)*2250))/H12)</f>
        <v>12032.538461538461</v>
      </c>
      <c r="L12" s="9">
        <f>((F12-((I12-1)*2250))/I12)</f>
        <v>11531.95</v>
      </c>
      <c r="M12" s="52">
        <f>(100*(K12-L12))/K12</f>
        <v>4.1602897272140185</v>
      </c>
      <c r="N12" s="51"/>
      <c r="O12" s="6"/>
    </row>
    <row r="13" spans="1:17" ht="15.75" thickBot="1">
      <c r="A13" s="6"/>
      <c r="B13" s="12">
        <v>9</v>
      </c>
      <c r="C13" s="3" t="s">
        <v>6</v>
      </c>
      <c r="D13" s="54">
        <v>201</v>
      </c>
      <c r="E13" s="10">
        <v>344877</v>
      </c>
      <c r="F13" s="4">
        <v>187385</v>
      </c>
      <c r="G13" s="48">
        <f>(100*(E13-F13))/E13</f>
        <v>45.666136042705084</v>
      </c>
      <c r="H13" s="8">
        <v>42</v>
      </c>
      <c r="I13" s="8">
        <v>17</v>
      </c>
      <c r="J13" s="15">
        <f>H13-I13</f>
        <v>25</v>
      </c>
      <c r="K13" s="9">
        <f>((E13-((H13-1)*2250))/H13)</f>
        <v>6014.9285714285716</v>
      </c>
      <c r="L13" s="9">
        <f>((F13-((I13-1)*2250))/I13)</f>
        <v>8905</v>
      </c>
      <c r="M13" s="52">
        <f>(100*(K13-L13))/K13</f>
        <v>-48.048308375589301</v>
      </c>
      <c r="N13" s="51"/>
      <c r="O13" s="6"/>
    </row>
    <row r="14" spans="1:17" ht="15.75" thickBot="1">
      <c r="A14" s="6"/>
      <c r="B14" s="12">
        <v>10</v>
      </c>
      <c r="C14" s="3" t="s">
        <v>8</v>
      </c>
      <c r="D14" s="54">
        <v>202</v>
      </c>
      <c r="E14" s="10">
        <v>343614</v>
      </c>
      <c r="F14" s="4">
        <v>130757</v>
      </c>
      <c r="G14" s="48">
        <f>(100*(E14-F14))/E14</f>
        <v>61.946544669309169</v>
      </c>
      <c r="H14" s="8">
        <v>35</v>
      </c>
      <c r="I14" s="8">
        <v>10</v>
      </c>
      <c r="J14" s="15">
        <f>H14-I14</f>
        <v>25</v>
      </c>
      <c r="K14" s="9">
        <f>((E14-((H14-1)*2250))/H14)</f>
        <v>7631.8285714285712</v>
      </c>
      <c r="L14" s="9">
        <f>((F14-((I14-1)*2250))/I14)</f>
        <v>11050.7</v>
      </c>
      <c r="M14" s="52">
        <f>(100*(K14-L14))/K14</f>
        <v>-44.797539627275263</v>
      </c>
      <c r="N14" s="51"/>
      <c r="O14" s="6"/>
    </row>
    <row r="15" spans="1:17" ht="15.75" thickBot="1">
      <c r="A15" s="6"/>
      <c r="B15" s="12">
        <v>11</v>
      </c>
      <c r="C15" s="3" t="s">
        <v>5</v>
      </c>
      <c r="D15" s="54">
        <v>203</v>
      </c>
      <c r="E15" s="10">
        <v>343248</v>
      </c>
      <c r="F15" s="4">
        <v>178316</v>
      </c>
      <c r="G15" s="48">
        <f>(100*(E15-F15))/E15</f>
        <v>48.050389222952504</v>
      </c>
      <c r="H15" s="8">
        <v>39</v>
      </c>
      <c r="I15" s="8">
        <v>16</v>
      </c>
      <c r="J15" s="15">
        <f>H15-I15</f>
        <v>23</v>
      </c>
      <c r="K15" s="9">
        <f>((E15-((H15-1)*2250))/H15)</f>
        <v>6608.9230769230771</v>
      </c>
      <c r="L15" s="9">
        <f>((F15-((I15-1)*2250))/I15)</f>
        <v>9035.375</v>
      </c>
      <c r="M15" s="52">
        <f>(100*(K15-L15))/K15</f>
        <v>-36.71478537175846</v>
      </c>
      <c r="N15" s="51"/>
      <c r="O15" s="6"/>
    </row>
    <row r="16" spans="1:17" ht="15.75" thickBot="1">
      <c r="A16" s="6"/>
      <c r="B16" s="12">
        <v>12</v>
      </c>
      <c r="C16" s="3" t="s">
        <v>7</v>
      </c>
      <c r="D16" s="54">
        <v>220</v>
      </c>
      <c r="E16" s="10">
        <v>316169</v>
      </c>
      <c r="F16" s="4">
        <v>215509</v>
      </c>
      <c r="G16" s="48">
        <f>(100*(E16-F16))/E16</f>
        <v>31.837403413996945</v>
      </c>
      <c r="H16" s="8">
        <v>23</v>
      </c>
      <c r="I16" s="8">
        <v>14</v>
      </c>
      <c r="J16" s="15">
        <f>H16-I16</f>
        <v>9</v>
      </c>
      <c r="K16" s="9">
        <f>((E16-((H16-1)*2250))/H16)</f>
        <v>11594.304347826086</v>
      </c>
      <c r="L16" s="9">
        <f>((F16-((I16-1)*2250))/I16)</f>
        <v>13304.214285714286</v>
      </c>
      <c r="M16" s="52">
        <f>(100*(K16-L16))/K16</f>
        <v>-14.747844170649234</v>
      </c>
      <c r="N16" s="51"/>
      <c r="O16" s="6"/>
    </row>
    <row r="17" spans="1:15" ht="15.75" thickBot="1">
      <c r="A17" s="6"/>
      <c r="B17" s="12">
        <v>13</v>
      </c>
      <c r="C17" s="3" t="s">
        <v>3</v>
      </c>
      <c r="D17" s="54">
        <v>225</v>
      </c>
      <c r="E17" s="10">
        <v>311834</v>
      </c>
      <c r="F17" s="4">
        <v>238752</v>
      </c>
      <c r="G17" s="48">
        <f>(100*(E17-F17))/E17</f>
        <v>23.436187202165254</v>
      </c>
      <c r="H17" s="8">
        <v>26</v>
      </c>
      <c r="I17" s="8">
        <v>16</v>
      </c>
      <c r="J17" s="15">
        <f>H17-I17</f>
        <v>10</v>
      </c>
      <c r="K17" s="9">
        <f>((E17-((H17-1)*2250))/H17)</f>
        <v>9830.1538461538457</v>
      </c>
      <c r="L17" s="9">
        <f>((F17-((I17-1)*2250))/I17)</f>
        <v>12812.625</v>
      </c>
      <c r="M17" s="52">
        <f>(100*(K17-L17))/K17</f>
        <v>-30.340025197195448</v>
      </c>
      <c r="N17" s="51"/>
      <c r="O17" s="6"/>
    </row>
    <row r="18" spans="1:15" ht="15.75" thickBot="1">
      <c r="A18" s="6"/>
      <c r="B18" s="12">
        <f>B17+1</f>
        <v>14</v>
      </c>
      <c r="C18" s="3" t="s">
        <v>21</v>
      </c>
      <c r="D18" s="54">
        <v>267</v>
      </c>
      <c r="E18" s="10">
        <v>258043</v>
      </c>
      <c r="F18" s="4">
        <v>171596</v>
      </c>
      <c r="G18" s="48">
        <f>(100*(E18-F18))/E18</f>
        <v>33.501005646345767</v>
      </c>
      <c r="H18" s="8">
        <v>26</v>
      </c>
      <c r="I18" s="8">
        <v>11</v>
      </c>
      <c r="J18" s="15">
        <f>H18-I18</f>
        <v>15</v>
      </c>
      <c r="K18" s="9">
        <f>((E18-((H18-1)*2250))/H18)</f>
        <v>7761.2692307692305</v>
      </c>
      <c r="L18" s="9">
        <f>((F18-((I18-1)*2250))/I18)</f>
        <v>13554.181818181818</v>
      </c>
      <c r="M18" s="52">
        <f>(100*(K18-L18))/K18</f>
        <v>-74.638727444820816</v>
      </c>
      <c r="N18" s="51"/>
      <c r="O18" s="6"/>
    </row>
    <row r="19" spans="1:15" ht="15.75" thickBot="1">
      <c r="A19" s="6"/>
      <c r="B19" s="12">
        <f t="shared" ref="B19:B34" si="0">B18+1</f>
        <v>15</v>
      </c>
      <c r="C19" s="3" t="s">
        <v>10</v>
      </c>
      <c r="D19" s="54">
        <v>270</v>
      </c>
      <c r="E19" s="10">
        <v>253741</v>
      </c>
      <c r="F19" s="4">
        <v>116995</v>
      </c>
      <c r="G19" s="48">
        <f>(100*(E19-F19))/E19</f>
        <v>53.891960700083942</v>
      </c>
      <c r="H19" s="8">
        <v>25</v>
      </c>
      <c r="I19" s="8">
        <v>7</v>
      </c>
      <c r="J19" s="15">
        <f>H19-I19</f>
        <v>18</v>
      </c>
      <c r="K19" s="9">
        <f>((E19-((H19-1)*2250))/H19)</f>
        <v>7989.64</v>
      </c>
      <c r="L19" s="9">
        <f>((F19-((I19-1)*2250))/I19)</f>
        <v>14785</v>
      </c>
      <c r="M19" s="52">
        <f>(100*(K19-L19))/K19</f>
        <v>-85.052142524569319</v>
      </c>
      <c r="N19" s="51"/>
      <c r="O19" s="6"/>
    </row>
    <row r="20" spans="1:15" ht="15.75" thickBot="1">
      <c r="A20" s="6"/>
      <c r="B20" s="12">
        <f t="shared" si="0"/>
        <v>16</v>
      </c>
      <c r="C20" s="3" t="s">
        <v>9</v>
      </c>
      <c r="D20" s="54">
        <v>273</v>
      </c>
      <c r="E20" s="10">
        <v>248521</v>
      </c>
      <c r="F20" s="4">
        <v>112568</v>
      </c>
      <c r="G20" s="48">
        <f>(100*(E20-F20))/E20</f>
        <v>54.704833796741525</v>
      </c>
      <c r="H20" s="8">
        <v>17</v>
      </c>
      <c r="I20" s="8">
        <v>9</v>
      </c>
      <c r="J20" s="15">
        <f>H20-I20</f>
        <v>8</v>
      </c>
      <c r="K20" s="9">
        <f>((E20-((H20-1)*2250))/H20)</f>
        <v>12501.235294117647</v>
      </c>
      <c r="L20" s="9">
        <f>((F20-((I20-1)*2250))/I20)</f>
        <v>10507.555555555555</v>
      </c>
      <c r="M20" s="52">
        <f>(100*(K20-L20))/K20</f>
        <v>15.947861884498739</v>
      </c>
      <c r="N20" s="51"/>
      <c r="O20" s="6"/>
    </row>
    <row r="21" spans="1:15" ht="15.75" thickBot="1">
      <c r="A21" s="6"/>
      <c r="B21" s="12">
        <f t="shared" si="0"/>
        <v>17</v>
      </c>
      <c r="C21" s="3" t="s">
        <v>22</v>
      </c>
      <c r="D21" s="54">
        <v>288</v>
      </c>
      <c r="E21" s="10">
        <v>231918</v>
      </c>
      <c r="F21" s="4">
        <v>131886</v>
      </c>
      <c r="G21" s="48">
        <f>(100*(E21-F21))/E21</f>
        <v>43.132486482291156</v>
      </c>
      <c r="H21" s="8">
        <v>20</v>
      </c>
      <c r="I21" s="8">
        <v>8</v>
      </c>
      <c r="J21" s="15">
        <f>H21-I21</f>
        <v>12</v>
      </c>
      <c r="K21" s="9">
        <f>((E21-((H21-1)*2250))/H21)</f>
        <v>9458.4</v>
      </c>
      <c r="L21" s="9">
        <f>((F21-((I21-1)*2250))/I21)</f>
        <v>14517</v>
      </c>
      <c r="M21" s="52">
        <f>(100*(K21-L21))/K21</f>
        <v>-53.482618624714547</v>
      </c>
      <c r="N21" s="51"/>
      <c r="O21" s="6"/>
    </row>
    <row r="22" spans="1:15" ht="15.75" thickBot="1">
      <c r="A22" s="6"/>
      <c r="B22" s="12">
        <f t="shared" si="0"/>
        <v>18</v>
      </c>
      <c r="C22" s="3" t="s">
        <v>4</v>
      </c>
      <c r="D22" s="54">
        <v>350</v>
      </c>
      <c r="E22" s="10">
        <v>174146</v>
      </c>
      <c r="F22" s="4">
        <v>204920</v>
      </c>
      <c r="G22" s="48">
        <f>(100*(E22-F22))/E22</f>
        <v>-17.671379187578239</v>
      </c>
      <c r="H22" s="8">
        <v>15</v>
      </c>
      <c r="I22" s="8">
        <v>13</v>
      </c>
      <c r="J22" s="15">
        <f>H22-I22</f>
        <v>2</v>
      </c>
      <c r="K22" s="9">
        <f>((E22-((H22-1)*2250))/H22)</f>
        <v>9509.7333333333336</v>
      </c>
      <c r="L22" s="9">
        <f>((F22-((I22-1)*2250))/I22)</f>
        <v>13686.153846153846</v>
      </c>
      <c r="M22" s="52">
        <f>(100*(K22-L22))/K22</f>
        <v>-43.91732519124804</v>
      </c>
      <c r="N22" s="51"/>
      <c r="O22" s="6"/>
    </row>
    <row r="23" spans="1:15" ht="15.75" thickBot="1">
      <c r="A23" s="6"/>
      <c r="B23" s="12">
        <f t="shared" si="0"/>
        <v>19</v>
      </c>
      <c r="C23" s="3" t="s">
        <v>11</v>
      </c>
      <c r="D23" s="54">
        <v>370</v>
      </c>
      <c r="E23" s="10">
        <v>158740</v>
      </c>
      <c r="F23" s="4">
        <v>100800</v>
      </c>
      <c r="G23" s="48">
        <f>(100*(E23-F23))/E23</f>
        <v>36.499937003905757</v>
      </c>
      <c r="H23" s="8">
        <v>15</v>
      </c>
      <c r="I23" s="8">
        <v>8</v>
      </c>
      <c r="J23" s="15">
        <f>H23-I23</f>
        <v>7</v>
      </c>
      <c r="K23" s="9">
        <f>((E23-((H23-1)*2250))/H23)</f>
        <v>8482.6666666666661</v>
      </c>
      <c r="L23" s="9">
        <f>((F23-((I23-1)*2250))/I23)</f>
        <v>10631.25</v>
      </c>
      <c r="M23" s="52">
        <f>(100*(K23-L23))/K23</f>
        <v>-25.329102483495767</v>
      </c>
      <c r="N23" s="51"/>
      <c r="O23" s="6"/>
    </row>
    <row r="24" spans="1:15" ht="15.75" thickBot="1">
      <c r="A24" s="6"/>
      <c r="B24" s="12">
        <f t="shared" si="0"/>
        <v>20</v>
      </c>
      <c r="C24" s="3" t="s">
        <v>14</v>
      </c>
      <c r="D24" s="54">
        <v>372</v>
      </c>
      <c r="E24" s="10">
        <v>155287</v>
      </c>
      <c r="F24" s="4">
        <v>88899</v>
      </c>
      <c r="G24" s="48">
        <f>(100*(E24-F24))/E24</f>
        <v>42.751807942712524</v>
      </c>
      <c r="H24" s="8">
        <v>15</v>
      </c>
      <c r="I24" s="8">
        <v>8</v>
      </c>
      <c r="J24" s="15">
        <f>H24-I24</f>
        <v>7</v>
      </c>
      <c r="K24" s="9">
        <f>((E24-((H24-1)*2250))/H24)</f>
        <v>8252.4666666666672</v>
      </c>
      <c r="L24" s="9">
        <f>((F24-((I24-1)*2250))/I24)</f>
        <v>9143.625</v>
      </c>
      <c r="M24" s="52">
        <f>(100*(K24-L24))/K24</f>
        <v>-10.798690492539597</v>
      </c>
      <c r="N24" s="51"/>
      <c r="O24" s="6"/>
    </row>
    <row r="25" spans="1:15" ht="15.75" thickBot="1">
      <c r="A25" s="6"/>
      <c r="B25" s="12">
        <f t="shared" si="0"/>
        <v>21</v>
      </c>
      <c r="C25" s="3" t="s">
        <v>15</v>
      </c>
      <c r="D25" s="54">
        <v>382</v>
      </c>
      <c r="E25" s="10">
        <v>145348</v>
      </c>
      <c r="F25" s="4">
        <v>26743</v>
      </c>
      <c r="G25" s="48">
        <f>(100*(E25-F25))/E25</f>
        <v>81.600710020089721</v>
      </c>
      <c r="H25" s="8">
        <v>21</v>
      </c>
      <c r="I25" s="8">
        <v>4</v>
      </c>
      <c r="J25" s="15">
        <f>H25-I25</f>
        <v>17</v>
      </c>
      <c r="K25" s="9">
        <f>((E25-((H25-1)*2250))/H25)</f>
        <v>4778.4761904761908</v>
      </c>
      <c r="L25" s="9">
        <f>((F25-((I25-1)*2250))/I25)</f>
        <v>4998.25</v>
      </c>
      <c r="M25" s="52">
        <f>(100*(K25-L25))/K25</f>
        <v>-4.5992446286921433</v>
      </c>
      <c r="N25" s="51"/>
      <c r="O25" s="6"/>
    </row>
    <row r="26" spans="1:15" ht="15.75" thickBot="1">
      <c r="A26" s="6"/>
      <c r="B26" s="12">
        <f t="shared" si="0"/>
        <v>22</v>
      </c>
      <c r="C26" s="3" t="s">
        <v>12</v>
      </c>
      <c r="D26" s="54">
        <v>387</v>
      </c>
      <c r="E26" s="10">
        <v>143468</v>
      </c>
      <c r="F26" s="4">
        <v>84223</v>
      </c>
      <c r="G26" s="48">
        <f>(100*(E26-F26))/E26</f>
        <v>41.294922909638387</v>
      </c>
      <c r="H26" s="8">
        <v>13</v>
      </c>
      <c r="I26" s="8">
        <v>8</v>
      </c>
      <c r="J26" s="15">
        <f>H26-I26</f>
        <v>5</v>
      </c>
      <c r="K26" s="9">
        <f>((E26-((H26-1)*2250))/H26)</f>
        <v>8959.0769230769238</v>
      </c>
      <c r="L26" s="9">
        <f>((F26-((I26-1)*2250))/I26)</f>
        <v>8559.125</v>
      </c>
      <c r="M26" s="52">
        <f>(100*(K26-L26))/K26</f>
        <v>4.4642090531304808</v>
      </c>
      <c r="N26" s="51"/>
      <c r="O26" s="6"/>
    </row>
    <row r="27" spans="1:15" ht="15.75" thickBot="1">
      <c r="A27" s="6"/>
      <c r="B27" s="12">
        <f t="shared" si="0"/>
        <v>23</v>
      </c>
      <c r="C27" s="3" t="s">
        <v>13</v>
      </c>
      <c r="D27" s="54">
        <v>446</v>
      </c>
      <c r="E27" s="10">
        <v>111598</v>
      </c>
      <c r="F27" s="4">
        <v>87303</v>
      </c>
      <c r="G27" s="48">
        <f>(100*(E27-F27))/E27</f>
        <v>21.77010340687109</v>
      </c>
      <c r="H27" s="8">
        <v>8</v>
      </c>
      <c r="I27" s="8">
        <v>5</v>
      </c>
      <c r="J27" s="15">
        <f>H27-I27</f>
        <v>3</v>
      </c>
      <c r="K27" s="9">
        <f>((E27-((H27-1)*2250))/H27)</f>
        <v>11981</v>
      </c>
      <c r="L27" s="9">
        <f>((F27-((I27-1)*2250))/I27)</f>
        <v>15660.6</v>
      </c>
      <c r="M27" s="52">
        <f>(100*(K27-L27))/K27</f>
        <v>-30.71196060429013</v>
      </c>
      <c r="N27" s="51"/>
      <c r="O27" s="6"/>
    </row>
    <row r="28" spans="1:15" ht="15.75" thickBot="1">
      <c r="A28" s="6"/>
      <c r="B28" s="12">
        <f t="shared" si="0"/>
        <v>24</v>
      </c>
      <c r="C28" s="3" t="s">
        <v>23</v>
      </c>
      <c r="D28" s="54">
        <v>496</v>
      </c>
      <c r="E28" s="10">
        <v>92376</v>
      </c>
      <c r="F28" s="4">
        <v>92036</v>
      </c>
      <c r="G28" s="48">
        <f>(100*(E28-F28))/E28</f>
        <v>0.36806096821685286</v>
      </c>
      <c r="H28" s="8">
        <v>6</v>
      </c>
      <c r="I28" s="8">
        <v>6</v>
      </c>
      <c r="J28" s="15">
        <f>H28-I28</f>
        <v>0</v>
      </c>
      <c r="K28" s="9">
        <f>((E28-((H28-1)*2250))/H28)</f>
        <v>13521</v>
      </c>
      <c r="L28" s="9">
        <f>((F28-((I28-1)*2250))/I28)</f>
        <v>13464.333333333334</v>
      </c>
      <c r="M28" s="52">
        <f>(100*(K28-L28))/K28</f>
        <v>0.41910115129551112</v>
      </c>
      <c r="N28" s="51"/>
      <c r="O28" s="6"/>
    </row>
    <row r="29" spans="1:15" ht="15.75" thickBot="1">
      <c r="A29" s="6"/>
      <c r="B29" s="12">
        <f t="shared" si="0"/>
        <v>25</v>
      </c>
      <c r="C29" s="118" t="s">
        <v>54</v>
      </c>
      <c r="D29" s="54">
        <v>531</v>
      </c>
      <c r="E29" s="10">
        <v>77176</v>
      </c>
      <c r="F29" s="4">
        <v>34922</v>
      </c>
      <c r="G29" s="48">
        <f>(100*(E29-F29))/E29</f>
        <v>54.750181403545142</v>
      </c>
      <c r="H29" s="8">
        <v>10</v>
      </c>
      <c r="I29" s="8">
        <v>2</v>
      </c>
      <c r="J29" s="15">
        <f>H29-I29</f>
        <v>8</v>
      </c>
      <c r="K29" s="9">
        <f>((E29-((H29-1)*2250))/H29)</f>
        <v>5692.6</v>
      </c>
      <c r="L29" s="9">
        <f>((F29-((I29-1)*2250))/I29)</f>
        <v>16336</v>
      </c>
      <c r="M29" s="52">
        <f>(100*(K29-L29))/K29</f>
        <v>-186.96904753539681</v>
      </c>
      <c r="N29" s="51"/>
      <c r="O29" s="6"/>
    </row>
    <row r="30" spans="1:15" ht="15.75" thickBot="1">
      <c r="A30" s="6"/>
      <c r="B30" s="12">
        <f t="shared" si="0"/>
        <v>26</v>
      </c>
      <c r="C30" s="118" t="s">
        <v>56</v>
      </c>
      <c r="D30" s="54">
        <v>553</v>
      </c>
      <c r="E30" s="10">
        <v>67822</v>
      </c>
      <c r="F30" s="4"/>
      <c r="G30" s="48"/>
      <c r="H30" s="8">
        <v>8</v>
      </c>
      <c r="I30" s="8"/>
      <c r="J30" s="15"/>
      <c r="K30" s="9">
        <f>((E30-((H30-1)*2250))/H30)</f>
        <v>6509</v>
      </c>
      <c r="L30" s="9"/>
      <c r="M30" s="52"/>
      <c r="N30" s="51"/>
      <c r="O30" s="6"/>
    </row>
    <row r="31" spans="1:15" ht="15.75" thickBot="1">
      <c r="A31" s="6"/>
      <c r="B31" s="12">
        <f t="shared" si="0"/>
        <v>27</v>
      </c>
      <c r="C31" s="118" t="s">
        <v>55</v>
      </c>
      <c r="D31" s="54">
        <v>560</v>
      </c>
      <c r="E31" s="10">
        <v>65217</v>
      </c>
      <c r="F31" s="4">
        <v>47884</v>
      </c>
      <c r="G31" s="48">
        <f>(100*(E31-F31))/E31</f>
        <v>26.577426131223454</v>
      </c>
      <c r="H31" s="8">
        <v>9</v>
      </c>
      <c r="I31" s="8">
        <v>6</v>
      </c>
      <c r="J31" s="15">
        <f>H31-I31</f>
        <v>3</v>
      </c>
      <c r="K31" s="9">
        <f>((E31-((H31-1)*2250))/H31)</f>
        <v>5246.333333333333</v>
      </c>
      <c r="L31" s="9">
        <f>((F31-((I31-1)*2250))/I31)</f>
        <v>6105.666666666667</v>
      </c>
      <c r="M31" s="52">
        <f>(100*(K31-L31))/K31</f>
        <v>-16.379693754368144</v>
      </c>
      <c r="N31" s="51"/>
      <c r="O31" s="6"/>
    </row>
    <row r="32" spans="1:15" ht="15.75" thickBot="1">
      <c r="A32" s="6"/>
      <c r="B32" s="12">
        <f t="shared" si="0"/>
        <v>28</v>
      </c>
      <c r="C32" s="60" t="s">
        <v>57</v>
      </c>
      <c r="D32" s="59">
        <v>590</v>
      </c>
      <c r="E32" s="23">
        <v>56787</v>
      </c>
      <c r="F32" s="24"/>
      <c r="G32" s="48"/>
      <c r="H32" s="28">
        <v>7</v>
      </c>
      <c r="I32" s="28"/>
      <c r="J32" s="15"/>
      <c r="K32" s="29">
        <f>((E32-((H32-1)*2250))/H32)</f>
        <v>6183.8571428571431</v>
      </c>
      <c r="L32" s="29"/>
      <c r="M32" s="52"/>
      <c r="N32" s="51"/>
      <c r="O32" s="6"/>
    </row>
    <row r="33" spans="1:15" ht="15.75" thickBot="1">
      <c r="A33" s="6"/>
      <c r="B33" s="12">
        <f>B32+1</f>
        <v>29</v>
      </c>
      <c r="C33" s="60" t="s">
        <v>58</v>
      </c>
      <c r="D33" s="59">
        <v>635</v>
      </c>
      <c r="E33" s="23">
        <v>44758</v>
      </c>
      <c r="F33" s="24"/>
      <c r="G33" s="48"/>
      <c r="H33" s="28">
        <v>5</v>
      </c>
      <c r="I33" s="28"/>
      <c r="J33" s="15"/>
      <c r="K33" s="63">
        <f>((E33-((H33-1)*2250))/H33)</f>
        <v>7151.6</v>
      </c>
      <c r="L33" s="63"/>
      <c r="M33" s="52"/>
      <c r="N33" s="51"/>
      <c r="O33" s="6"/>
    </row>
    <row r="34" spans="1:15" ht="15.75" thickBot="1">
      <c r="A34" s="6"/>
      <c r="B34" s="12">
        <f t="shared" si="0"/>
        <v>30</v>
      </c>
      <c r="C34" s="60" t="s">
        <v>59</v>
      </c>
      <c r="D34" s="55">
        <v>668</v>
      </c>
      <c r="E34" s="120">
        <v>38719</v>
      </c>
      <c r="F34" s="24"/>
      <c r="G34" s="48"/>
      <c r="H34" s="28">
        <v>6</v>
      </c>
      <c r="I34" s="28"/>
      <c r="J34" s="15"/>
      <c r="K34" s="29">
        <f>((E34-((H34-1)*2250))/H34)</f>
        <v>4578.166666666667</v>
      </c>
      <c r="L34" s="29"/>
      <c r="M34" s="52"/>
      <c r="N34" s="51"/>
      <c r="O34" s="6"/>
    </row>
    <row r="35" spans="1:15" ht="15.75" thickBot="1">
      <c r="A35" s="6"/>
      <c r="B35" s="25"/>
      <c r="C35" s="26"/>
      <c r="D35" s="26"/>
      <c r="E35" s="26"/>
      <c r="F35" s="26"/>
      <c r="G35" s="26"/>
      <c r="H35" s="26"/>
      <c r="I35" s="26"/>
      <c r="J35" s="61"/>
      <c r="K35" s="26"/>
      <c r="L35" s="30"/>
      <c r="M35" s="31"/>
      <c r="N35" s="6"/>
      <c r="O35" s="6"/>
    </row>
    <row r="36" spans="1:15" ht="15.75" thickBot="1">
      <c r="A36" s="6"/>
      <c r="B36" s="76" t="s">
        <v>33</v>
      </c>
      <c r="C36" s="77"/>
      <c r="D36" s="13">
        <f>AVERAGE(D5:D34)</f>
        <v>316.56666666666666</v>
      </c>
      <c r="E36" s="5">
        <f>AVERAGE(E5:E34)</f>
        <v>280616.56666666665</v>
      </c>
      <c r="F36" s="5">
        <f>AVERAGE(F5:F34)</f>
        <v>204580.80769230769</v>
      </c>
      <c r="G36" s="56">
        <f>AVERAGE(G5:G34)</f>
        <v>35.608339693526368</v>
      </c>
      <c r="H36" s="57">
        <f t="shared" ref="H36:M36" si="1">AVERAGE(H5:H34)</f>
        <v>24.333333333333332</v>
      </c>
      <c r="I36" s="57">
        <f t="shared" si="1"/>
        <v>14.26923076923077</v>
      </c>
      <c r="J36" s="62">
        <f t="shared" si="1"/>
        <v>12.807692307692308</v>
      </c>
      <c r="K36" s="5">
        <f t="shared" si="1"/>
        <v>9001.9397603676261</v>
      </c>
      <c r="L36" s="14">
        <f t="shared" si="1"/>
        <v>11977.711346668508</v>
      </c>
      <c r="M36" s="32">
        <f t="shared" si="1"/>
        <v>-31.708279724556089</v>
      </c>
      <c r="N36" s="6"/>
      <c r="O36" s="6"/>
    </row>
    <row r="37" spans="1:15" ht="15.75" thickBot="1">
      <c r="A37" s="6"/>
      <c r="B37" s="6"/>
      <c r="C37" s="6"/>
      <c r="D37" s="6"/>
      <c r="E37" s="50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6"/>
      <c r="B38" s="17" t="s">
        <v>37</v>
      </c>
      <c r="C38" s="66" t="s">
        <v>39</v>
      </c>
      <c r="D38" s="67"/>
      <c r="E38" s="18" t="s">
        <v>40</v>
      </c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ht="15.75" thickBot="1">
      <c r="A39" s="6"/>
      <c r="B39" s="16"/>
      <c r="C39" s="68" t="s">
        <v>38</v>
      </c>
      <c r="D39" s="69"/>
      <c r="E39" s="19" t="s">
        <v>40</v>
      </c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</sheetData>
  <sortState ref="C5:M34">
    <sortCondition descending="1" ref="E5:E34"/>
  </sortState>
  <mergeCells count="20">
    <mergeCell ref="O3:O4"/>
    <mergeCell ref="P3:P4"/>
    <mergeCell ref="Q3:Q4"/>
    <mergeCell ref="L3:L4"/>
    <mergeCell ref="I3:I4"/>
    <mergeCell ref="J3:J4"/>
    <mergeCell ref="K3:K4"/>
    <mergeCell ref="C38:D38"/>
    <mergeCell ref="C39:D39"/>
    <mergeCell ref="B1:D2"/>
    <mergeCell ref="M3:M4"/>
    <mergeCell ref="N3:N4"/>
    <mergeCell ref="B36:C36"/>
    <mergeCell ref="H3:H4"/>
    <mergeCell ref="G3:G4"/>
    <mergeCell ref="B3:B4"/>
    <mergeCell ref="C3:C4"/>
    <mergeCell ref="D3:D4"/>
    <mergeCell ref="E3:E4"/>
    <mergeCell ref="F3:F4"/>
  </mergeCells>
  <conditionalFormatting sqref="B5:M34">
    <cfRule type="expression" dxfId="208" priority="41">
      <formula>NOT(MOD(ROW(),2))</formula>
    </cfRule>
    <cfRule type="expression" dxfId="207" priority="43">
      <formula>MOD(ROW(),2)</formula>
    </cfRule>
  </conditionalFormatting>
  <conditionalFormatting sqref="D5:D34">
    <cfRule type="aboveAverage" dxfId="206" priority="22" aboveAverage="0"/>
    <cfRule type="aboveAverage" dxfId="205" priority="31"/>
    <cfRule type="aboveAverage" dxfId="204" priority="33" aboveAverage="0"/>
    <cfRule type="aboveAverage" dxfId="203" priority="34" aboveAverage="0"/>
    <cfRule type="aboveAverage" dxfId="202" priority="35" aboveAverage="0"/>
    <cfRule type="aboveAverage" dxfId="201" priority="36"/>
  </conditionalFormatting>
  <conditionalFormatting sqref="E5:E34">
    <cfRule type="aboveAverage" dxfId="200" priority="10"/>
    <cfRule type="aboveAverage" dxfId="199" priority="29" aboveAverage="0" equalAverage="1"/>
  </conditionalFormatting>
  <conditionalFormatting sqref="H5:H34">
    <cfRule type="aboveAverage" dxfId="198" priority="30"/>
    <cfRule type="aboveAverage" dxfId="197" priority="32" aboveAverage="0"/>
  </conditionalFormatting>
  <conditionalFormatting sqref="K5:L34">
    <cfRule type="aboveAverage" dxfId="196" priority="27" aboveAverage="0"/>
    <cfRule type="aboveAverage" dxfId="195" priority="28"/>
  </conditionalFormatting>
  <conditionalFormatting sqref="L5:L34">
    <cfRule type="aboveAverage" dxfId="194" priority="25" aboveAverage="0"/>
    <cfRule type="aboveAverage" dxfId="193" priority="26"/>
  </conditionalFormatting>
  <conditionalFormatting sqref="M5:M34">
    <cfRule type="aboveAverage" dxfId="192" priority="23" aboveAverage="0"/>
    <cfRule type="aboveAverage" dxfId="191" priority="24"/>
  </conditionalFormatting>
  <conditionalFormatting sqref="G5:G34">
    <cfRule type="aboveAverage" dxfId="190" priority="20" aboveAverage="0"/>
    <cfRule type="aboveAverage" dxfId="189" priority="21"/>
  </conditionalFormatting>
  <conditionalFormatting sqref="F5:F34">
    <cfRule type="aboveAverage" dxfId="188" priority="9"/>
    <cfRule type="aboveAverage" dxfId="187" priority="17" aboveAverage="0" equalAverage="1"/>
  </conditionalFormatting>
  <conditionalFormatting sqref="E5:E34">
    <cfRule type="expression" dxfId="186" priority="15">
      <formula>NOT(MOD(ROW(),2))</formula>
    </cfRule>
    <cfRule type="expression" dxfId="185" priority="16">
      <formula>MOD(ROW(),2)</formula>
    </cfRule>
  </conditionalFormatting>
  <conditionalFormatting sqref="I5:I34">
    <cfRule type="aboveAverage" dxfId="184" priority="13"/>
    <cfRule type="aboveAverage" dxfId="183" priority="14" aboveAverage="0"/>
  </conditionalFormatting>
  <conditionalFormatting sqref="J5:J34">
    <cfRule type="aboveAverage" dxfId="182" priority="7" aboveAverage="0"/>
    <cfRule type="aboveAverage" dxfId="181" priority="8"/>
    <cfRule type="aboveAverage" dxfId="180" priority="11" aboveAverage="0"/>
    <cfRule type="aboveAverage" dxfId="179" priority="12"/>
  </conditionalFormatting>
  <conditionalFormatting sqref="F5:F34">
    <cfRule type="aboveAverage" dxfId="178" priority="5"/>
    <cfRule type="aboveAverage" dxfId="177" priority="6" aboveAverage="0" equalAverage="1"/>
  </conditionalFormatting>
  <conditionalFormatting sqref="F5:F34">
    <cfRule type="expression" dxfId="176" priority="3">
      <formula>NOT(MOD(ROW(),2))</formula>
    </cfRule>
    <cfRule type="expression" dxfId="175" priority="4">
      <formula>MOD(ROW(),2)</formula>
    </cfRule>
  </conditionalFormatting>
  <conditionalFormatting sqref="I5:I34">
    <cfRule type="aboveAverage" dxfId="174" priority="1"/>
    <cfRule type="aboveAverage" dxfId="173" priority="2" aboveAverage="0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1"/>
  <sheetViews>
    <sheetView workbookViewId="0">
      <selection activeCell="C23" sqref="C23"/>
    </sheetView>
  </sheetViews>
  <sheetFormatPr baseColWidth="10" defaultRowHeight="15"/>
  <cols>
    <col min="2" max="2" width="12.140625" bestFit="1" customWidth="1"/>
    <col min="3" max="3" width="13" bestFit="1" customWidth="1"/>
    <col min="6" max="6" width="19.28515625" customWidth="1"/>
    <col min="9" max="9" width="14" customWidth="1"/>
  </cols>
  <sheetData>
    <row r="1" spans="1:17" ht="15" customHeight="1">
      <c r="A1" s="6"/>
      <c r="B1" s="70">
        <v>40968</v>
      </c>
      <c r="C1" s="71"/>
      <c r="D1" s="7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5.75" customHeight="1" thickBot="1">
      <c r="A2" s="6"/>
      <c r="B2" s="72"/>
      <c r="C2" s="72"/>
      <c r="D2" s="72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5.75" thickTop="1">
      <c r="A3" s="6"/>
      <c r="B3" s="80" t="s">
        <v>24</v>
      </c>
      <c r="C3" s="82" t="s">
        <v>25</v>
      </c>
      <c r="D3" s="86" t="s">
        <v>27</v>
      </c>
      <c r="E3" s="88" t="s">
        <v>36</v>
      </c>
      <c r="F3" s="73" t="s">
        <v>29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5.75" thickBot="1">
      <c r="A4" s="6"/>
      <c r="B4" s="81"/>
      <c r="C4" s="83"/>
      <c r="D4" s="87"/>
      <c r="E4" s="89"/>
      <c r="F4" s="74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6"/>
      <c r="B5" s="11">
        <v>1</v>
      </c>
      <c r="C5" s="1" t="s">
        <v>15</v>
      </c>
      <c r="D5" s="119">
        <v>145348</v>
      </c>
      <c r="E5" s="2">
        <v>26743</v>
      </c>
      <c r="F5" s="48">
        <f>(100*(D5-E5))/D5</f>
        <v>81.600710020089721</v>
      </c>
      <c r="G5" s="6"/>
      <c r="H5" s="17" t="s">
        <v>37</v>
      </c>
      <c r="I5" s="66" t="s">
        <v>39</v>
      </c>
      <c r="J5" s="67"/>
      <c r="K5" s="18" t="s">
        <v>40</v>
      </c>
      <c r="L5" s="6"/>
      <c r="M5" s="6"/>
      <c r="N5" s="6"/>
      <c r="O5" s="6"/>
      <c r="P5" s="6"/>
      <c r="Q5" s="6"/>
    </row>
    <row r="6" spans="1:17" ht="15.75" thickBot="1">
      <c r="A6" s="6"/>
      <c r="B6" s="12">
        <v>2</v>
      </c>
      <c r="C6" s="3" t="s">
        <v>8</v>
      </c>
      <c r="D6" s="10">
        <v>343614</v>
      </c>
      <c r="E6" s="4">
        <v>130757</v>
      </c>
      <c r="F6" s="48">
        <f>(100*(D6-E6))/D6</f>
        <v>61.946544669309169</v>
      </c>
      <c r="G6" s="6"/>
      <c r="H6" s="16"/>
      <c r="I6" s="68" t="s">
        <v>38</v>
      </c>
      <c r="J6" s="69"/>
      <c r="K6" s="19" t="s">
        <v>40</v>
      </c>
      <c r="L6" s="6"/>
      <c r="M6" s="6"/>
      <c r="N6" s="6"/>
      <c r="O6" s="6"/>
      <c r="P6" s="6"/>
      <c r="Q6" s="6"/>
    </row>
    <row r="7" spans="1:17">
      <c r="A7" s="6"/>
      <c r="B7" s="12">
        <v>3</v>
      </c>
      <c r="C7" s="118" t="s">
        <v>54</v>
      </c>
      <c r="D7" s="10">
        <v>77176</v>
      </c>
      <c r="E7" s="4">
        <v>34922</v>
      </c>
      <c r="F7" s="48">
        <f>(100*(D7-E7))/D7</f>
        <v>54.750181403545142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6"/>
      <c r="B8" s="12">
        <v>4</v>
      </c>
      <c r="C8" s="3" t="s">
        <v>9</v>
      </c>
      <c r="D8" s="10">
        <v>248521</v>
      </c>
      <c r="E8" s="4">
        <v>112568</v>
      </c>
      <c r="F8" s="48">
        <f>(100*(D8-E8))/D8</f>
        <v>54.704833796741525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6"/>
      <c r="B9" s="12">
        <v>5</v>
      </c>
      <c r="C9" s="3" t="s">
        <v>10</v>
      </c>
      <c r="D9" s="10">
        <v>253741</v>
      </c>
      <c r="E9" s="4">
        <v>116995</v>
      </c>
      <c r="F9" s="48">
        <f>(100*(D9-E9))/D9</f>
        <v>53.891960700083942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6"/>
      <c r="B10" s="12">
        <v>6</v>
      </c>
      <c r="C10" s="3" t="s">
        <v>5</v>
      </c>
      <c r="D10" s="10">
        <v>343248</v>
      </c>
      <c r="E10" s="4">
        <v>178316</v>
      </c>
      <c r="F10" s="48">
        <f>(100*(D10-E10))/D10</f>
        <v>48.050389222952504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6"/>
      <c r="B11" s="12">
        <v>7</v>
      </c>
      <c r="C11" s="3" t="s">
        <v>6</v>
      </c>
      <c r="D11" s="10">
        <v>344877</v>
      </c>
      <c r="E11" s="4">
        <v>187385</v>
      </c>
      <c r="F11" s="48">
        <f>(100*(D11-E11))/D11</f>
        <v>45.666136042705084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6"/>
      <c r="B12" s="12">
        <v>8</v>
      </c>
      <c r="C12" s="3" t="s">
        <v>22</v>
      </c>
      <c r="D12" s="10">
        <v>231918</v>
      </c>
      <c r="E12" s="4">
        <v>131886</v>
      </c>
      <c r="F12" s="48">
        <f>(100*(D12-E12))/D12</f>
        <v>43.132486482291156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6"/>
      <c r="B13" s="12">
        <v>9</v>
      </c>
      <c r="C13" s="3" t="s">
        <v>14</v>
      </c>
      <c r="D13" s="10">
        <v>155287</v>
      </c>
      <c r="E13" s="4">
        <v>88899</v>
      </c>
      <c r="F13" s="48">
        <f>(100*(D13-E13))/D13</f>
        <v>42.751807942712524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6"/>
      <c r="B14" s="12">
        <v>10</v>
      </c>
      <c r="C14" s="3" t="s">
        <v>12</v>
      </c>
      <c r="D14" s="10">
        <v>143468</v>
      </c>
      <c r="E14" s="4">
        <v>84223</v>
      </c>
      <c r="F14" s="48">
        <f>(100*(D14-E14))/D14</f>
        <v>41.294922909638387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6"/>
      <c r="B15" s="12">
        <v>11</v>
      </c>
      <c r="C15" s="3" t="s">
        <v>1</v>
      </c>
      <c r="D15" s="10">
        <v>727480</v>
      </c>
      <c r="E15" s="4">
        <v>445791</v>
      </c>
      <c r="F15" s="48">
        <f>(100*(D15-E15))/D15</f>
        <v>38.721201957442126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6"/>
      <c r="B16" s="12">
        <v>12</v>
      </c>
      <c r="C16" s="3" t="s">
        <v>11</v>
      </c>
      <c r="D16" s="10">
        <v>158740</v>
      </c>
      <c r="E16" s="4">
        <v>100800</v>
      </c>
      <c r="F16" s="48">
        <f>(100*(D16-E16))/D16</f>
        <v>36.499937003905757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6"/>
      <c r="B17" s="12">
        <v>13</v>
      </c>
      <c r="C17" s="3" t="s">
        <v>19</v>
      </c>
      <c r="D17" s="10">
        <v>480848</v>
      </c>
      <c r="E17" s="4">
        <v>312585</v>
      </c>
      <c r="F17" s="48">
        <f>(100*(D17-E17))/D17</f>
        <v>34.992970751672047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6"/>
      <c r="B18" s="12">
        <f>B17+1</f>
        <v>14</v>
      </c>
      <c r="C18" s="3" t="s">
        <v>16</v>
      </c>
      <c r="D18" s="10">
        <v>795461</v>
      </c>
      <c r="E18" s="4">
        <v>523629</v>
      </c>
      <c r="F18" s="48">
        <f>(100*(D18-E18))/D18</f>
        <v>34.172888425705345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6"/>
      <c r="B19" s="12">
        <f t="shared" ref="B19:B34" si="0">B18+1</f>
        <v>15</v>
      </c>
      <c r="C19" s="3" t="s">
        <v>21</v>
      </c>
      <c r="D19" s="10">
        <v>258043</v>
      </c>
      <c r="E19" s="4">
        <v>171596</v>
      </c>
      <c r="F19" s="48">
        <f>(100*(D19-E19))/D19</f>
        <v>33.501005646345767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6"/>
      <c r="B20" s="12">
        <f t="shared" si="0"/>
        <v>16</v>
      </c>
      <c r="C20" s="3" t="s">
        <v>7</v>
      </c>
      <c r="D20" s="10">
        <v>316169</v>
      </c>
      <c r="E20" s="4">
        <v>215509</v>
      </c>
      <c r="F20" s="48">
        <f>(100*(D20-E20))/D20</f>
        <v>31.837403413996945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6"/>
      <c r="B21" s="12">
        <f t="shared" si="0"/>
        <v>17</v>
      </c>
      <c r="C21" s="3" t="s">
        <v>17</v>
      </c>
      <c r="D21" s="10">
        <v>609654</v>
      </c>
      <c r="E21" s="4">
        <v>425526</v>
      </c>
      <c r="F21" s="48">
        <f>(100*(D21-E21))/D21</f>
        <v>30.202049031089764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A22" s="6"/>
      <c r="B22" s="12">
        <f t="shared" si="0"/>
        <v>18</v>
      </c>
      <c r="C22" s="3" t="s">
        <v>18</v>
      </c>
      <c r="D22" s="10">
        <v>411734</v>
      </c>
      <c r="E22" s="4">
        <v>289376</v>
      </c>
      <c r="F22" s="48">
        <f>(100*(D22-E22))/D22</f>
        <v>29.717730379322571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6"/>
      <c r="B23" s="12">
        <f t="shared" si="0"/>
        <v>19</v>
      </c>
      <c r="C23" s="3" t="s">
        <v>2</v>
      </c>
      <c r="D23" s="10">
        <v>427659</v>
      </c>
      <c r="E23" s="4">
        <v>310927</v>
      </c>
      <c r="F23" s="48">
        <f>(100*(D23-E23))/D23</f>
        <v>27.295578954260286</v>
      </c>
      <c r="G23" s="6"/>
      <c r="H23" s="6"/>
      <c r="I23" s="6"/>
      <c r="J23" s="58"/>
      <c r="K23" s="6"/>
      <c r="L23" s="6"/>
      <c r="M23" s="6"/>
      <c r="N23" s="6"/>
      <c r="O23" s="6"/>
      <c r="P23" s="6"/>
      <c r="Q23" s="6"/>
    </row>
    <row r="24" spans="1:17">
      <c r="A24" s="6"/>
      <c r="B24" s="12">
        <f t="shared" si="0"/>
        <v>20</v>
      </c>
      <c r="C24" s="118" t="s">
        <v>55</v>
      </c>
      <c r="D24" s="10">
        <v>65217</v>
      </c>
      <c r="E24" s="4">
        <v>47884</v>
      </c>
      <c r="F24" s="48">
        <f>(100*(D24-E24))/D24</f>
        <v>26.577426131223454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6"/>
      <c r="B25" s="12">
        <f t="shared" si="0"/>
        <v>21</v>
      </c>
      <c r="C25" s="3" t="s">
        <v>20</v>
      </c>
      <c r="D25" s="10">
        <v>369096</v>
      </c>
      <c r="E25" s="4">
        <v>273389</v>
      </c>
      <c r="F25" s="48">
        <f>(100*(D25-E25))/D25</f>
        <v>25.930110323601447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6"/>
      <c r="B26" s="12">
        <f t="shared" si="0"/>
        <v>22</v>
      </c>
      <c r="C26" s="3" t="s">
        <v>3</v>
      </c>
      <c r="D26" s="10">
        <v>311834</v>
      </c>
      <c r="E26" s="4">
        <v>238752</v>
      </c>
      <c r="F26" s="48">
        <f>(100*(D26-E26))/D26</f>
        <v>23.436187202165254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6"/>
      <c r="B27" s="12">
        <f t="shared" si="0"/>
        <v>23</v>
      </c>
      <c r="C27" s="3" t="s">
        <v>13</v>
      </c>
      <c r="D27" s="10">
        <v>111598</v>
      </c>
      <c r="E27" s="4">
        <v>87303</v>
      </c>
      <c r="F27" s="48">
        <f>(100*(D27-E27))/D27</f>
        <v>21.77010340687109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6"/>
      <c r="B28" s="12">
        <f t="shared" si="0"/>
        <v>24</v>
      </c>
      <c r="C28" s="3" t="s">
        <v>0</v>
      </c>
      <c r="D28" s="10">
        <v>613158</v>
      </c>
      <c r="E28" s="4">
        <v>486384</v>
      </c>
      <c r="F28" s="48">
        <f>(100*(D28-E28))/D28</f>
        <v>20.675584433376063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12">
        <f t="shared" si="0"/>
        <v>25</v>
      </c>
      <c r="C29" s="3" t="s">
        <v>23</v>
      </c>
      <c r="D29" s="10">
        <v>92376</v>
      </c>
      <c r="E29" s="4">
        <v>92036</v>
      </c>
      <c r="F29" s="48">
        <f>(100*(D29-E29))/D29</f>
        <v>0.36806096821685286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12">
        <f t="shared" si="0"/>
        <v>26</v>
      </c>
      <c r="C30" s="3" t="s">
        <v>4</v>
      </c>
      <c r="D30" s="10">
        <v>174146</v>
      </c>
      <c r="E30" s="4">
        <v>204920</v>
      </c>
      <c r="F30" s="48">
        <f>(100*(D30-E30))/D30</f>
        <v>-17.671379187578239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>
      <c r="A31" s="6"/>
      <c r="B31" s="12">
        <f t="shared" si="0"/>
        <v>27</v>
      </c>
      <c r="C31" s="118" t="s">
        <v>56</v>
      </c>
      <c r="D31" s="10">
        <v>67822</v>
      </c>
      <c r="E31" s="4"/>
      <c r="F31" s="4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6"/>
      <c r="B32" s="12">
        <f t="shared" si="0"/>
        <v>28</v>
      </c>
      <c r="C32" s="60" t="s">
        <v>57</v>
      </c>
      <c r="D32" s="23">
        <v>56787</v>
      </c>
      <c r="E32" s="24"/>
      <c r="F32" s="4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>
      <c r="A33" s="6"/>
      <c r="B33" s="12">
        <f>B32+1</f>
        <v>29</v>
      </c>
      <c r="C33" s="60" t="s">
        <v>58</v>
      </c>
      <c r="D33" s="23">
        <v>44758</v>
      </c>
      <c r="E33" s="24"/>
      <c r="F33" s="4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5.75" thickBot="1">
      <c r="A34" s="6"/>
      <c r="B34" s="12">
        <f t="shared" si="0"/>
        <v>30</v>
      </c>
      <c r="C34" s="60" t="s">
        <v>59</v>
      </c>
      <c r="D34" s="120">
        <v>38719</v>
      </c>
      <c r="E34" s="24"/>
      <c r="F34" s="4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5.75" thickBot="1">
      <c r="A35" s="6"/>
      <c r="B35" s="25"/>
      <c r="C35" s="26"/>
      <c r="D35" s="26"/>
      <c r="E35" s="26"/>
      <c r="F35" s="64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5.75" thickBot="1">
      <c r="A36" s="6"/>
      <c r="B36" s="76" t="s">
        <v>33</v>
      </c>
      <c r="C36" s="77"/>
      <c r="D36" s="5">
        <v>203414.25925925927</v>
      </c>
      <c r="E36" s="5">
        <v>189379.84</v>
      </c>
      <c r="F36" s="65">
        <v>12.495455210127105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</sheetData>
  <sortState ref="C5:F34">
    <sortCondition descending="1" ref="F5:F34"/>
  </sortState>
  <mergeCells count="9">
    <mergeCell ref="B1:D2"/>
    <mergeCell ref="B3:B4"/>
    <mergeCell ref="C3:C4"/>
    <mergeCell ref="B36:C36"/>
    <mergeCell ref="I5:J5"/>
    <mergeCell ref="I6:J6"/>
    <mergeCell ref="D3:D4"/>
    <mergeCell ref="E3:E4"/>
    <mergeCell ref="F3:F4"/>
  </mergeCells>
  <conditionalFormatting sqref="B5:F34">
    <cfRule type="expression" dxfId="166" priority="28">
      <formula>NOT(MOD(ROW(),2))</formula>
    </cfRule>
    <cfRule type="expression" dxfId="165" priority="29">
      <formula>MOD(ROW(),2)</formula>
    </cfRule>
  </conditionalFormatting>
  <conditionalFormatting sqref="D5:D34">
    <cfRule type="aboveAverage" dxfId="164" priority="21" aboveAverage="0"/>
    <cfRule type="aboveAverage" dxfId="163" priority="22"/>
    <cfRule type="aboveAverage" dxfId="162" priority="25" aboveAverage="0" equalAverage="1"/>
  </conditionalFormatting>
  <conditionalFormatting sqref="B5:C34">
    <cfRule type="expression" dxfId="161" priority="23">
      <formula>NOT(MOD(ROW(),2))</formula>
    </cfRule>
    <cfRule type="expression" dxfId="160" priority="24">
      <formula>MOD(ROW(),2)</formula>
    </cfRule>
  </conditionalFormatting>
  <conditionalFormatting sqref="E5:E34">
    <cfRule type="aboveAverage" dxfId="159" priority="19" aboveAverage="0"/>
    <cfRule type="aboveAverage" dxfId="158" priority="20"/>
  </conditionalFormatting>
  <conditionalFormatting sqref="F5:F34">
    <cfRule type="aboveAverage" dxfId="157" priority="17" aboveAverage="0"/>
    <cfRule type="aboveAverage" dxfId="156" priority="18"/>
  </conditionalFormatting>
  <conditionalFormatting sqref="B5:C34">
    <cfRule type="expression" dxfId="155" priority="15">
      <formula>NOT(MOD(ROW(),2))</formula>
    </cfRule>
    <cfRule type="expression" dxfId="154" priority="16">
      <formula>MOD(ROW(),2)</formula>
    </cfRule>
  </conditionalFormatting>
  <conditionalFormatting sqref="D5:F34">
    <cfRule type="expression" dxfId="151" priority="13">
      <formula>NOT(MOD(ROW(),2))</formula>
    </cfRule>
    <cfRule type="expression" dxfId="150" priority="14">
      <formula>MOD(ROW(),2)</formula>
    </cfRule>
  </conditionalFormatting>
  <conditionalFormatting sqref="D5:D34">
    <cfRule type="aboveAverage" dxfId="147" priority="11"/>
    <cfRule type="aboveAverage" dxfId="146" priority="12" aboveAverage="0" equalAverage="1"/>
  </conditionalFormatting>
  <conditionalFormatting sqref="F5:F34">
    <cfRule type="aboveAverage" dxfId="143" priority="9" aboveAverage="0"/>
    <cfRule type="aboveAverage" dxfId="142" priority="10"/>
  </conditionalFormatting>
  <conditionalFormatting sqref="E5:E34">
    <cfRule type="aboveAverage" dxfId="139" priority="7"/>
    <cfRule type="aboveAverage" dxfId="138" priority="8" aboveAverage="0" equalAverage="1"/>
  </conditionalFormatting>
  <conditionalFormatting sqref="D5:D34">
    <cfRule type="expression" dxfId="135" priority="5">
      <formula>NOT(MOD(ROW(),2))</formula>
    </cfRule>
    <cfRule type="expression" dxfId="134" priority="6">
      <formula>MOD(ROW(),2)</formula>
    </cfRule>
  </conditionalFormatting>
  <conditionalFormatting sqref="E5:E34">
    <cfRule type="aboveAverage" dxfId="131" priority="3"/>
    <cfRule type="aboveAverage" dxfId="130" priority="4" aboveAverage="0" equalAverage="1"/>
  </conditionalFormatting>
  <conditionalFormatting sqref="E5:E34">
    <cfRule type="expression" dxfId="127" priority="1">
      <formula>NOT(MOD(ROW(),2))</formula>
    </cfRule>
    <cfRule type="expression" dxfId="126" priority="2">
      <formula>MOD(ROW(),2)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1"/>
  <sheetViews>
    <sheetView topLeftCell="A5" workbookViewId="0">
      <selection activeCell="D20" sqref="D20:F20"/>
    </sheetView>
  </sheetViews>
  <sheetFormatPr baseColWidth="10" defaultRowHeight="15"/>
  <cols>
    <col min="2" max="2" width="12.140625" bestFit="1" customWidth="1"/>
    <col min="3" max="3" width="13" bestFit="1" customWidth="1"/>
    <col min="5" max="5" width="15.28515625" customWidth="1"/>
    <col min="6" max="6" width="15.7109375" customWidth="1"/>
    <col min="10" max="10" width="14.42578125" customWidth="1"/>
  </cols>
  <sheetData>
    <row r="1" spans="1:17" ht="15" customHeight="1">
      <c r="A1" s="6"/>
      <c r="B1" s="70">
        <v>40968</v>
      </c>
      <c r="C1" s="71"/>
      <c r="D1" s="7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5.75" customHeight="1" thickBot="1">
      <c r="A2" s="6"/>
      <c r="B2" s="72"/>
      <c r="C2" s="72"/>
      <c r="D2" s="72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5.75" thickTop="1">
      <c r="A3" s="6"/>
      <c r="B3" s="80" t="s">
        <v>24</v>
      </c>
      <c r="C3" s="82" t="s">
        <v>25</v>
      </c>
      <c r="D3" s="78" t="s">
        <v>28</v>
      </c>
      <c r="E3" s="91" t="s">
        <v>35</v>
      </c>
      <c r="F3" s="93" t="s">
        <v>31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5.75" thickBot="1">
      <c r="A4" s="6"/>
      <c r="B4" s="81"/>
      <c r="C4" s="83"/>
      <c r="D4" s="79"/>
      <c r="E4" s="92"/>
      <c r="F4" s="94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6"/>
      <c r="B5" s="11">
        <v>1</v>
      </c>
      <c r="C5" s="1" t="s">
        <v>16</v>
      </c>
      <c r="D5" s="7">
        <v>63</v>
      </c>
      <c r="E5" s="7">
        <v>36</v>
      </c>
      <c r="F5" s="15">
        <f>D5-E5</f>
        <v>27</v>
      </c>
      <c r="G5" s="6"/>
      <c r="H5" s="17" t="s">
        <v>37</v>
      </c>
      <c r="I5" s="66" t="s">
        <v>39</v>
      </c>
      <c r="J5" s="67"/>
      <c r="K5" s="18" t="s">
        <v>40</v>
      </c>
      <c r="L5" s="6"/>
      <c r="M5" s="6"/>
      <c r="N5" s="6"/>
      <c r="O5" s="6"/>
      <c r="P5" s="6"/>
      <c r="Q5" s="6"/>
    </row>
    <row r="6" spans="1:17" ht="15.75" thickBot="1">
      <c r="A6" s="6"/>
      <c r="B6" s="12">
        <v>2</v>
      </c>
      <c r="C6" s="3" t="s">
        <v>6</v>
      </c>
      <c r="D6" s="8">
        <v>42</v>
      </c>
      <c r="E6" s="8">
        <v>17</v>
      </c>
      <c r="F6" s="15">
        <f>D6-E6</f>
        <v>25</v>
      </c>
      <c r="G6" s="6"/>
      <c r="H6" s="16"/>
      <c r="I6" s="68" t="s">
        <v>38</v>
      </c>
      <c r="J6" s="69"/>
      <c r="K6" s="19" t="s">
        <v>40</v>
      </c>
      <c r="L6" s="6"/>
      <c r="M6" s="6"/>
      <c r="N6" s="6"/>
      <c r="O6" s="6"/>
      <c r="P6" s="6"/>
      <c r="Q6" s="6"/>
    </row>
    <row r="7" spans="1:17">
      <c r="A7" s="6"/>
      <c r="B7" s="12">
        <v>3</v>
      </c>
      <c r="C7" s="3" t="s">
        <v>8</v>
      </c>
      <c r="D7" s="8">
        <v>35</v>
      </c>
      <c r="E7" s="8">
        <v>10</v>
      </c>
      <c r="F7" s="15">
        <f>D7-E7</f>
        <v>25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6"/>
      <c r="B8" s="12">
        <v>4</v>
      </c>
      <c r="C8" s="3" t="s">
        <v>1</v>
      </c>
      <c r="D8" s="8">
        <v>52</v>
      </c>
      <c r="E8" s="8">
        <v>28</v>
      </c>
      <c r="F8" s="15">
        <f>D8-E8</f>
        <v>24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6"/>
      <c r="B9" s="12">
        <v>5</v>
      </c>
      <c r="C9" s="3" t="s">
        <v>5</v>
      </c>
      <c r="D9" s="8">
        <v>39</v>
      </c>
      <c r="E9" s="8">
        <v>16</v>
      </c>
      <c r="F9" s="15">
        <f>D9-E9</f>
        <v>23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6"/>
      <c r="B10" s="12">
        <v>6</v>
      </c>
      <c r="C10" s="3" t="s">
        <v>17</v>
      </c>
      <c r="D10" s="8">
        <v>51</v>
      </c>
      <c r="E10" s="8">
        <v>29</v>
      </c>
      <c r="F10" s="15">
        <f>D10-E10</f>
        <v>22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6"/>
      <c r="B11" s="12">
        <v>7</v>
      </c>
      <c r="C11" s="3" t="s">
        <v>0</v>
      </c>
      <c r="D11" s="8">
        <v>51</v>
      </c>
      <c r="E11" s="8">
        <v>31</v>
      </c>
      <c r="F11" s="15">
        <f>D11-E11</f>
        <v>20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6"/>
      <c r="B12" s="12">
        <v>8</v>
      </c>
      <c r="C12" s="3" t="s">
        <v>19</v>
      </c>
      <c r="D12" s="8">
        <v>41</v>
      </c>
      <c r="E12" s="8">
        <v>23</v>
      </c>
      <c r="F12" s="15">
        <f>D12-E12</f>
        <v>18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6"/>
      <c r="B13" s="12">
        <v>9</v>
      </c>
      <c r="C13" s="3" t="s">
        <v>10</v>
      </c>
      <c r="D13" s="8">
        <v>25</v>
      </c>
      <c r="E13" s="8">
        <v>7</v>
      </c>
      <c r="F13" s="15">
        <f>D13-E13</f>
        <v>18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6"/>
      <c r="B14" s="12">
        <v>10</v>
      </c>
      <c r="C14" s="3" t="s">
        <v>15</v>
      </c>
      <c r="D14" s="8">
        <v>21</v>
      </c>
      <c r="E14" s="8">
        <v>4</v>
      </c>
      <c r="F14" s="15">
        <f>D14-E14</f>
        <v>17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6"/>
      <c r="B15" s="12">
        <v>11</v>
      </c>
      <c r="C15" s="3" t="s">
        <v>21</v>
      </c>
      <c r="D15" s="8">
        <v>26</v>
      </c>
      <c r="E15" s="8">
        <v>11</v>
      </c>
      <c r="F15" s="15">
        <f>D15-E15</f>
        <v>15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6"/>
      <c r="B16" s="12">
        <v>12</v>
      </c>
      <c r="C16" s="3" t="s">
        <v>22</v>
      </c>
      <c r="D16" s="8">
        <v>20</v>
      </c>
      <c r="E16" s="8">
        <v>8</v>
      </c>
      <c r="F16" s="15">
        <f>D16-E16</f>
        <v>12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6"/>
      <c r="B17" s="12">
        <v>13</v>
      </c>
      <c r="C17" s="3" t="s">
        <v>18</v>
      </c>
      <c r="D17" s="8">
        <v>30</v>
      </c>
      <c r="E17" s="8">
        <v>19</v>
      </c>
      <c r="F17" s="15">
        <f>D17-E17</f>
        <v>11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6"/>
      <c r="B18" s="12">
        <f>B17+1</f>
        <v>14</v>
      </c>
      <c r="C18" s="3" t="s">
        <v>3</v>
      </c>
      <c r="D18" s="8">
        <v>26</v>
      </c>
      <c r="E18" s="8">
        <v>16</v>
      </c>
      <c r="F18" s="15">
        <f>D18-E18</f>
        <v>10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6"/>
      <c r="B19" s="12">
        <f t="shared" ref="B19:B34" si="0">B18+1</f>
        <v>15</v>
      </c>
      <c r="C19" s="3" t="s">
        <v>7</v>
      </c>
      <c r="D19" s="8">
        <v>23</v>
      </c>
      <c r="E19" s="8">
        <v>14</v>
      </c>
      <c r="F19" s="15">
        <f>D19-E19</f>
        <v>9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6"/>
      <c r="B20" s="12">
        <f t="shared" si="0"/>
        <v>16</v>
      </c>
      <c r="C20" s="3" t="s">
        <v>2</v>
      </c>
      <c r="D20" s="8">
        <v>25</v>
      </c>
      <c r="E20" s="8">
        <v>17</v>
      </c>
      <c r="F20" s="15">
        <f>D20-E20</f>
        <v>8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6"/>
      <c r="B21" s="12">
        <f t="shared" si="0"/>
        <v>17</v>
      </c>
      <c r="C21" s="3" t="s">
        <v>9</v>
      </c>
      <c r="D21" s="8">
        <v>17</v>
      </c>
      <c r="E21" s="8">
        <v>9</v>
      </c>
      <c r="F21" s="15">
        <f>D21-E21</f>
        <v>8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A22" s="6"/>
      <c r="B22" s="12">
        <f t="shared" si="0"/>
        <v>18</v>
      </c>
      <c r="C22" s="118" t="s">
        <v>54</v>
      </c>
      <c r="D22" s="8">
        <v>10</v>
      </c>
      <c r="E22" s="8">
        <v>2</v>
      </c>
      <c r="F22" s="15">
        <f>D22-E22</f>
        <v>8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6"/>
      <c r="B23" s="12">
        <f t="shared" si="0"/>
        <v>19</v>
      </c>
      <c r="C23" s="3" t="s">
        <v>11</v>
      </c>
      <c r="D23" s="8">
        <v>15</v>
      </c>
      <c r="E23" s="8">
        <v>8</v>
      </c>
      <c r="F23" s="15">
        <f>D23-E23</f>
        <v>7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6"/>
      <c r="B24" s="12">
        <f t="shared" si="0"/>
        <v>20</v>
      </c>
      <c r="C24" s="3" t="s">
        <v>14</v>
      </c>
      <c r="D24" s="8">
        <v>15</v>
      </c>
      <c r="E24" s="8">
        <v>8</v>
      </c>
      <c r="F24" s="15">
        <f>D24-E24</f>
        <v>7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6"/>
      <c r="B25" s="12">
        <f t="shared" si="0"/>
        <v>21</v>
      </c>
      <c r="C25" s="3" t="s">
        <v>20</v>
      </c>
      <c r="D25" s="8">
        <v>26</v>
      </c>
      <c r="E25" s="8">
        <v>20</v>
      </c>
      <c r="F25" s="15">
        <f>D25-E25</f>
        <v>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6"/>
      <c r="B26" s="12">
        <f t="shared" si="0"/>
        <v>22</v>
      </c>
      <c r="C26" s="3" t="s">
        <v>12</v>
      </c>
      <c r="D26" s="8">
        <v>13</v>
      </c>
      <c r="E26" s="8">
        <v>8</v>
      </c>
      <c r="F26" s="15">
        <f>D26-E26</f>
        <v>5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6"/>
      <c r="B27" s="12">
        <f t="shared" si="0"/>
        <v>23</v>
      </c>
      <c r="C27" s="3" t="s">
        <v>13</v>
      </c>
      <c r="D27" s="8">
        <v>8</v>
      </c>
      <c r="E27" s="8">
        <v>5</v>
      </c>
      <c r="F27" s="15">
        <f>D27-E27</f>
        <v>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6"/>
      <c r="B28" s="12">
        <f t="shared" si="0"/>
        <v>24</v>
      </c>
      <c r="C28" s="118" t="s">
        <v>55</v>
      </c>
      <c r="D28" s="8">
        <v>9</v>
      </c>
      <c r="E28" s="8">
        <v>6</v>
      </c>
      <c r="F28" s="15">
        <f>D28-E28</f>
        <v>3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12">
        <f t="shared" si="0"/>
        <v>25</v>
      </c>
      <c r="C29" s="3" t="s">
        <v>4</v>
      </c>
      <c r="D29" s="8">
        <v>15</v>
      </c>
      <c r="E29" s="8">
        <v>13</v>
      </c>
      <c r="F29" s="15">
        <f>D29-E29</f>
        <v>2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12">
        <f t="shared" si="0"/>
        <v>26</v>
      </c>
      <c r="C30" s="3" t="s">
        <v>23</v>
      </c>
      <c r="D30" s="8">
        <v>6</v>
      </c>
      <c r="E30" s="8">
        <v>6</v>
      </c>
      <c r="F30" s="15">
        <f>D30-E30</f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>
      <c r="A31" s="6"/>
      <c r="B31" s="12">
        <f t="shared" si="0"/>
        <v>27</v>
      </c>
      <c r="C31" s="118" t="s">
        <v>56</v>
      </c>
      <c r="D31" s="8">
        <v>8</v>
      </c>
      <c r="E31" s="8"/>
      <c r="F31" s="1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6"/>
      <c r="B32" s="12">
        <f t="shared" si="0"/>
        <v>28</v>
      </c>
      <c r="C32" s="60" t="s">
        <v>57</v>
      </c>
      <c r="D32" s="28">
        <v>7</v>
      </c>
      <c r="E32" s="28"/>
      <c r="F32" s="1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>
      <c r="A33" s="6"/>
      <c r="B33" s="12">
        <f>B32+1</f>
        <v>29</v>
      </c>
      <c r="C33" s="60" t="s">
        <v>58</v>
      </c>
      <c r="D33" s="28">
        <v>5</v>
      </c>
      <c r="E33" s="28"/>
      <c r="F33" s="1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5.75" thickBot="1">
      <c r="A34" s="6"/>
      <c r="B34" s="12">
        <f t="shared" si="0"/>
        <v>30</v>
      </c>
      <c r="C34" s="60" t="s">
        <v>59</v>
      </c>
      <c r="D34" s="28">
        <v>6</v>
      </c>
      <c r="E34" s="28"/>
      <c r="F34" s="1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5.75" thickBot="1">
      <c r="A35" s="6"/>
      <c r="B35" s="25"/>
      <c r="C35" s="26"/>
      <c r="D35" s="26"/>
      <c r="E35" s="26"/>
      <c r="F35" s="2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5.75" thickBot="1">
      <c r="A36" s="6"/>
      <c r="B36" s="76" t="s">
        <v>33</v>
      </c>
      <c r="C36" s="77"/>
      <c r="D36" s="57">
        <f t="shared" ref="D36:F36" si="1">AVERAGE(D5:D34)</f>
        <v>24.333333333333332</v>
      </c>
      <c r="E36" s="57">
        <f t="shared" si="1"/>
        <v>14.26923076923077</v>
      </c>
      <c r="F36" s="62">
        <f t="shared" si="1"/>
        <v>12.807692307692308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</sheetData>
  <sortState ref="C5:F34">
    <sortCondition descending="1" ref="F5:F34"/>
  </sortState>
  <mergeCells count="9">
    <mergeCell ref="B1:D2"/>
    <mergeCell ref="B3:B4"/>
    <mergeCell ref="C3:C4"/>
    <mergeCell ref="B36:C36"/>
    <mergeCell ref="I5:J5"/>
    <mergeCell ref="I6:J6"/>
    <mergeCell ref="D3:D4"/>
    <mergeCell ref="E3:E4"/>
    <mergeCell ref="F3:F4"/>
  </mergeCells>
  <conditionalFormatting sqref="B5:F34">
    <cfRule type="expression" dxfId="123" priority="43">
      <formula>NOT(MOD(ROW(),2))</formula>
    </cfRule>
    <cfRule type="expression" dxfId="122" priority="44">
      <formula>MOD(ROW(),2)</formula>
    </cfRule>
  </conditionalFormatting>
  <conditionalFormatting sqref="D5:D34">
    <cfRule type="aboveAverage" dxfId="121" priority="39"/>
    <cfRule type="aboveAverage" dxfId="120" priority="40" aboveAverage="0"/>
  </conditionalFormatting>
  <conditionalFormatting sqref="B5:C34">
    <cfRule type="expression" dxfId="119" priority="37">
      <formula>NOT(MOD(ROW(),2))</formula>
    </cfRule>
    <cfRule type="expression" dxfId="118" priority="38">
      <formula>MOD(ROW(),2)</formula>
    </cfRule>
  </conditionalFormatting>
  <conditionalFormatting sqref="D5:F34">
    <cfRule type="expression" dxfId="117" priority="35">
      <formula>NOT(MOD(ROW(),2))</formula>
    </cfRule>
    <cfRule type="expression" dxfId="116" priority="36">
      <formula>MOD(ROW(),2)</formula>
    </cfRule>
  </conditionalFormatting>
  <conditionalFormatting sqref="D5:D34">
    <cfRule type="aboveAverage" dxfId="115" priority="33"/>
    <cfRule type="aboveAverage" dxfId="114" priority="34" aboveAverage="0"/>
  </conditionalFormatting>
  <conditionalFormatting sqref="E5:E34">
    <cfRule type="aboveAverage" dxfId="113" priority="31"/>
    <cfRule type="aboveAverage" dxfId="112" priority="32" aboveAverage="0"/>
  </conditionalFormatting>
  <conditionalFormatting sqref="F5:F34">
    <cfRule type="aboveAverage" dxfId="111" priority="27" aboveAverage="0"/>
    <cfRule type="aboveAverage" dxfId="110" priority="28"/>
    <cfRule type="aboveAverage" dxfId="109" priority="29" aboveAverage="0"/>
    <cfRule type="aboveAverage" dxfId="108" priority="30"/>
  </conditionalFormatting>
  <conditionalFormatting sqref="B5:C34">
    <cfRule type="expression" dxfId="107" priority="25">
      <formula>NOT(MOD(ROW(),2))</formula>
    </cfRule>
    <cfRule type="expression" dxfId="106" priority="26">
      <formula>MOD(ROW(),2)</formula>
    </cfRule>
  </conditionalFormatting>
  <conditionalFormatting sqref="D5:F34">
    <cfRule type="expression" dxfId="103" priority="23">
      <formula>NOT(MOD(ROW(),2))</formula>
    </cfRule>
    <cfRule type="expression" dxfId="102" priority="24">
      <formula>MOD(ROW(),2)</formula>
    </cfRule>
  </conditionalFormatting>
  <conditionalFormatting sqref="D5:D34">
    <cfRule type="aboveAverage" dxfId="99" priority="21"/>
    <cfRule type="aboveAverage" dxfId="98" priority="22" aboveAverage="0"/>
  </conditionalFormatting>
  <conditionalFormatting sqref="E5:E34">
    <cfRule type="aboveAverage" dxfId="95" priority="19"/>
    <cfRule type="aboveAverage" dxfId="94" priority="20" aboveAverage="0"/>
  </conditionalFormatting>
  <conditionalFormatting sqref="F5:F34">
    <cfRule type="aboveAverage" dxfId="91" priority="15" aboveAverage="0"/>
    <cfRule type="aboveAverage" dxfId="90" priority="16"/>
    <cfRule type="aboveAverage" dxfId="89" priority="17" aboveAverage="0"/>
    <cfRule type="aboveAverage" dxfId="88" priority="18"/>
  </conditionalFormatting>
  <conditionalFormatting sqref="E5:E34">
    <cfRule type="aboveAverage" dxfId="83" priority="13"/>
    <cfRule type="aboveAverage" dxfId="82" priority="14" aboveAverage="0"/>
  </conditionalFormatting>
  <conditionalFormatting sqref="D20:F20">
    <cfRule type="expression" dxfId="39" priority="11">
      <formula>NOT(MOD(ROW(),2))</formula>
    </cfRule>
    <cfRule type="expression" dxfId="38" priority="12">
      <formula>MOD(ROW(),2)</formula>
    </cfRule>
  </conditionalFormatting>
  <conditionalFormatting sqref="D20">
    <cfRule type="aboveAverage" dxfId="35" priority="9"/>
    <cfRule type="aboveAverage" dxfId="34" priority="10" aboveAverage="0"/>
  </conditionalFormatting>
  <conditionalFormatting sqref="E20">
    <cfRule type="aboveAverage" dxfId="31" priority="7"/>
    <cfRule type="aboveAverage" dxfId="30" priority="8" aboveAverage="0"/>
  </conditionalFormatting>
  <conditionalFormatting sqref="F20">
    <cfRule type="aboveAverage" dxfId="27" priority="3" aboveAverage="0"/>
    <cfRule type="aboveAverage" dxfId="26" priority="4"/>
    <cfRule type="aboveAverage" dxfId="25" priority="5" aboveAverage="0"/>
    <cfRule type="aboveAverage" dxfId="24" priority="6"/>
  </conditionalFormatting>
  <conditionalFormatting sqref="E20">
    <cfRule type="aboveAverage" dxfId="19" priority="1"/>
    <cfRule type="aboveAverage" dxfId="18" priority="2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1"/>
  <sheetViews>
    <sheetView workbookViewId="0">
      <selection activeCell="J16" sqref="J16"/>
    </sheetView>
  </sheetViews>
  <sheetFormatPr baseColWidth="10" defaultRowHeight="15"/>
  <cols>
    <col min="2" max="2" width="12.140625" bestFit="1" customWidth="1"/>
    <col min="3" max="3" width="13" bestFit="1" customWidth="1"/>
    <col min="6" max="6" width="13" customWidth="1"/>
  </cols>
  <sheetData>
    <row r="1" spans="1:17" ht="15" customHeight="1">
      <c r="A1" s="6"/>
      <c r="B1" s="70">
        <v>40968</v>
      </c>
      <c r="C1" s="71"/>
      <c r="D1" s="7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5.75" customHeight="1" thickBot="1">
      <c r="A2" s="6"/>
      <c r="B2" s="72"/>
      <c r="C2" s="72"/>
      <c r="D2" s="72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5.75" customHeight="1" thickTop="1">
      <c r="A3" s="6"/>
      <c r="B3" s="80" t="s">
        <v>24</v>
      </c>
      <c r="C3" s="82" t="s">
        <v>25</v>
      </c>
      <c r="D3" s="95" t="s">
        <v>32</v>
      </c>
      <c r="E3" s="88" t="s">
        <v>34</v>
      </c>
      <c r="F3" s="73" t="s">
        <v>30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5.75" thickBot="1">
      <c r="A4" s="6"/>
      <c r="B4" s="81"/>
      <c r="C4" s="83"/>
      <c r="D4" s="96"/>
      <c r="E4" s="89"/>
      <c r="F4" s="74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5.75" thickBot="1">
      <c r="A5" s="6"/>
      <c r="B5" s="11">
        <v>1</v>
      </c>
      <c r="C5" s="1" t="s">
        <v>9</v>
      </c>
      <c r="D5" s="9">
        <v>12501.235294117647</v>
      </c>
      <c r="E5" s="9">
        <v>10507.555555555555</v>
      </c>
      <c r="F5" s="52">
        <v>15.947861884498739</v>
      </c>
      <c r="G5" s="6"/>
      <c r="H5" s="17" t="s">
        <v>37</v>
      </c>
      <c r="I5" s="66" t="s">
        <v>39</v>
      </c>
      <c r="J5" s="67"/>
      <c r="K5" s="18" t="s">
        <v>40</v>
      </c>
      <c r="L5" s="6"/>
      <c r="M5" s="6"/>
      <c r="N5" s="6"/>
      <c r="O5" s="6"/>
      <c r="P5" s="6"/>
      <c r="Q5" s="6"/>
    </row>
    <row r="6" spans="1:17" ht="15.75" thickBot="1">
      <c r="A6" s="6"/>
      <c r="B6" s="12">
        <v>2</v>
      </c>
      <c r="C6" s="3" t="s">
        <v>12</v>
      </c>
      <c r="D6" s="9">
        <v>8959.0769230769238</v>
      </c>
      <c r="E6" s="9">
        <v>8559.125</v>
      </c>
      <c r="F6" s="52">
        <v>4.4642090531304808</v>
      </c>
      <c r="G6" s="6"/>
      <c r="H6" s="16"/>
      <c r="I6" s="68" t="s">
        <v>38</v>
      </c>
      <c r="J6" s="69"/>
      <c r="K6" s="19" t="s">
        <v>40</v>
      </c>
      <c r="L6" s="6"/>
      <c r="M6" s="6"/>
      <c r="N6" s="6"/>
      <c r="O6" s="6"/>
      <c r="P6" s="6"/>
      <c r="Q6" s="6"/>
    </row>
    <row r="7" spans="1:17" ht="15.75" thickBot="1">
      <c r="A7" s="6"/>
      <c r="B7" s="12">
        <v>3</v>
      </c>
      <c r="C7" s="3" t="s">
        <v>20</v>
      </c>
      <c r="D7" s="9">
        <v>12032.538461538461</v>
      </c>
      <c r="E7" s="9">
        <v>11531.95</v>
      </c>
      <c r="F7" s="52">
        <v>4.1602897272140185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5.75" thickBot="1">
      <c r="A8" s="6"/>
      <c r="B8" s="12">
        <v>4</v>
      </c>
      <c r="C8" s="3" t="s">
        <v>23</v>
      </c>
      <c r="D8" s="9">
        <v>13521</v>
      </c>
      <c r="E8" s="9">
        <v>13464.333333333334</v>
      </c>
      <c r="F8" s="52">
        <v>0.41910115129551112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15.75" thickBot="1">
      <c r="A9" s="6"/>
      <c r="B9" s="12">
        <v>5</v>
      </c>
      <c r="C9" s="3" t="s">
        <v>15</v>
      </c>
      <c r="D9" s="9">
        <v>4778.4761904761908</v>
      </c>
      <c r="E9" s="9">
        <v>4998.25</v>
      </c>
      <c r="F9" s="52">
        <v>-4.5992446286921433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15.75" thickBot="1">
      <c r="A10" s="6"/>
      <c r="B10" s="12">
        <v>6</v>
      </c>
      <c r="C10" s="3" t="s">
        <v>2</v>
      </c>
      <c r="D10" s="9">
        <v>14946.36</v>
      </c>
      <c r="E10" s="9">
        <v>16172.176470588236</v>
      </c>
      <c r="F10" s="52">
        <v>-8.2014381467342918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5.75" thickBot="1">
      <c r="A11" s="6"/>
      <c r="B11" s="12">
        <v>7</v>
      </c>
      <c r="C11" s="3" t="s">
        <v>14</v>
      </c>
      <c r="D11" s="9">
        <v>8252.4666666666672</v>
      </c>
      <c r="E11" s="9">
        <v>9143.625</v>
      </c>
      <c r="F11" s="52">
        <v>-10.798690492539597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5.75" thickBot="1">
      <c r="A12" s="6"/>
      <c r="B12" s="12">
        <v>8</v>
      </c>
      <c r="C12" s="3" t="s">
        <v>18</v>
      </c>
      <c r="D12" s="9">
        <v>11549.466666666667</v>
      </c>
      <c r="E12" s="9">
        <v>13098.736842105263</v>
      </c>
      <c r="F12" s="52">
        <v>-13.4142140079074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15.75" thickBot="1">
      <c r="A13" s="6"/>
      <c r="B13" s="12">
        <v>9</v>
      </c>
      <c r="C13" s="3" t="s">
        <v>7</v>
      </c>
      <c r="D13" s="9">
        <v>11594.304347826086</v>
      </c>
      <c r="E13" s="9">
        <v>13304.214285714286</v>
      </c>
      <c r="F13" s="52">
        <v>-14.747844170649234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5.75" thickBot="1">
      <c r="A14" s="6"/>
      <c r="B14" s="12">
        <v>10</v>
      </c>
      <c r="C14" s="118" t="s">
        <v>55</v>
      </c>
      <c r="D14" s="9">
        <v>5246.333333333333</v>
      </c>
      <c r="E14" s="9">
        <v>6105.666666666667</v>
      </c>
      <c r="F14" s="52">
        <v>-16.379693754368144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5.75" thickBot="1">
      <c r="A15" s="6"/>
      <c r="B15" s="12">
        <v>11</v>
      </c>
      <c r="C15" s="3" t="s">
        <v>1</v>
      </c>
      <c r="D15" s="9">
        <v>11783.26923076923</v>
      </c>
      <c r="E15" s="9">
        <v>13751.464285714286</v>
      </c>
      <c r="F15" s="52">
        <v>-16.703302083649064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5.75" thickBot="1">
      <c r="A16" s="6"/>
      <c r="B16" s="12">
        <v>12</v>
      </c>
      <c r="C16" s="3" t="s">
        <v>16</v>
      </c>
      <c r="D16" s="9">
        <v>10412.079365079366</v>
      </c>
      <c r="E16" s="9">
        <v>12357.75</v>
      </c>
      <c r="F16" s="52">
        <v>-18.68666734760145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5.75" thickBot="1">
      <c r="A17" s="6"/>
      <c r="B17" s="12">
        <v>13</v>
      </c>
      <c r="C17" s="3" t="s">
        <v>19</v>
      </c>
      <c r="D17" s="9">
        <v>9532.878048780487</v>
      </c>
      <c r="E17" s="9">
        <v>11438.478260869566</v>
      </c>
      <c r="F17" s="52">
        <v>-19.989768067292719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5.75" thickBot="1">
      <c r="A18" s="6"/>
      <c r="B18" s="12">
        <f>B17+1</f>
        <v>14</v>
      </c>
      <c r="C18" s="3" t="s">
        <v>11</v>
      </c>
      <c r="D18" s="9">
        <v>8482.6666666666661</v>
      </c>
      <c r="E18" s="9">
        <v>10631.25</v>
      </c>
      <c r="F18" s="52">
        <v>-25.329102483495767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5.75" thickBot="1">
      <c r="A19" s="6"/>
      <c r="B19" s="12">
        <f t="shared" ref="B19:B34" si="0">B18+1</f>
        <v>15</v>
      </c>
      <c r="C19" s="3" t="s">
        <v>17</v>
      </c>
      <c r="D19" s="9">
        <v>9748.1176470588234</v>
      </c>
      <c r="E19" s="9">
        <v>12500.896551724138</v>
      </c>
      <c r="F19" s="52">
        <v>-28.239081680511681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5.75" thickBot="1">
      <c r="A20" s="6"/>
      <c r="B20" s="12">
        <f t="shared" si="0"/>
        <v>16</v>
      </c>
      <c r="C20" s="3" t="s">
        <v>3</v>
      </c>
      <c r="D20" s="9">
        <v>9830.1538461538457</v>
      </c>
      <c r="E20" s="9">
        <v>12812.625</v>
      </c>
      <c r="F20" s="52">
        <v>-30.340025197195448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5.75" thickBot="1">
      <c r="A21" s="6"/>
      <c r="B21" s="12">
        <f t="shared" si="0"/>
        <v>17</v>
      </c>
      <c r="C21" s="3" t="s">
        <v>13</v>
      </c>
      <c r="D21" s="9">
        <v>11981</v>
      </c>
      <c r="E21" s="9">
        <v>15660.6</v>
      </c>
      <c r="F21" s="52">
        <v>-30.71196060429013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.75" thickBot="1">
      <c r="A22" s="6"/>
      <c r="B22" s="12">
        <f t="shared" si="0"/>
        <v>18</v>
      </c>
      <c r="C22" s="3" t="s">
        <v>5</v>
      </c>
      <c r="D22" s="9">
        <v>6608.9230769230771</v>
      </c>
      <c r="E22" s="9">
        <v>9035.375</v>
      </c>
      <c r="F22" s="52">
        <v>-36.71478537175846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5.75" thickBot="1">
      <c r="A23" s="6"/>
      <c r="B23" s="12">
        <f t="shared" si="0"/>
        <v>19</v>
      </c>
      <c r="C23" s="3" t="s">
        <v>0</v>
      </c>
      <c r="D23" s="9">
        <v>9816.823529411764</v>
      </c>
      <c r="E23" s="9">
        <v>13512.387096774193</v>
      </c>
      <c r="F23" s="52">
        <v>-37.645207294297485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5.75" thickBot="1">
      <c r="A24" s="6"/>
      <c r="B24" s="12">
        <f t="shared" si="0"/>
        <v>20</v>
      </c>
      <c r="C24" s="3" t="s">
        <v>4</v>
      </c>
      <c r="D24" s="9">
        <v>9509.7333333333336</v>
      </c>
      <c r="E24" s="9">
        <v>13686.153846153846</v>
      </c>
      <c r="F24" s="52">
        <v>-43.91732519124804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5.75" thickBot="1">
      <c r="A25" s="6"/>
      <c r="B25" s="12">
        <f t="shared" si="0"/>
        <v>21</v>
      </c>
      <c r="C25" s="3" t="s">
        <v>8</v>
      </c>
      <c r="D25" s="9">
        <v>7631.8285714285712</v>
      </c>
      <c r="E25" s="9">
        <v>11050.7</v>
      </c>
      <c r="F25" s="52">
        <v>-44.797539627275263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5.75" thickBot="1">
      <c r="A26" s="6"/>
      <c r="B26" s="12">
        <f t="shared" si="0"/>
        <v>22</v>
      </c>
      <c r="C26" s="3" t="s">
        <v>6</v>
      </c>
      <c r="D26" s="9">
        <v>6014.9285714285716</v>
      </c>
      <c r="E26" s="9">
        <v>8905</v>
      </c>
      <c r="F26" s="52">
        <v>-48.048308375589301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5.75" thickBot="1">
      <c r="A27" s="6"/>
      <c r="B27" s="12">
        <f t="shared" si="0"/>
        <v>23</v>
      </c>
      <c r="C27" s="3" t="s">
        <v>22</v>
      </c>
      <c r="D27" s="9">
        <v>9458.4</v>
      </c>
      <c r="E27" s="9">
        <v>14517</v>
      </c>
      <c r="F27" s="52">
        <v>-53.482618624714547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5.75" thickBot="1">
      <c r="A28" s="6"/>
      <c r="B28" s="12">
        <f t="shared" si="0"/>
        <v>24</v>
      </c>
      <c r="C28" s="3" t="s">
        <v>21</v>
      </c>
      <c r="D28" s="9">
        <v>7761.2692307692305</v>
      </c>
      <c r="E28" s="9">
        <v>13554.181818181818</v>
      </c>
      <c r="F28" s="52">
        <v>-74.638727444820816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5.75" thickBot="1">
      <c r="A29" s="6"/>
      <c r="B29" s="12">
        <f t="shared" si="0"/>
        <v>25</v>
      </c>
      <c r="C29" s="3" t="s">
        <v>10</v>
      </c>
      <c r="D29" s="9">
        <v>7989.64</v>
      </c>
      <c r="E29" s="9">
        <v>14785</v>
      </c>
      <c r="F29" s="52">
        <v>-85.052142524569319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5.75" thickBot="1">
      <c r="A30" s="6"/>
      <c r="B30" s="12">
        <f t="shared" si="0"/>
        <v>26</v>
      </c>
      <c r="C30" s="118" t="s">
        <v>54</v>
      </c>
      <c r="D30" s="9">
        <v>5692.6</v>
      </c>
      <c r="E30" s="9">
        <v>16336</v>
      </c>
      <c r="F30" s="52">
        <v>-186.96904753539681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.75" thickBot="1">
      <c r="A31" s="6"/>
      <c r="B31" s="12">
        <f t="shared" si="0"/>
        <v>27</v>
      </c>
      <c r="C31" s="118" t="s">
        <v>56</v>
      </c>
      <c r="D31" s="9">
        <v>6509</v>
      </c>
      <c r="E31" s="9"/>
      <c r="F31" s="52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.75" thickBot="1">
      <c r="A32" s="6"/>
      <c r="B32" s="12">
        <f t="shared" si="0"/>
        <v>28</v>
      </c>
      <c r="C32" s="60" t="s">
        <v>57</v>
      </c>
      <c r="D32" s="29">
        <v>6183.8571428571431</v>
      </c>
      <c r="E32" s="29"/>
      <c r="F32" s="52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5.75" thickBot="1">
      <c r="A33" s="6"/>
      <c r="B33" s="12">
        <f>B32+1</f>
        <v>29</v>
      </c>
      <c r="C33" s="60" t="s">
        <v>58</v>
      </c>
      <c r="D33" s="63">
        <v>7151.6</v>
      </c>
      <c r="E33" s="63"/>
      <c r="F33" s="52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5.75" thickBot="1">
      <c r="A34" s="6"/>
      <c r="B34" s="12">
        <f t="shared" si="0"/>
        <v>30</v>
      </c>
      <c r="C34" s="60" t="s">
        <v>59</v>
      </c>
      <c r="D34" s="29">
        <v>4578.166666666667</v>
      </c>
      <c r="E34" s="29"/>
      <c r="F34" s="52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5.75" thickBot="1">
      <c r="A35" s="6"/>
      <c r="B35" s="25"/>
      <c r="C35" s="26"/>
      <c r="D35" s="26"/>
      <c r="E35" s="30"/>
      <c r="F35" s="31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5.75" thickBot="1">
      <c r="A36" s="6"/>
      <c r="B36" s="76" t="s">
        <v>33</v>
      </c>
      <c r="C36" s="77"/>
      <c r="D36" s="5">
        <v>12100.144259754859</v>
      </c>
      <c r="E36" s="14">
        <v>11829.427142220524</v>
      </c>
      <c r="F36" s="32">
        <v>1.9810169174838013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7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</sheetData>
  <sortState ref="C5:F34">
    <sortCondition descending="1" ref="F5:F34"/>
  </sortState>
  <mergeCells count="9">
    <mergeCell ref="B1:D2"/>
    <mergeCell ref="B3:B4"/>
    <mergeCell ref="C3:C4"/>
    <mergeCell ref="B36:C36"/>
    <mergeCell ref="I5:J5"/>
    <mergeCell ref="I6:J6"/>
    <mergeCell ref="D3:D4"/>
    <mergeCell ref="E3:E4"/>
    <mergeCell ref="F3:F4"/>
  </mergeCells>
  <conditionalFormatting sqref="B5:F34">
    <cfRule type="expression" dxfId="79" priority="35">
      <formula>NOT(MOD(ROW(),2))</formula>
    </cfRule>
    <cfRule type="expression" dxfId="78" priority="36">
      <formula>MOD(ROW(),2)</formula>
    </cfRule>
  </conditionalFormatting>
  <conditionalFormatting sqref="D5:D34">
    <cfRule type="aboveAverage" dxfId="77" priority="31" aboveAverage="0"/>
    <cfRule type="aboveAverage" dxfId="76" priority="32"/>
  </conditionalFormatting>
  <conditionalFormatting sqref="E5:E34">
    <cfRule type="aboveAverage" dxfId="75" priority="29" aboveAverage="0"/>
    <cfRule type="aboveAverage" dxfId="74" priority="30"/>
  </conditionalFormatting>
  <conditionalFormatting sqref="F5:F34">
    <cfRule type="aboveAverage" dxfId="73" priority="27" aboveAverage="0"/>
    <cfRule type="aboveAverage" dxfId="72" priority="28"/>
  </conditionalFormatting>
  <conditionalFormatting sqref="C5:C34">
    <cfRule type="expression" dxfId="71" priority="25">
      <formula>NOT(MOD(ROW(),2))</formula>
    </cfRule>
    <cfRule type="expression" dxfId="70" priority="26">
      <formula>MOD(ROW(),2)</formula>
    </cfRule>
  </conditionalFormatting>
  <conditionalFormatting sqref="B5:C34">
    <cfRule type="expression" dxfId="69" priority="23">
      <formula>NOT(MOD(ROW(),2))</formula>
    </cfRule>
    <cfRule type="expression" dxfId="68" priority="24">
      <formula>MOD(ROW(),2)</formula>
    </cfRule>
  </conditionalFormatting>
  <conditionalFormatting sqref="B5:C34">
    <cfRule type="expression" dxfId="67" priority="21">
      <formula>NOT(MOD(ROW(),2))</formula>
    </cfRule>
    <cfRule type="expression" dxfId="66" priority="22">
      <formula>MOD(ROW(),2)</formula>
    </cfRule>
  </conditionalFormatting>
  <conditionalFormatting sqref="D5:F34">
    <cfRule type="expression" dxfId="63" priority="19">
      <formula>NOT(MOD(ROW(),2))</formula>
    </cfRule>
    <cfRule type="expression" dxfId="62" priority="20">
      <formula>MOD(ROW(),2)</formula>
    </cfRule>
  </conditionalFormatting>
  <conditionalFormatting sqref="D5:E34">
    <cfRule type="aboveAverage" dxfId="59" priority="17" aboveAverage="0"/>
    <cfRule type="aboveAverage" dxfId="58" priority="18"/>
  </conditionalFormatting>
  <conditionalFormatting sqref="E5:E34">
    <cfRule type="aboveAverage" dxfId="55" priority="15" aboveAverage="0"/>
    <cfRule type="aboveAverage" dxfId="54" priority="16"/>
  </conditionalFormatting>
  <conditionalFormatting sqref="F5:F34">
    <cfRule type="aboveAverage" dxfId="51" priority="13" aboveAverage="0"/>
    <cfRule type="aboveAverage" dxfId="50" priority="14"/>
  </conditionalFormatting>
  <conditionalFormatting sqref="D29">
    <cfRule type="expression" dxfId="47" priority="11">
      <formula>NOT(MOD(ROW(),2))</formula>
    </cfRule>
    <cfRule type="expression" dxfId="46" priority="12">
      <formula>MOD(ROW(),2)</formula>
    </cfRule>
  </conditionalFormatting>
  <conditionalFormatting sqref="D29">
    <cfRule type="aboveAverage" dxfId="43" priority="9" aboveAverage="0"/>
    <cfRule type="aboveAverage" dxfId="42" priority="10"/>
  </conditionalFormatting>
  <conditionalFormatting sqref="D29:F29">
    <cfRule type="expression" dxfId="15" priority="7">
      <formula>NOT(MOD(ROW(),2))</formula>
    </cfRule>
    <cfRule type="expression" dxfId="14" priority="8">
      <formula>MOD(ROW(),2)</formula>
    </cfRule>
  </conditionalFormatting>
  <conditionalFormatting sqref="D29:E29">
    <cfRule type="aboveAverage" dxfId="11" priority="5" aboveAverage="0"/>
    <cfRule type="aboveAverage" dxfId="10" priority="6"/>
  </conditionalFormatting>
  <conditionalFormatting sqref="E29">
    <cfRule type="aboveAverage" dxfId="7" priority="3" aboveAverage="0"/>
    <cfRule type="aboveAverage" dxfId="6" priority="4"/>
  </conditionalFormatting>
  <conditionalFormatting sqref="F29">
    <cfRule type="aboveAverage" dxfId="3" priority="1" aboveAverage="0"/>
    <cfRule type="aboveAverage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1"/>
  <sheetViews>
    <sheetView workbookViewId="0">
      <selection activeCell="B15" sqref="B15"/>
    </sheetView>
  </sheetViews>
  <sheetFormatPr baseColWidth="10" defaultRowHeight="15"/>
  <cols>
    <col min="2" max="2" width="11.42578125" style="21"/>
    <col min="6" max="7" width="13.85546875" customWidth="1"/>
    <col min="9" max="9" width="12.85546875" customWidth="1"/>
    <col min="10" max="10" width="9.28515625" customWidth="1"/>
    <col min="12" max="12" width="9.5703125" customWidth="1"/>
    <col min="14" max="14" width="8.42578125" customWidth="1"/>
  </cols>
  <sheetData>
    <row r="1" spans="1:25" ht="15" customHeight="1">
      <c r="A1" s="6"/>
      <c r="B1" s="70">
        <v>40968</v>
      </c>
      <c r="C1" s="71"/>
      <c r="D1" s="7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5" customHeight="1" thickBot="1">
      <c r="A2" s="6"/>
      <c r="B2" s="72"/>
      <c r="C2" s="72"/>
      <c r="D2" s="72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6.5" thickTop="1" thickBot="1">
      <c r="A3" s="6"/>
      <c r="B3" s="20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5.75" thickBot="1">
      <c r="A4" s="6"/>
      <c r="B4" s="22"/>
      <c r="C4" s="99" t="s">
        <v>45</v>
      </c>
      <c r="D4" s="100"/>
      <c r="E4" s="100"/>
      <c r="F4" s="100"/>
      <c r="G4" s="101"/>
      <c r="H4" s="102"/>
      <c r="I4" s="113" t="s">
        <v>49</v>
      </c>
      <c r="J4" s="114"/>
      <c r="K4" s="114"/>
      <c r="L4" s="114"/>
      <c r="M4" s="114"/>
      <c r="N4" s="115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>
      <c r="A5" s="6"/>
      <c r="B5" s="22"/>
      <c r="C5" s="103" t="s">
        <v>41</v>
      </c>
      <c r="D5" s="105" t="s">
        <v>27</v>
      </c>
      <c r="E5" s="105" t="s">
        <v>42</v>
      </c>
      <c r="F5" s="105" t="s">
        <v>43</v>
      </c>
      <c r="G5" s="97" t="s">
        <v>44</v>
      </c>
      <c r="H5" s="97" t="s">
        <v>53</v>
      </c>
      <c r="I5" s="107" t="s">
        <v>46</v>
      </c>
      <c r="J5" s="109" t="s">
        <v>50</v>
      </c>
      <c r="K5" s="109" t="s">
        <v>48</v>
      </c>
      <c r="L5" s="109" t="s">
        <v>51</v>
      </c>
      <c r="M5" s="111" t="s">
        <v>47</v>
      </c>
      <c r="N5" s="116" t="s">
        <v>52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5.75" thickBot="1">
      <c r="A6" s="6"/>
      <c r="B6" s="22"/>
      <c r="C6" s="104"/>
      <c r="D6" s="106"/>
      <c r="E6" s="106"/>
      <c r="F6" s="106"/>
      <c r="G6" s="98"/>
      <c r="H6" s="98"/>
      <c r="I6" s="108"/>
      <c r="J6" s="110"/>
      <c r="K6" s="110"/>
      <c r="L6" s="110"/>
      <c r="M6" s="112"/>
      <c r="N6" s="117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5.75" thickBot="1">
      <c r="A7" s="6"/>
      <c r="B7" s="33">
        <v>40936</v>
      </c>
      <c r="C7" s="34">
        <v>13</v>
      </c>
      <c r="D7" s="35">
        <v>5063714</v>
      </c>
      <c r="E7" s="35">
        <v>28</v>
      </c>
      <c r="F7" s="35">
        <f>D7/E7</f>
        <v>180846.92857142858</v>
      </c>
      <c r="G7" s="49">
        <f>(D7-((H7-E7)*2250))/H7</f>
        <v>12150.882022471909</v>
      </c>
      <c r="H7" s="36">
        <v>356</v>
      </c>
      <c r="I7" s="37">
        <v>2311353</v>
      </c>
      <c r="J7" s="35">
        <v>11</v>
      </c>
      <c r="K7" s="35">
        <v>557916</v>
      </c>
      <c r="L7" s="35">
        <v>37</v>
      </c>
      <c r="M7" s="35">
        <f>I7+K7</f>
        <v>2869269</v>
      </c>
      <c r="N7" s="36">
        <v>17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5.75" thickBot="1">
      <c r="A8" s="6"/>
      <c r="B8" s="38">
        <f>B7+1</f>
        <v>40937</v>
      </c>
      <c r="C8" s="39">
        <v>13</v>
      </c>
      <c r="D8" s="40">
        <v>5096251</v>
      </c>
      <c r="E8" s="40">
        <v>28</v>
      </c>
      <c r="F8" s="35">
        <f t="shared" ref="F8:F13" si="0">D8/E8</f>
        <v>182008.96428571429</v>
      </c>
      <c r="G8" s="49">
        <f t="shared" ref="G8:G13" si="1">(D8-((H8-E8)*2250))/H8</f>
        <v>12121.172701949861</v>
      </c>
      <c r="H8" s="41">
        <v>359</v>
      </c>
      <c r="I8" s="42">
        <v>2378629</v>
      </c>
      <c r="J8" s="40">
        <v>11</v>
      </c>
      <c r="K8" s="40">
        <v>621048</v>
      </c>
      <c r="L8" s="40">
        <v>36</v>
      </c>
      <c r="M8" s="35">
        <f t="shared" ref="M8:M13" si="2">I8+K8</f>
        <v>2999677</v>
      </c>
      <c r="N8" s="41">
        <v>17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5.75" thickBot="1">
      <c r="A9" s="6"/>
      <c r="B9" s="38">
        <f t="shared" ref="B9:B13" si="3">B8+1</f>
        <v>40938</v>
      </c>
      <c r="C9" s="39">
        <v>12</v>
      </c>
      <c r="D9" s="40">
        <v>5183274</v>
      </c>
      <c r="E9" s="40">
        <v>28</v>
      </c>
      <c r="F9" s="35">
        <f t="shared" si="0"/>
        <v>185116.92857142858</v>
      </c>
      <c r="G9" s="49">
        <f t="shared" si="1"/>
        <v>12202.545454545454</v>
      </c>
      <c r="H9" s="41">
        <v>363</v>
      </c>
      <c r="I9" s="42">
        <v>2562488</v>
      </c>
      <c r="J9" s="40">
        <v>11</v>
      </c>
      <c r="K9" s="40">
        <v>675092</v>
      </c>
      <c r="L9" s="40">
        <v>34</v>
      </c>
      <c r="M9" s="35">
        <f t="shared" si="2"/>
        <v>3237580</v>
      </c>
      <c r="N9" s="41">
        <v>16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.75" thickBot="1">
      <c r="A10" s="6"/>
      <c r="B10" s="38">
        <f t="shared" si="3"/>
        <v>40939</v>
      </c>
      <c r="C10" s="39">
        <v>12</v>
      </c>
      <c r="D10" s="40">
        <v>5265626</v>
      </c>
      <c r="E10" s="40">
        <v>28</v>
      </c>
      <c r="F10" s="35">
        <f t="shared" si="0"/>
        <v>188058.07142857142</v>
      </c>
      <c r="G10" s="49">
        <f t="shared" si="1"/>
        <v>12151.691891891893</v>
      </c>
      <c r="H10" s="41">
        <v>370</v>
      </c>
      <c r="I10" s="42">
        <v>2604593</v>
      </c>
      <c r="J10" s="40">
        <v>11</v>
      </c>
      <c r="K10" s="40">
        <v>675093</v>
      </c>
      <c r="L10" s="40">
        <v>35</v>
      </c>
      <c r="M10" s="35">
        <f t="shared" si="2"/>
        <v>3279686</v>
      </c>
      <c r="N10" s="41">
        <v>16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5.75" thickBot="1">
      <c r="A11" s="6"/>
      <c r="B11" s="38">
        <f t="shared" si="3"/>
        <v>40940</v>
      </c>
      <c r="C11" s="39">
        <v>12</v>
      </c>
      <c r="D11" s="40">
        <v>5365243</v>
      </c>
      <c r="E11" s="40">
        <v>29</v>
      </c>
      <c r="F11" s="35">
        <f t="shared" si="0"/>
        <v>185008.37931034484</v>
      </c>
      <c r="G11" s="49">
        <f t="shared" si="1"/>
        <v>12154.490716180371</v>
      </c>
      <c r="H11" s="41">
        <v>377</v>
      </c>
      <c r="I11" s="42">
        <v>2749861</v>
      </c>
      <c r="J11" s="40">
        <v>11</v>
      </c>
      <c r="K11" s="40">
        <v>711781</v>
      </c>
      <c r="L11" s="40">
        <v>35</v>
      </c>
      <c r="M11" s="35">
        <f t="shared" si="2"/>
        <v>3461642</v>
      </c>
      <c r="N11" s="41">
        <v>16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5.75" thickBot="1">
      <c r="A12" s="6"/>
      <c r="B12" s="38">
        <f t="shared" si="3"/>
        <v>40941</v>
      </c>
      <c r="C12" s="39">
        <v>12</v>
      </c>
      <c r="D12" s="40">
        <v>5468343</v>
      </c>
      <c r="E12" s="40">
        <v>29</v>
      </c>
      <c r="F12" s="35">
        <f t="shared" si="0"/>
        <v>188563.55172413794</v>
      </c>
      <c r="G12" s="49">
        <f t="shared" si="1"/>
        <v>12235.84554973822</v>
      </c>
      <c r="H12" s="41">
        <v>382</v>
      </c>
      <c r="I12" s="42">
        <v>2763802</v>
      </c>
      <c r="J12" s="40">
        <v>10</v>
      </c>
      <c r="K12" s="40">
        <v>711783</v>
      </c>
      <c r="L12" s="40">
        <v>34</v>
      </c>
      <c r="M12" s="35">
        <f t="shared" si="2"/>
        <v>3475585</v>
      </c>
      <c r="N12" s="41">
        <v>15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5.75" thickBot="1">
      <c r="A13" s="6"/>
      <c r="B13" s="38">
        <f t="shared" si="3"/>
        <v>40942</v>
      </c>
      <c r="C13" s="39">
        <v>12</v>
      </c>
      <c r="D13" s="40">
        <v>5565351</v>
      </c>
      <c r="E13" s="40">
        <v>29</v>
      </c>
      <c r="F13" s="35">
        <f t="shared" si="0"/>
        <v>191908.6551724138</v>
      </c>
      <c r="G13" s="49">
        <f t="shared" si="1"/>
        <v>12299.356589147286</v>
      </c>
      <c r="H13" s="41">
        <v>387</v>
      </c>
      <c r="I13" s="42">
        <v>2818944</v>
      </c>
      <c r="J13" s="40">
        <v>10</v>
      </c>
      <c r="K13" s="40">
        <v>718288</v>
      </c>
      <c r="L13" s="40">
        <v>34</v>
      </c>
      <c r="M13" s="35">
        <f t="shared" si="2"/>
        <v>3537232</v>
      </c>
      <c r="N13" s="41">
        <v>14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5.75" thickBot="1">
      <c r="A14" s="6"/>
      <c r="B14" s="43">
        <v>40968</v>
      </c>
      <c r="C14" s="44">
        <v>12</v>
      </c>
      <c r="D14" s="45">
        <v>8481445</v>
      </c>
      <c r="E14" s="45">
        <v>32</v>
      </c>
      <c r="F14" s="35">
        <v>265045</v>
      </c>
      <c r="G14" s="49">
        <f t="shared" ref="G14" si="4">(D14-((H14-E14)*2250))/H14</f>
        <v>9371.528532608696</v>
      </c>
      <c r="H14" s="46">
        <v>736</v>
      </c>
      <c r="I14" s="47">
        <v>3587048</v>
      </c>
      <c r="J14" s="45">
        <v>9</v>
      </c>
      <c r="K14" s="45">
        <v>1183561</v>
      </c>
      <c r="L14" s="45">
        <v>23</v>
      </c>
      <c r="M14" s="45">
        <v>4770609</v>
      </c>
      <c r="N14" s="46">
        <v>12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>
      <c r="A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>
      <c r="A16" s="6"/>
      <c r="B16" s="20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>
      <c r="A17" s="6"/>
      <c r="B17" s="20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>
      <c r="A18" s="6"/>
      <c r="B18" s="20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>
      <c r="A19" s="6"/>
      <c r="B19" s="20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>
      <c r="A20" s="6"/>
      <c r="B20" s="2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>
      <c r="A21" s="6"/>
      <c r="B21" s="2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>
      <c r="A22" s="6"/>
      <c r="B22" s="20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>
      <c r="A23" s="6"/>
      <c r="B23" s="20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>
      <c r="A24" s="6"/>
      <c r="B24" s="20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>
      <c r="A25" s="6"/>
      <c r="B25" s="20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>
      <c r="A26" s="6"/>
      <c r="B26" s="20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>
      <c r="A27" s="6"/>
      <c r="B27" s="20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>
      <c r="A28" s="6"/>
      <c r="B28" s="20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>
      <c r="A29" s="6"/>
      <c r="B29" s="2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>
      <c r="A30" s="6"/>
      <c r="B30" s="20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>
      <c r="A31" s="6"/>
      <c r="B31" s="20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>
      <c r="A32" s="6"/>
      <c r="B32" s="20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>
      <c r="A33" s="6"/>
      <c r="B33" s="20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>
      <c r="A34" s="6"/>
      <c r="B34" s="20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>
      <c r="A35" s="6"/>
      <c r="B35" s="20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>
      <c r="A36" s="6"/>
      <c r="B36" s="20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>
      <c r="A37" s="6"/>
      <c r="B37" s="20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>
      <c r="A38" s="6"/>
      <c r="B38" s="20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>
      <c r="A39" s="6"/>
      <c r="B39" s="20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>
      <c r="A40" s="6"/>
      <c r="B40" s="20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>
      <c r="A41" s="6"/>
      <c r="B41" s="20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>
      <c r="A42" s="6"/>
      <c r="B42" s="20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>
      <c r="A43" s="6"/>
      <c r="B43" s="20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>
      <c r="A44" s="6"/>
      <c r="B44" s="20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>
      <c r="A45" s="6"/>
      <c r="B45" s="20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>
      <c r="A46" s="6"/>
      <c r="B46" s="20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>
      <c r="A47" s="6"/>
      <c r="B47" s="2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>
      <c r="A48" s="6"/>
      <c r="B48" s="20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>
      <c r="A49" s="6"/>
      <c r="B49" s="20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>
      <c r="A50" s="6"/>
      <c r="B50" s="20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>
      <c r="A51" s="6"/>
      <c r="B51" s="20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</sheetData>
  <mergeCells count="15">
    <mergeCell ref="I5:I6"/>
    <mergeCell ref="K5:K6"/>
    <mergeCell ref="M5:M6"/>
    <mergeCell ref="I4:N4"/>
    <mergeCell ref="J5:J6"/>
    <mergeCell ref="L5:L6"/>
    <mergeCell ref="N5:N6"/>
    <mergeCell ref="H5:H6"/>
    <mergeCell ref="C4:H4"/>
    <mergeCell ref="B1:D2"/>
    <mergeCell ref="C5:C6"/>
    <mergeCell ref="D5:D6"/>
    <mergeCell ref="E5:E6"/>
    <mergeCell ref="F5:F6"/>
    <mergeCell ref="G5:G6"/>
  </mergeCells>
  <conditionalFormatting sqref="B7:N14">
    <cfRule type="expression" dxfId="168" priority="1">
      <formula>MOD(ROW(),2)</formula>
    </cfRule>
    <cfRule type="expression" dxfId="167" priority="2">
      <formula>NOT(MOD(ROW(),2))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4</vt:i4>
      </vt:variant>
    </vt:vector>
  </HeadingPairs>
  <TitlesOfParts>
    <vt:vector size="9" baseType="lpstr">
      <vt:lpstr>Général</vt:lpstr>
      <vt:lpstr>Points</vt:lpstr>
      <vt:lpstr>Villages</vt:lpstr>
      <vt:lpstr>Moy. Pts par Village</vt:lpstr>
      <vt:lpstr>Statistique alliance</vt:lpstr>
      <vt:lpstr>Graph rang et point</vt:lpstr>
      <vt:lpstr>Moyenne de l'alliance</vt:lpstr>
      <vt:lpstr>Adversaire vaincue (points)</vt:lpstr>
      <vt:lpstr>Adversaire vaincue (rang)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2012-01-27T19:24:36Z</dcterms:created>
  <dcterms:modified xsi:type="dcterms:W3CDTF">2012-02-29T21:30:55Z</dcterms:modified>
</cp:coreProperties>
</file>