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21315" windowHeight="9780"/>
  </bookViews>
  <sheets>
    <sheet name="Général" sheetId="1" r:id="rId1"/>
    <sheet name="Points" sheetId="2" r:id="rId2"/>
    <sheet name="Villages" sheetId="3" r:id="rId3"/>
    <sheet name="Moy. Pts par Village" sheetId="4" r:id="rId4"/>
    <sheet name="Statistique alliance" sheetId="5" r:id="rId5"/>
    <sheet name="Graph rang et point" sheetId="6" r:id="rId6"/>
    <sheet name="Moyenne de l'alliance" sheetId="7" r:id="rId7"/>
    <sheet name="Adversaire vaincue (points)" sheetId="9" r:id="rId8"/>
    <sheet name="Adversaire vaincue (rang)" sheetId="11" r:id="rId9"/>
  </sheets>
  <calcPr calcId="125725"/>
</workbook>
</file>

<file path=xl/calcChain.xml><?xml version="1.0" encoding="utf-8"?>
<calcChain xmlns="http://schemas.openxmlformats.org/spreadsheetml/2006/main">
  <c r="E33" i="3"/>
  <c r="D33"/>
  <c r="F22"/>
  <c r="F28"/>
  <c r="F27"/>
  <c r="F21"/>
  <c r="F26"/>
  <c r="F20"/>
  <c r="F19"/>
  <c r="F18"/>
  <c r="F15"/>
  <c r="F29"/>
  <c r="F25"/>
  <c r="F17"/>
  <c r="F14"/>
  <c r="F13"/>
  <c r="F24"/>
  <c r="F8"/>
  <c r="F23"/>
  <c r="F10"/>
  <c r="F12"/>
  <c r="F16"/>
  <c r="F5"/>
  <c r="F33" s="1"/>
  <c r="F7"/>
  <c r="F9"/>
  <c r="F6"/>
  <c r="F11"/>
  <c r="K33" i="1"/>
  <c r="L33"/>
  <c r="M33"/>
  <c r="J31"/>
  <c r="J33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5"/>
  <c r="K30"/>
  <c r="K29"/>
  <c r="F8" i="5"/>
  <c r="F9"/>
  <c r="F10"/>
  <c r="F11"/>
  <c r="F12"/>
  <c r="F13"/>
  <c r="F7"/>
  <c r="G8"/>
  <c r="G9"/>
  <c r="G10"/>
  <c r="G11"/>
  <c r="G12"/>
  <c r="G13"/>
  <c r="G7"/>
  <c r="M12"/>
  <c r="M13"/>
  <c r="M8"/>
  <c r="M9"/>
  <c r="M10"/>
  <c r="M11"/>
  <c r="M7"/>
  <c r="L6" i="1"/>
  <c r="L7"/>
  <c r="L8"/>
  <c r="L10"/>
  <c r="L11"/>
  <c r="L9"/>
  <c r="L12"/>
  <c r="L13"/>
  <c r="L15"/>
  <c r="L17"/>
  <c r="L19"/>
  <c r="L16"/>
  <c r="L14"/>
  <c r="L18"/>
  <c r="L20"/>
  <c r="L21"/>
  <c r="L23"/>
  <c r="L22"/>
  <c r="L25"/>
  <c r="L24"/>
  <c r="L28"/>
  <c r="L27"/>
  <c r="L26"/>
  <c r="L31"/>
  <c r="L5"/>
  <c r="I33"/>
  <c r="F33"/>
  <c r="G6"/>
  <c r="G7"/>
  <c r="G8"/>
  <c r="G10"/>
  <c r="G11"/>
  <c r="G9"/>
  <c r="G12"/>
  <c r="G13"/>
  <c r="G15"/>
  <c r="G17"/>
  <c r="G19"/>
  <c r="G16"/>
  <c r="G14"/>
  <c r="G18"/>
  <c r="G20"/>
  <c r="G21"/>
  <c r="G23"/>
  <c r="G22"/>
  <c r="G25"/>
  <c r="G24"/>
  <c r="G28"/>
  <c r="G27"/>
  <c r="G26"/>
  <c r="G31"/>
  <c r="G5"/>
  <c r="G33" s="1"/>
  <c r="B38" i="5"/>
  <c r="B39"/>
  <c r="B31"/>
  <c r="B32" s="1"/>
  <c r="B33" s="1"/>
  <c r="B34" s="1"/>
  <c r="B35" s="1"/>
  <c r="B36" s="1"/>
  <c r="B37" s="1"/>
  <c r="B9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8"/>
  <c r="K21" i="1"/>
  <c r="M21" s="1"/>
  <c r="K23"/>
  <c r="M23" s="1"/>
  <c r="K22"/>
  <c r="M22" s="1"/>
  <c r="K25"/>
  <c r="M25" s="1"/>
  <c r="K24"/>
  <c r="M24" s="1"/>
  <c r="K28"/>
  <c r="M28" s="1"/>
  <c r="K27"/>
  <c r="M27" s="1"/>
  <c r="K26"/>
  <c r="M26" s="1"/>
  <c r="K31"/>
  <c r="K5"/>
  <c r="M5" s="1"/>
  <c r="K6"/>
  <c r="M6" s="1"/>
  <c r="K7"/>
  <c r="M7" s="1"/>
  <c r="K8"/>
  <c r="M8" s="1"/>
  <c r="K10"/>
  <c r="M10" s="1"/>
  <c r="K11"/>
  <c r="M11" s="1"/>
  <c r="K9"/>
  <c r="M9" s="1"/>
  <c r="K12"/>
  <c r="M12" s="1"/>
  <c r="K13"/>
  <c r="M13" s="1"/>
  <c r="K15"/>
  <c r="M15" s="1"/>
  <c r="K17"/>
  <c r="M17" s="1"/>
  <c r="K19"/>
  <c r="M19" s="1"/>
  <c r="K16"/>
  <c r="M16" s="1"/>
  <c r="K14"/>
  <c r="M14" s="1"/>
  <c r="K18"/>
  <c r="M18" s="1"/>
  <c r="K20"/>
  <c r="M20" s="1"/>
  <c r="M31"/>
  <c r="H33"/>
  <c r="D33"/>
  <c r="E33"/>
</calcChain>
</file>

<file path=xl/sharedStrings.xml><?xml version="1.0" encoding="utf-8"?>
<sst xmlns="http://schemas.openxmlformats.org/spreadsheetml/2006/main" count="173" uniqueCount="57">
  <si>
    <t>ouistiti</t>
  </si>
  <si>
    <t>Gremix</t>
  </si>
  <si>
    <t>guildare</t>
  </si>
  <si>
    <t>Waldstein</t>
  </si>
  <si>
    <t>dpl</t>
  </si>
  <si>
    <t>beltharion</t>
  </si>
  <si>
    <t>TheWolf</t>
  </si>
  <si>
    <t>maarth</t>
  </si>
  <si>
    <t>Toaster</t>
  </si>
  <si>
    <t>elomaflo</t>
  </si>
  <si>
    <t>freestyle</t>
  </si>
  <si>
    <t>Malice</t>
  </si>
  <si>
    <t>cedric42</t>
  </si>
  <si>
    <t>fifi26good</t>
  </si>
  <si>
    <t>Woody</t>
  </si>
  <si>
    <t>demca</t>
  </si>
  <si>
    <t>Aer Red</t>
  </si>
  <si>
    <t>lonewolf</t>
  </si>
  <si>
    <t>shawty</t>
  </si>
  <si>
    <t>sir age</t>
  </si>
  <si>
    <t>xlxlxl</t>
  </si>
  <si>
    <t>falardeau69</t>
  </si>
  <si>
    <t>JIRAYA-SAMA</t>
  </si>
  <si>
    <t>LEDATWAR</t>
  </si>
  <si>
    <t>Leefreat</t>
  </si>
  <si>
    <t>rang alliance</t>
  </si>
  <si>
    <t>Nom</t>
  </si>
  <si>
    <t>Rang Monde</t>
  </si>
  <si>
    <t>Points</t>
  </si>
  <si>
    <t>Villages</t>
  </si>
  <si>
    <t xml:space="preserve">progression  pourcentage points </t>
  </si>
  <si>
    <t>progression pourcentage points/village</t>
  </si>
  <si>
    <t>Progression villages</t>
  </si>
  <si>
    <t>Moy Pts/Villages</t>
  </si>
  <si>
    <t>Moyenne de l'alliance</t>
  </si>
  <si>
    <t>Moy. Pts/Villages (MAJ précédentes)</t>
  </si>
  <si>
    <t>Villages (MAJ précédentes)</t>
  </si>
  <si>
    <t xml:space="preserve"> points (MAJ précédentes)</t>
  </si>
  <si>
    <t xml:space="preserve">Légende : </t>
  </si>
  <si>
    <t>-en dessous de la moyenne:</t>
  </si>
  <si>
    <t>-en dessus de la moyenne:</t>
  </si>
  <si>
    <t>XXXXX</t>
  </si>
  <si>
    <t xml:space="preserve">Rang </t>
  </si>
  <si>
    <t>Nombre de membres</t>
  </si>
  <si>
    <t>Moyenne Pts/Joueur</t>
  </si>
  <si>
    <t>Moyenne Pts/Village</t>
  </si>
  <si>
    <t>Information Génrale</t>
  </si>
  <si>
    <t>En tant qu'attaquant</t>
  </si>
  <si>
    <t>Total</t>
  </si>
  <si>
    <t>En tant que défenseur</t>
  </si>
  <si>
    <t>Adversaire vaincus</t>
  </si>
  <si>
    <t>Rang (attaque)</t>
  </si>
  <si>
    <t>Rang (defense)</t>
  </si>
  <si>
    <t>Rang (total)</t>
  </si>
  <si>
    <t>Nombres villages</t>
  </si>
  <si>
    <t>Daniels</t>
  </si>
  <si>
    <t>dom2222</t>
  </si>
</sst>
</file>

<file path=xl/styles.xml><?xml version="1.0" encoding="utf-8"?>
<styleSheet xmlns="http://schemas.openxmlformats.org/spreadsheetml/2006/main">
  <numFmts count="3">
    <numFmt numFmtId="164" formatCode="dd/mm/yy;@"/>
    <numFmt numFmtId="165" formatCode="#,##0.0"/>
    <numFmt numFmtId="166" formatCode="0.0"/>
  </numFmts>
  <fonts count="7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0" fillId="0" borderId="4" xfId="0" applyFont="1" applyBorder="1" applyAlignment="1">
      <alignment horizontal="left"/>
    </xf>
    <xf numFmtId="3" fontId="0" fillId="0" borderId="7" xfId="0" applyNumberFormat="1" applyFont="1" applyBorder="1" applyAlignment="1">
      <alignment horizontal="right"/>
    </xf>
    <xf numFmtId="0" fontId="0" fillId="0" borderId="5" xfId="0" applyFont="1" applyBorder="1" applyAlignment="1">
      <alignment horizontal="left"/>
    </xf>
    <xf numFmtId="3" fontId="0" fillId="0" borderId="8" xfId="0" applyNumberFormat="1" applyFont="1" applyBorder="1" applyAlignment="1">
      <alignment horizontal="right"/>
    </xf>
    <xf numFmtId="3" fontId="0" fillId="2" borderId="2" xfId="0" applyNumberFormat="1" applyFont="1" applyFill="1" applyBorder="1"/>
    <xf numFmtId="0" fontId="0" fillId="3" borderId="0" xfId="0" applyFill="1"/>
    <xf numFmtId="3" fontId="0" fillId="0" borderId="11" xfId="0" applyNumberFormat="1" applyFont="1" applyBorder="1" applyAlignment="1">
      <alignment horizontal="center"/>
    </xf>
    <xf numFmtId="3" fontId="0" fillId="0" borderId="12" xfId="0" applyNumberFormat="1" applyFont="1" applyBorder="1" applyAlignment="1">
      <alignment horizontal="center"/>
    </xf>
    <xf numFmtId="3" fontId="0" fillId="0" borderId="18" xfId="0" applyNumberFormat="1" applyFont="1" applyBorder="1" applyAlignment="1">
      <alignment horizontal="right"/>
    </xf>
    <xf numFmtId="3" fontId="0" fillId="0" borderId="20" xfId="0" applyNumberFormat="1" applyFont="1" applyBorder="1" applyAlignment="1">
      <alignment horizontal="right"/>
    </xf>
    <xf numFmtId="0" fontId="0" fillId="0" borderId="26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3" fontId="0" fillId="2" borderId="2" xfId="0" applyNumberFormat="1" applyFont="1" applyFill="1" applyBorder="1" applyAlignment="1">
      <alignment horizontal="center"/>
    </xf>
    <xf numFmtId="3" fontId="0" fillId="2" borderId="2" xfId="0" applyNumberFormat="1" applyFont="1" applyFill="1" applyBorder="1" applyAlignment="1">
      <alignment horizontal="right"/>
    </xf>
    <xf numFmtId="1" fontId="0" fillId="0" borderId="19" xfId="0" applyNumberFormat="1" applyFont="1" applyBorder="1"/>
    <xf numFmtId="0" fontId="0" fillId="2" borderId="22" xfId="0" applyFill="1" applyBorder="1"/>
    <xf numFmtId="0" fontId="5" fillId="2" borderId="31" xfId="0" applyFont="1" applyFill="1" applyBorder="1"/>
    <xf numFmtId="0" fontId="3" fillId="2" borderId="33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3" fontId="3" fillId="0" borderId="18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164" fontId="0" fillId="3" borderId="0" xfId="0" applyNumberFormat="1" applyFont="1" applyFill="1"/>
    <xf numFmtId="164" fontId="0" fillId="0" borderId="0" xfId="0" applyNumberFormat="1" applyFont="1"/>
    <xf numFmtId="164" fontId="0" fillId="3" borderId="0" xfId="0" applyNumberFormat="1" applyFont="1" applyFill="1" applyBorder="1"/>
    <xf numFmtId="0" fontId="0" fillId="0" borderId="59" xfId="0" applyFont="1" applyBorder="1" applyAlignment="1">
      <alignment horizontal="center"/>
    </xf>
    <xf numFmtId="0" fontId="0" fillId="0" borderId="60" xfId="0" applyFont="1" applyBorder="1" applyAlignment="1">
      <alignment horizontal="left"/>
    </xf>
    <xf numFmtId="3" fontId="0" fillId="0" borderId="61" xfId="0" applyNumberFormat="1" applyFont="1" applyBorder="1" applyAlignment="1">
      <alignment horizontal="right"/>
    </xf>
    <xf numFmtId="3" fontId="0" fillId="0" borderId="62" xfId="0" applyNumberFormat="1" applyFont="1" applyBorder="1" applyAlignment="1">
      <alignment horizontal="right"/>
    </xf>
    <xf numFmtId="0" fontId="0" fillId="2" borderId="64" xfId="0" applyFont="1" applyFill="1" applyBorder="1"/>
    <xf numFmtId="0" fontId="0" fillId="2" borderId="65" xfId="0" applyFont="1" applyFill="1" applyBorder="1"/>
    <xf numFmtId="0" fontId="0" fillId="2" borderId="66" xfId="0" applyFont="1" applyFill="1" applyBorder="1"/>
    <xf numFmtId="3" fontId="0" fillId="0" borderId="67" xfId="0" applyNumberFormat="1" applyFont="1" applyBorder="1" applyAlignment="1">
      <alignment horizontal="center"/>
    </xf>
    <xf numFmtId="3" fontId="0" fillId="0" borderId="68" xfId="0" applyNumberFormat="1" applyFont="1" applyBorder="1" applyAlignment="1">
      <alignment horizontal="right"/>
    </xf>
    <xf numFmtId="1" fontId="0" fillId="0" borderId="69" xfId="0" applyNumberFormat="1" applyFont="1" applyBorder="1"/>
    <xf numFmtId="0" fontId="0" fillId="2" borderId="65" xfId="0" applyFont="1" applyFill="1" applyBorder="1" applyAlignment="1">
      <alignment horizontal="right"/>
    </xf>
    <xf numFmtId="1" fontId="0" fillId="2" borderId="66" xfId="0" applyNumberFormat="1" applyFont="1" applyFill="1" applyBorder="1"/>
    <xf numFmtId="1" fontId="0" fillId="2" borderId="47" xfId="0" applyNumberFormat="1" applyFont="1" applyFill="1" applyBorder="1"/>
    <xf numFmtId="164" fontId="3" fillId="3" borderId="55" xfId="0" applyNumberFormat="1" applyFont="1" applyFill="1" applyBorder="1"/>
    <xf numFmtId="3" fontId="3" fillId="3" borderId="38" xfId="0" applyNumberFormat="1" applyFont="1" applyFill="1" applyBorder="1"/>
    <xf numFmtId="3" fontId="3" fillId="3" borderId="39" xfId="0" applyNumberFormat="1" applyFont="1" applyFill="1" applyBorder="1"/>
    <xf numFmtId="3" fontId="3" fillId="3" borderId="40" xfId="0" applyNumberFormat="1" applyFont="1" applyFill="1" applyBorder="1"/>
    <xf numFmtId="3" fontId="3" fillId="3" borderId="46" xfId="0" applyNumberFormat="1" applyFont="1" applyFill="1" applyBorder="1"/>
    <xf numFmtId="164" fontId="3" fillId="0" borderId="56" xfId="0" applyNumberFormat="1" applyFont="1" applyBorder="1"/>
    <xf numFmtId="3" fontId="3" fillId="3" borderId="41" xfId="0" applyNumberFormat="1" applyFont="1" applyFill="1" applyBorder="1"/>
    <xf numFmtId="3" fontId="3" fillId="3" borderId="35" xfId="0" applyNumberFormat="1" applyFont="1" applyFill="1" applyBorder="1"/>
    <xf numFmtId="3" fontId="3" fillId="3" borderId="42" xfId="0" applyNumberFormat="1" applyFont="1" applyFill="1" applyBorder="1"/>
    <xf numFmtId="3" fontId="3" fillId="3" borderId="36" xfId="0" applyNumberFormat="1" applyFont="1" applyFill="1" applyBorder="1"/>
    <xf numFmtId="164" fontId="3" fillId="0" borderId="57" xfId="0" applyNumberFormat="1" applyFont="1" applyBorder="1"/>
    <xf numFmtId="3" fontId="3" fillId="3" borderId="43" xfId="0" applyNumberFormat="1" applyFont="1" applyFill="1" applyBorder="1"/>
    <xf numFmtId="3" fontId="3" fillId="3" borderId="44" xfId="0" applyNumberFormat="1" applyFont="1" applyFill="1" applyBorder="1"/>
    <xf numFmtId="3" fontId="3" fillId="3" borderId="45" xfId="0" applyNumberFormat="1" applyFont="1" applyFill="1" applyBorder="1"/>
    <xf numFmtId="3" fontId="3" fillId="3" borderId="50" xfId="0" applyNumberFormat="1" applyFont="1" applyFill="1" applyBorder="1"/>
    <xf numFmtId="2" fontId="0" fillId="0" borderId="19" xfId="0" applyNumberFormat="1" applyFont="1" applyBorder="1"/>
    <xf numFmtId="3" fontId="3" fillId="3" borderId="71" xfId="0" applyNumberFormat="1" applyFont="1" applyFill="1" applyBorder="1"/>
    <xf numFmtId="3" fontId="0" fillId="3" borderId="0" xfId="0" applyNumberFormat="1" applyFill="1"/>
    <xf numFmtId="3" fontId="0" fillId="3" borderId="0" xfId="0" applyNumberFormat="1" applyFont="1" applyFill="1" applyBorder="1" applyAlignment="1">
      <alignment horizontal="right"/>
    </xf>
    <xf numFmtId="1" fontId="0" fillId="0" borderId="72" xfId="0" applyNumberFormat="1" applyFont="1" applyBorder="1"/>
    <xf numFmtId="1" fontId="0" fillId="0" borderId="73" xfId="0" applyNumberFormat="1" applyFont="1" applyBorder="1"/>
    <xf numFmtId="3" fontId="3" fillId="0" borderId="74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0" fillId="0" borderId="5" xfId="0" applyNumberFormat="1" applyFont="1" applyBorder="1" applyAlignment="1">
      <alignment horizontal="right"/>
    </xf>
    <xf numFmtId="3" fontId="0" fillId="0" borderId="3" xfId="0" applyNumberFormat="1" applyFont="1" applyBorder="1" applyAlignment="1">
      <alignment horizontal="right"/>
    </xf>
    <xf numFmtId="0" fontId="0" fillId="0" borderId="72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4" fontId="0" fillId="2" borderId="2" xfId="0" applyNumberFormat="1" applyFont="1" applyFill="1" applyBorder="1"/>
    <xf numFmtId="165" fontId="0" fillId="2" borderId="2" xfId="0" applyNumberFormat="1" applyFont="1" applyFill="1" applyBorder="1" applyAlignment="1">
      <alignment horizontal="center"/>
    </xf>
    <xf numFmtId="0" fontId="0" fillId="3" borderId="0" xfId="0" applyNumberFormat="1" applyFill="1"/>
    <xf numFmtId="0" fontId="0" fillId="3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wrapText="1"/>
    </xf>
    <xf numFmtId="0" fontId="0" fillId="2" borderId="17" xfId="0" applyFont="1" applyFill="1" applyBorder="1" applyAlignment="1">
      <alignment horizontal="center" wrapText="1"/>
    </xf>
    <xf numFmtId="0" fontId="0" fillId="4" borderId="28" xfId="0" applyFont="1" applyFill="1" applyBorder="1" applyAlignment="1">
      <alignment horizontal="center" vertical="center" wrapText="1"/>
    </xf>
    <xf numFmtId="0" fontId="0" fillId="4" borderId="29" xfId="0" applyFont="1" applyFill="1" applyBorder="1" applyAlignment="1">
      <alignment horizontal="center" vertical="center" wrapText="1"/>
    </xf>
    <xf numFmtId="0" fontId="0" fillId="2" borderId="32" xfId="0" quotePrefix="1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9" xfId="0" quotePrefix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4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0" fillId="4" borderId="15" xfId="0" applyFont="1" applyFill="1" applyBorder="1" applyAlignment="1">
      <alignment horizontal="center" wrapText="1"/>
    </xf>
    <xf numFmtId="0" fontId="0" fillId="4" borderId="17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center" wrapText="1"/>
    </xf>
    <xf numFmtId="0" fontId="0" fillId="2" borderId="30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2" fillId="2" borderId="24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 wrapText="1"/>
    </xf>
    <xf numFmtId="0" fontId="0" fillId="2" borderId="54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2" borderId="52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4" borderId="58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0" fillId="2" borderId="48" xfId="0" applyFill="1" applyBorder="1" applyAlignment="1">
      <alignment horizontal="center" vertical="center" wrapText="1"/>
    </xf>
    <xf numFmtId="0" fontId="0" fillId="2" borderId="53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0" fillId="4" borderId="5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70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4" borderId="38" xfId="0" applyFill="1" applyBorder="1" applyAlignment="1">
      <alignment horizontal="center" vertical="center" wrapText="1"/>
    </xf>
    <xf numFmtId="0" fontId="0" fillId="4" borderId="51" xfId="0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 wrapText="1"/>
    </xf>
    <xf numFmtId="0" fontId="0" fillId="4" borderId="52" xfId="0" applyFill="1" applyBorder="1" applyAlignment="1">
      <alignment horizontal="center" vertical="center" wrapText="1"/>
    </xf>
    <xf numFmtId="0" fontId="0" fillId="0" borderId="63" xfId="0" applyFont="1" applyBorder="1" applyAlignment="1">
      <alignment horizontal="center"/>
    </xf>
    <xf numFmtId="3" fontId="0" fillId="0" borderId="60" xfId="0" applyNumberFormat="1" applyFont="1" applyBorder="1" applyAlignment="1">
      <alignment horizontal="right"/>
    </xf>
    <xf numFmtId="0" fontId="0" fillId="0" borderId="60" xfId="0" applyBorder="1" applyAlignment="1">
      <alignment horizontal="left"/>
    </xf>
    <xf numFmtId="1" fontId="0" fillId="2" borderId="65" xfId="0" applyNumberFormat="1" applyFont="1" applyFill="1" applyBorder="1"/>
    <xf numFmtId="1" fontId="0" fillId="2" borderId="2" xfId="0" applyNumberFormat="1" applyFont="1" applyFill="1" applyBorder="1" applyAlignment="1">
      <alignment horizontal="center"/>
    </xf>
    <xf numFmtId="1" fontId="0" fillId="0" borderId="21" xfId="0" applyNumberFormat="1" applyFont="1" applyBorder="1"/>
    <xf numFmtId="3" fontId="0" fillId="0" borderId="75" xfId="0" applyNumberFormat="1" applyFont="1" applyBorder="1" applyAlignment="1">
      <alignment horizontal="right"/>
    </xf>
    <xf numFmtId="166" fontId="0" fillId="2" borderId="19" xfId="0" applyNumberFormat="1" applyFont="1" applyFill="1" applyBorder="1"/>
    <xf numFmtId="166" fontId="0" fillId="2" borderId="21" xfId="0" applyNumberFormat="1" applyFont="1" applyFill="1" applyBorder="1"/>
    <xf numFmtId="166" fontId="0" fillId="2" borderId="63" xfId="0" applyNumberFormat="1" applyFont="1" applyFill="1" applyBorder="1"/>
    <xf numFmtId="166" fontId="0" fillId="2" borderId="66" xfId="0" applyNumberFormat="1" applyFont="1" applyFill="1" applyBorder="1"/>
    <xf numFmtId="166" fontId="0" fillId="2" borderId="47" xfId="0" applyNumberFormat="1" applyFont="1" applyFill="1" applyBorder="1"/>
  </cellXfs>
  <cellStyles count="2">
    <cellStyle name="Lien hypertexte" xfId="1" builtinId="8"/>
    <cellStyle name="Normal" xfId="0" builtinId="0"/>
  </cellStyles>
  <dxfs count="125"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</font>
    </dxf>
    <dxf>
      <font>
        <b/>
        <i val="0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 val="0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1"/>
          <c:order val="1"/>
          <c:tx>
            <c:v>Points</c:v>
          </c:tx>
          <c:xVal>
            <c:numRef>
              <c:f>'Statistique alliance'!$B$7:$B$39</c:f>
              <c:numCache>
                <c:formatCode>dd/mm/yy;@</c:formatCode>
                <c:ptCount val="33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40943</c:v>
                </c:pt>
                <c:pt idx="8">
                  <c:v>40944</c:v>
                </c:pt>
                <c:pt idx="9">
                  <c:v>40945</c:v>
                </c:pt>
                <c:pt idx="10">
                  <c:v>40946</c:v>
                </c:pt>
                <c:pt idx="11">
                  <c:v>40947</c:v>
                </c:pt>
                <c:pt idx="12">
                  <c:v>40948</c:v>
                </c:pt>
                <c:pt idx="13">
                  <c:v>40949</c:v>
                </c:pt>
                <c:pt idx="14">
                  <c:v>40950</c:v>
                </c:pt>
                <c:pt idx="15">
                  <c:v>40951</c:v>
                </c:pt>
                <c:pt idx="16">
                  <c:v>40952</c:v>
                </c:pt>
                <c:pt idx="17">
                  <c:v>40953</c:v>
                </c:pt>
                <c:pt idx="18">
                  <c:v>40954</c:v>
                </c:pt>
                <c:pt idx="19">
                  <c:v>40955</c:v>
                </c:pt>
                <c:pt idx="20">
                  <c:v>40956</c:v>
                </c:pt>
                <c:pt idx="21">
                  <c:v>40957</c:v>
                </c:pt>
                <c:pt idx="22">
                  <c:v>40958</c:v>
                </c:pt>
                <c:pt idx="23">
                  <c:v>40959</c:v>
                </c:pt>
                <c:pt idx="24">
                  <c:v>40960</c:v>
                </c:pt>
                <c:pt idx="25">
                  <c:v>40961</c:v>
                </c:pt>
                <c:pt idx="26">
                  <c:v>40962</c:v>
                </c:pt>
                <c:pt idx="27">
                  <c:v>40963</c:v>
                </c:pt>
                <c:pt idx="28">
                  <c:v>40964</c:v>
                </c:pt>
                <c:pt idx="29">
                  <c:v>40965</c:v>
                </c:pt>
                <c:pt idx="30">
                  <c:v>40966</c:v>
                </c:pt>
                <c:pt idx="31">
                  <c:v>40967</c:v>
                </c:pt>
                <c:pt idx="32">
                  <c:v>40968</c:v>
                </c:pt>
              </c:numCache>
            </c:numRef>
          </c:xVal>
          <c:yVal>
            <c:numRef>
              <c:f>'Statistique alliance'!$D$7:$D$39</c:f>
              <c:numCache>
                <c:formatCode>#,##0</c:formatCode>
                <c:ptCount val="33"/>
                <c:pt idx="0">
                  <c:v>5063714</c:v>
                </c:pt>
                <c:pt idx="1">
                  <c:v>5096251</c:v>
                </c:pt>
                <c:pt idx="2">
                  <c:v>5183274</c:v>
                </c:pt>
                <c:pt idx="3">
                  <c:v>5265626</c:v>
                </c:pt>
                <c:pt idx="4">
                  <c:v>5365243</c:v>
                </c:pt>
                <c:pt idx="5">
                  <c:v>5468343</c:v>
                </c:pt>
                <c:pt idx="6">
                  <c:v>5565351</c:v>
                </c:pt>
              </c:numCache>
            </c:numRef>
          </c:yVal>
        </c:ser>
        <c:axId val="55145216"/>
        <c:axId val="55146752"/>
      </c:scatterChart>
      <c:scatterChart>
        <c:scatterStyle val="lineMarker"/>
        <c:ser>
          <c:idx val="0"/>
          <c:order val="0"/>
          <c:tx>
            <c:v>Rang</c:v>
          </c:tx>
          <c:xVal>
            <c:numRef>
              <c:f>'Statistique alliance'!$B$7:$B$39</c:f>
              <c:numCache>
                <c:formatCode>dd/mm/yy;@</c:formatCode>
                <c:ptCount val="33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40943</c:v>
                </c:pt>
                <c:pt idx="8">
                  <c:v>40944</c:v>
                </c:pt>
                <c:pt idx="9">
                  <c:v>40945</c:v>
                </c:pt>
                <c:pt idx="10">
                  <c:v>40946</c:v>
                </c:pt>
                <c:pt idx="11">
                  <c:v>40947</c:v>
                </c:pt>
                <c:pt idx="12">
                  <c:v>40948</c:v>
                </c:pt>
                <c:pt idx="13">
                  <c:v>40949</c:v>
                </c:pt>
                <c:pt idx="14">
                  <c:v>40950</c:v>
                </c:pt>
                <c:pt idx="15">
                  <c:v>40951</c:v>
                </c:pt>
                <c:pt idx="16">
                  <c:v>40952</c:v>
                </c:pt>
                <c:pt idx="17">
                  <c:v>40953</c:v>
                </c:pt>
                <c:pt idx="18">
                  <c:v>40954</c:v>
                </c:pt>
                <c:pt idx="19">
                  <c:v>40955</c:v>
                </c:pt>
                <c:pt idx="20">
                  <c:v>40956</c:v>
                </c:pt>
                <c:pt idx="21">
                  <c:v>40957</c:v>
                </c:pt>
                <c:pt idx="22">
                  <c:v>40958</c:v>
                </c:pt>
                <c:pt idx="23">
                  <c:v>40959</c:v>
                </c:pt>
                <c:pt idx="24">
                  <c:v>40960</c:v>
                </c:pt>
                <c:pt idx="25">
                  <c:v>40961</c:v>
                </c:pt>
                <c:pt idx="26">
                  <c:v>40962</c:v>
                </c:pt>
                <c:pt idx="27">
                  <c:v>40963</c:v>
                </c:pt>
                <c:pt idx="28">
                  <c:v>40964</c:v>
                </c:pt>
                <c:pt idx="29">
                  <c:v>40965</c:v>
                </c:pt>
                <c:pt idx="30">
                  <c:v>40966</c:v>
                </c:pt>
                <c:pt idx="31">
                  <c:v>40967</c:v>
                </c:pt>
                <c:pt idx="32">
                  <c:v>40968</c:v>
                </c:pt>
              </c:numCache>
            </c:numRef>
          </c:xVal>
          <c:yVal>
            <c:numRef>
              <c:f>'Statistique alliance'!$C$7:$C$39</c:f>
              <c:numCache>
                <c:formatCode>#,##0</c:formatCode>
                <c:ptCount val="33"/>
                <c:pt idx="0">
                  <c:v>13</c:v>
                </c:pt>
                <c:pt idx="1">
                  <c:v>13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</c:numCache>
            </c:numRef>
          </c:yVal>
        </c:ser>
        <c:axId val="55170560"/>
        <c:axId val="55169024"/>
      </c:scatterChart>
      <c:valAx>
        <c:axId val="55145216"/>
        <c:scaling>
          <c:orientation val="minMax"/>
          <c:max val="40968"/>
          <c:min val="40935"/>
        </c:scaling>
        <c:axPos val="b"/>
        <c:numFmt formatCode="dd/mm/yy;@" sourceLinked="1"/>
        <c:tickLblPos val="nextTo"/>
        <c:crossAx val="55146752"/>
        <c:crossesAt val="5050000"/>
        <c:crossBetween val="midCat"/>
      </c:valAx>
      <c:valAx>
        <c:axId val="55146752"/>
        <c:scaling>
          <c:orientation val="minMax"/>
        </c:scaling>
        <c:axPos val="l"/>
        <c:majorGridlines/>
        <c:numFmt formatCode="#,##0" sourceLinked="1"/>
        <c:tickLblPos val="nextTo"/>
        <c:crossAx val="55145216"/>
        <c:crossesAt val="40935"/>
        <c:crossBetween val="midCat"/>
      </c:valAx>
      <c:valAx>
        <c:axId val="55169024"/>
        <c:scaling>
          <c:orientation val="minMax"/>
          <c:max val="15"/>
          <c:min val="10"/>
        </c:scaling>
        <c:axPos val="r"/>
        <c:numFmt formatCode="#,##0" sourceLinked="1"/>
        <c:tickLblPos val="nextTo"/>
        <c:crossAx val="55170560"/>
        <c:crosses val="max"/>
        <c:crossBetween val="midCat"/>
        <c:majorUnit val="1"/>
      </c:valAx>
      <c:valAx>
        <c:axId val="55170560"/>
        <c:scaling>
          <c:orientation val="minMax"/>
        </c:scaling>
        <c:delete val="1"/>
        <c:axPos val="b"/>
        <c:numFmt formatCode="dd/mm/yy;@" sourceLinked="1"/>
        <c:tickLblPos val="none"/>
        <c:crossAx val="55169024"/>
        <c:crossesAt val="11"/>
        <c:crossBetween val="midCat"/>
      </c:valAx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0"/>
          <c:order val="0"/>
          <c:tx>
            <c:v>moyenne de points par joueur</c:v>
          </c:tx>
          <c:xVal>
            <c:numRef>
              <c:f>'Statistique alliance'!$B$7:$B$39</c:f>
              <c:numCache>
                <c:formatCode>dd/mm/yy;@</c:formatCode>
                <c:ptCount val="33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40943</c:v>
                </c:pt>
                <c:pt idx="8">
                  <c:v>40944</c:v>
                </c:pt>
                <c:pt idx="9">
                  <c:v>40945</c:v>
                </c:pt>
                <c:pt idx="10">
                  <c:v>40946</c:v>
                </c:pt>
                <c:pt idx="11">
                  <c:v>40947</c:v>
                </c:pt>
                <c:pt idx="12">
                  <c:v>40948</c:v>
                </c:pt>
                <c:pt idx="13">
                  <c:v>40949</c:v>
                </c:pt>
                <c:pt idx="14">
                  <c:v>40950</c:v>
                </c:pt>
                <c:pt idx="15">
                  <c:v>40951</c:v>
                </c:pt>
                <c:pt idx="16">
                  <c:v>40952</c:v>
                </c:pt>
                <c:pt idx="17">
                  <c:v>40953</c:v>
                </c:pt>
                <c:pt idx="18">
                  <c:v>40954</c:v>
                </c:pt>
                <c:pt idx="19">
                  <c:v>40955</c:v>
                </c:pt>
                <c:pt idx="20">
                  <c:v>40956</c:v>
                </c:pt>
                <c:pt idx="21">
                  <c:v>40957</c:v>
                </c:pt>
                <c:pt idx="22">
                  <c:v>40958</c:v>
                </c:pt>
                <c:pt idx="23">
                  <c:v>40959</c:v>
                </c:pt>
                <c:pt idx="24">
                  <c:v>40960</c:v>
                </c:pt>
                <c:pt idx="25">
                  <c:v>40961</c:v>
                </c:pt>
                <c:pt idx="26">
                  <c:v>40962</c:v>
                </c:pt>
                <c:pt idx="27">
                  <c:v>40963</c:v>
                </c:pt>
                <c:pt idx="28">
                  <c:v>40964</c:v>
                </c:pt>
                <c:pt idx="29">
                  <c:v>40965</c:v>
                </c:pt>
                <c:pt idx="30">
                  <c:v>40966</c:v>
                </c:pt>
                <c:pt idx="31">
                  <c:v>40967</c:v>
                </c:pt>
                <c:pt idx="32">
                  <c:v>40968</c:v>
                </c:pt>
              </c:numCache>
            </c:numRef>
          </c:xVal>
          <c:yVal>
            <c:numRef>
              <c:f>'Statistique alliance'!$F$7:$F$39</c:f>
              <c:numCache>
                <c:formatCode>#,##0</c:formatCode>
                <c:ptCount val="33"/>
                <c:pt idx="0">
                  <c:v>180846.92857142858</c:v>
                </c:pt>
                <c:pt idx="1">
                  <c:v>182008.96428571429</c:v>
                </c:pt>
                <c:pt idx="2">
                  <c:v>185116.92857142858</c:v>
                </c:pt>
                <c:pt idx="3">
                  <c:v>188058.07142857142</c:v>
                </c:pt>
                <c:pt idx="4">
                  <c:v>185008.37931034484</c:v>
                </c:pt>
                <c:pt idx="5">
                  <c:v>188563.55172413794</c:v>
                </c:pt>
                <c:pt idx="6">
                  <c:v>191908.6551724138</c:v>
                </c:pt>
              </c:numCache>
            </c:numRef>
          </c:yVal>
        </c:ser>
        <c:axId val="55434240"/>
        <c:axId val="60175104"/>
      </c:scatterChart>
      <c:scatterChart>
        <c:scatterStyle val="lineMarker"/>
        <c:ser>
          <c:idx val="1"/>
          <c:order val="1"/>
          <c:tx>
            <c:v>moyenne de points par village</c:v>
          </c:tx>
          <c:xVal>
            <c:numRef>
              <c:f>'Statistique alliance'!$B$7:$B$39</c:f>
              <c:numCache>
                <c:formatCode>dd/mm/yy;@</c:formatCode>
                <c:ptCount val="33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40943</c:v>
                </c:pt>
                <c:pt idx="8">
                  <c:v>40944</c:v>
                </c:pt>
                <c:pt idx="9">
                  <c:v>40945</c:v>
                </c:pt>
                <c:pt idx="10">
                  <c:v>40946</c:v>
                </c:pt>
                <c:pt idx="11">
                  <c:v>40947</c:v>
                </c:pt>
                <c:pt idx="12">
                  <c:v>40948</c:v>
                </c:pt>
                <c:pt idx="13">
                  <c:v>40949</c:v>
                </c:pt>
                <c:pt idx="14">
                  <c:v>40950</c:v>
                </c:pt>
                <c:pt idx="15">
                  <c:v>40951</c:v>
                </c:pt>
                <c:pt idx="16">
                  <c:v>40952</c:v>
                </c:pt>
                <c:pt idx="17">
                  <c:v>40953</c:v>
                </c:pt>
                <c:pt idx="18">
                  <c:v>40954</c:v>
                </c:pt>
                <c:pt idx="19">
                  <c:v>40955</c:v>
                </c:pt>
                <c:pt idx="20">
                  <c:v>40956</c:v>
                </c:pt>
                <c:pt idx="21">
                  <c:v>40957</c:v>
                </c:pt>
                <c:pt idx="22">
                  <c:v>40958</c:v>
                </c:pt>
                <c:pt idx="23">
                  <c:v>40959</c:v>
                </c:pt>
                <c:pt idx="24">
                  <c:v>40960</c:v>
                </c:pt>
                <c:pt idx="25">
                  <c:v>40961</c:v>
                </c:pt>
                <c:pt idx="26">
                  <c:v>40962</c:v>
                </c:pt>
                <c:pt idx="27">
                  <c:v>40963</c:v>
                </c:pt>
                <c:pt idx="28">
                  <c:v>40964</c:v>
                </c:pt>
                <c:pt idx="29">
                  <c:v>40965</c:v>
                </c:pt>
                <c:pt idx="30">
                  <c:v>40966</c:v>
                </c:pt>
                <c:pt idx="31">
                  <c:v>40967</c:v>
                </c:pt>
                <c:pt idx="32">
                  <c:v>40968</c:v>
                </c:pt>
              </c:numCache>
            </c:numRef>
          </c:xVal>
          <c:yVal>
            <c:numRef>
              <c:f>'Statistique alliance'!$G$7:$G$39</c:f>
              <c:numCache>
                <c:formatCode>#,##0</c:formatCode>
                <c:ptCount val="33"/>
                <c:pt idx="0">
                  <c:v>12150.882022471909</c:v>
                </c:pt>
                <c:pt idx="1">
                  <c:v>12121.172701949861</c:v>
                </c:pt>
                <c:pt idx="2">
                  <c:v>12202.545454545454</c:v>
                </c:pt>
                <c:pt idx="3">
                  <c:v>12151.691891891893</c:v>
                </c:pt>
                <c:pt idx="4">
                  <c:v>12154.490716180371</c:v>
                </c:pt>
                <c:pt idx="5">
                  <c:v>12235.84554973822</c:v>
                </c:pt>
                <c:pt idx="6">
                  <c:v>12299.356589147286</c:v>
                </c:pt>
              </c:numCache>
            </c:numRef>
          </c:yVal>
        </c:ser>
        <c:axId val="60186624"/>
        <c:axId val="60176640"/>
      </c:scatterChart>
      <c:valAx>
        <c:axId val="55434240"/>
        <c:scaling>
          <c:orientation val="minMax"/>
          <c:max val="40968"/>
          <c:min val="40935"/>
        </c:scaling>
        <c:axPos val="b"/>
        <c:numFmt formatCode="dd/mm/yy;@" sourceLinked="1"/>
        <c:tickLblPos val="nextTo"/>
        <c:crossAx val="60175104"/>
        <c:crosses val="autoZero"/>
        <c:crossBetween val="midCat"/>
      </c:valAx>
      <c:valAx>
        <c:axId val="60175104"/>
        <c:scaling>
          <c:orientation val="minMax"/>
        </c:scaling>
        <c:axPos val="l"/>
        <c:majorGridlines/>
        <c:numFmt formatCode="#,##0" sourceLinked="1"/>
        <c:tickLblPos val="nextTo"/>
        <c:crossAx val="55434240"/>
        <c:crossesAt val="40935"/>
        <c:crossBetween val="midCat"/>
      </c:valAx>
      <c:valAx>
        <c:axId val="60176640"/>
        <c:scaling>
          <c:orientation val="minMax"/>
        </c:scaling>
        <c:axPos val="r"/>
        <c:numFmt formatCode="#,##0" sourceLinked="1"/>
        <c:tickLblPos val="nextTo"/>
        <c:crossAx val="60186624"/>
        <c:crosses val="max"/>
        <c:crossBetween val="midCat"/>
      </c:valAx>
      <c:valAx>
        <c:axId val="60186624"/>
        <c:scaling>
          <c:orientation val="minMax"/>
        </c:scaling>
        <c:delete val="1"/>
        <c:axPos val="b"/>
        <c:numFmt formatCode="dd/mm/yy;@" sourceLinked="1"/>
        <c:tickLblPos val="none"/>
        <c:crossAx val="60176640"/>
        <c:crosses val="autoZero"/>
        <c:crossBetween val="midCat"/>
      </c:valAx>
    </c:plotArea>
    <c:legend>
      <c:legendPos val="r"/>
      <c:layout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0"/>
          <c:order val="0"/>
          <c:tx>
            <c:strRef>
              <c:f>'Statistique alliance'!$I$5:$I$6</c:f>
              <c:strCache>
                <c:ptCount val="1"/>
                <c:pt idx="0">
                  <c:v>En tant qu'attaquant</c:v>
                </c:pt>
              </c:strCache>
            </c:strRef>
          </c:tx>
          <c:xVal>
            <c:numRef>
              <c:f>'Statistique alliance'!$B$7:$B$39</c:f>
              <c:numCache>
                <c:formatCode>dd/mm/yy;@</c:formatCode>
                <c:ptCount val="33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40943</c:v>
                </c:pt>
                <c:pt idx="8">
                  <c:v>40944</c:v>
                </c:pt>
                <c:pt idx="9">
                  <c:v>40945</c:v>
                </c:pt>
                <c:pt idx="10">
                  <c:v>40946</c:v>
                </c:pt>
                <c:pt idx="11">
                  <c:v>40947</c:v>
                </c:pt>
                <c:pt idx="12">
                  <c:v>40948</c:v>
                </c:pt>
                <c:pt idx="13">
                  <c:v>40949</c:v>
                </c:pt>
                <c:pt idx="14">
                  <c:v>40950</c:v>
                </c:pt>
                <c:pt idx="15">
                  <c:v>40951</c:v>
                </c:pt>
                <c:pt idx="16">
                  <c:v>40952</c:v>
                </c:pt>
                <c:pt idx="17">
                  <c:v>40953</c:v>
                </c:pt>
                <c:pt idx="18">
                  <c:v>40954</c:v>
                </c:pt>
                <c:pt idx="19">
                  <c:v>40955</c:v>
                </c:pt>
                <c:pt idx="20">
                  <c:v>40956</c:v>
                </c:pt>
                <c:pt idx="21">
                  <c:v>40957</c:v>
                </c:pt>
                <c:pt idx="22">
                  <c:v>40958</c:v>
                </c:pt>
                <c:pt idx="23">
                  <c:v>40959</c:v>
                </c:pt>
                <c:pt idx="24">
                  <c:v>40960</c:v>
                </c:pt>
                <c:pt idx="25">
                  <c:v>40961</c:v>
                </c:pt>
                <c:pt idx="26">
                  <c:v>40962</c:v>
                </c:pt>
                <c:pt idx="27">
                  <c:v>40963</c:v>
                </c:pt>
                <c:pt idx="28">
                  <c:v>40964</c:v>
                </c:pt>
                <c:pt idx="29">
                  <c:v>40965</c:v>
                </c:pt>
                <c:pt idx="30">
                  <c:v>40966</c:v>
                </c:pt>
                <c:pt idx="31">
                  <c:v>40967</c:v>
                </c:pt>
                <c:pt idx="32">
                  <c:v>40968</c:v>
                </c:pt>
              </c:numCache>
            </c:numRef>
          </c:xVal>
          <c:yVal>
            <c:numRef>
              <c:f>'Statistique alliance'!$I$7:$I$39</c:f>
              <c:numCache>
                <c:formatCode>#,##0</c:formatCode>
                <c:ptCount val="33"/>
                <c:pt idx="0">
                  <c:v>2311353</c:v>
                </c:pt>
                <c:pt idx="1">
                  <c:v>2378629</c:v>
                </c:pt>
                <c:pt idx="2">
                  <c:v>2562488</c:v>
                </c:pt>
                <c:pt idx="3">
                  <c:v>2604593</c:v>
                </c:pt>
                <c:pt idx="4">
                  <c:v>2749861</c:v>
                </c:pt>
                <c:pt idx="5">
                  <c:v>2763802</c:v>
                </c:pt>
                <c:pt idx="6">
                  <c:v>2818944</c:v>
                </c:pt>
              </c:numCache>
            </c:numRef>
          </c:yVal>
        </c:ser>
        <c:ser>
          <c:idx val="1"/>
          <c:order val="1"/>
          <c:tx>
            <c:strRef>
              <c:f>'Statistique alliance'!$K$5:$K$6</c:f>
              <c:strCache>
                <c:ptCount val="1"/>
                <c:pt idx="0">
                  <c:v>En tant que défenseur</c:v>
                </c:pt>
              </c:strCache>
            </c:strRef>
          </c:tx>
          <c:xVal>
            <c:numRef>
              <c:f>'Statistique alliance'!$B$7:$B$39</c:f>
              <c:numCache>
                <c:formatCode>dd/mm/yy;@</c:formatCode>
                <c:ptCount val="33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40943</c:v>
                </c:pt>
                <c:pt idx="8">
                  <c:v>40944</c:v>
                </c:pt>
                <c:pt idx="9">
                  <c:v>40945</c:v>
                </c:pt>
                <c:pt idx="10">
                  <c:v>40946</c:v>
                </c:pt>
                <c:pt idx="11">
                  <c:v>40947</c:v>
                </c:pt>
                <c:pt idx="12">
                  <c:v>40948</c:v>
                </c:pt>
                <c:pt idx="13">
                  <c:v>40949</c:v>
                </c:pt>
                <c:pt idx="14">
                  <c:v>40950</c:v>
                </c:pt>
                <c:pt idx="15">
                  <c:v>40951</c:v>
                </c:pt>
                <c:pt idx="16">
                  <c:v>40952</c:v>
                </c:pt>
                <c:pt idx="17">
                  <c:v>40953</c:v>
                </c:pt>
                <c:pt idx="18">
                  <c:v>40954</c:v>
                </c:pt>
                <c:pt idx="19">
                  <c:v>40955</c:v>
                </c:pt>
                <c:pt idx="20">
                  <c:v>40956</c:v>
                </c:pt>
                <c:pt idx="21">
                  <c:v>40957</c:v>
                </c:pt>
                <c:pt idx="22">
                  <c:v>40958</c:v>
                </c:pt>
                <c:pt idx="23">
                  <c:v>40959</c:v>
                </c:pt>
                <c:pt idx="24">
                  <c:v>40960</c:v>
                </c:pt>
                <c:pt idx="25">
                  <c:v>40961</c:v>
                </c:pt>
                <c:pt idx="26">
                  <c:v>40962</c:v>
                </c:pt>
                <c:pt idx="27">
                  <c:v>40963</c:v>
                </c:pt>
                <c:pt idx="28">
                  <c:v>40964</c:v>
                </c:pt>
                <c:pt idx="29">
                  <c:v>40965</c:v>
                </c:pt>
                <c:pt idx="30">
                  <c:v>40966</c:v>
                </c:pt>
                <c:pt idx="31">
                  <c:v>40967</c:v>
                </c:pt>
                <c:pt idx="32">
                  <c:v>40968</c:v>
                </c:pt>
              </c:numCache>
            </c:numRef>
          </c:xVal>
          <c:yVal>
            <c:numRef>
              <c:f>'Statistique alliance'!$K$7:$K$39</c:f>
              <c:numCache>
                <c:formatCode>#,##0</c:formatCode>
                <c:ptCount val="33"/>
                <c:pt idx="0">
                  <c:v>557916</c:v>
                </c:pt>
                <c:pt idx="1">
                  <c:v>621048</c:v>
                </c:pt>
                <c:pt idx="2">
                  <c:v>675092</c:v>
                </c:pt>
                <c:pt idx="3">
                  <c:v>675093</c:v>
                </c:pt>
                <c:pt idx="4">
                  <c:v>711781</c:v>
                </c:pt>
                <c:pt idx="5">
                  <c:v>711783</c:v>
                </c:pt>
                <c:pt idx="6">
                  <c:v>718288</c:v>
                </c:pt>
              </c:numCache>
            </c:numRef>
          </c:yVal>
        </c:ser>
        <c:ser>
          <c:idx val="2"/>
          <c:order val="2"/>
          <c:tx>
            <c:strRef>
              <c:f>'Statistique alliance'!$M$5:$M$6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'Statistique alliance'!$B$7:$B$39</c:f>
              <c:numCache>
                <c:formatCode>dd/mm/yy;@</c:formatCode>
                <c:ptCount val="33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40943</c:v>
                </c:pt>
                <c:pt idx="8">
                  <c:v>40944</c:v>
                </c:pt>
                <c:pt idx="9">
                  <c:v>40945</c:v>
                </c:pt>
                <c:pt idx="10">
                  <c:v>40946</c:v>
                </c:pt>
                <c:pt idx="11">
                  <c:v>40947</c:v>
                </c:pt>
                <c:pt idx="12">
                  <c:v>40948</c:v>
                </c:pt>
                <c:pt idx="13">
                  <c:v>40949</c:v>
                </c:pt>
                <c:pt idx="14">
                  <c:v>40950</c:v>
                </c:pt>
                <c:pt idx="15">
                  <c:v>40951</c:v>
                </c:pt>
                <c:pt idx="16">
                  <c:v>40952</c:v>
                </c:pt>
                <c:pt idx="17">
                  <c:v>40953</c:v>
                </c:pt>
                <c:pt idx="18">
                  <c:v>40954</c:v>
                </c:pt>
                <c:pt idx="19">
                  <c:v>40955</c:v>
                </c:pt>
                <c:pt idx="20">
                  <c:v>40956</c:v>
                </c:pt>
                <c:pt idx="21">
                  <c:v>40957</c:v>
                </c:pt>
                <c:pt idx="22">
                  <c:v>40958</c:v>
                </c:pt>
                <c:pt idx="23">
                  <c:v>40959</c:v>
                </c:pt>
                <c:pt idx="24">
                  <c:v>40960</c:v>
                </c:pt>
                <c:pt idx="25">
                  <c:v>40961</c:v>
                </c:pt>
                <c:pt idx="26">
                  <c:v>40962</c:v>
                </c:pt>
                <c:pt idx="27">
                  <c:v>40963</c:v>
                </c:pt>
                <c:pt idx="28">
                  <c:v>40964</c:v>
                </c:pt>
                <c:pt idx="29">
                  <c:v>40965</c:v>
                </c:pt>
                <c:pt idx="30">
                  <c:v>40966</c:v>
                </c:pt>
                <c:pt idx="31">
                  <c:v>40967</c:v>
                </c:pt>
                <c:pt idx="32">
                  <c:v>40968</c:v>
                </c:pt>
              </c:numCache>
            </c:numRef>
          </c:xVal>
          <c:yVal>
            <c:numRef>
              <c:f>'Statistique alliance'!$M$7:$M$39</c:f>
              <c:numCache>
                <c:formatCode>#,##0</c:formatCode>
                <c:ptCount val="33"/>
                <c:pt idx="0">
                  <c:v>2869269</c:v>
                </c:pt>
                <c:pt idx="1">
                  <c:v>2999677</c:v>
                </c:pt>
                <c:pt idx="2">
                  <c:v>3237580</c:v>
                </c:pt>
                <c:pt idx="3">
                  <c:v>3279686</c:v>
                </c:pt>
                <c:pt idx="4">
                  <c:v>3461642</c:v>
                </c:pt>
                <c:pt idx="5">
                  <c:v>3475585</c:v>
                </c:pt>
                <c:pt idx="6">
                  <c:v>3537232</c:v>
                </c:pt>
              </c:numCache>
            </c:numRef>
          </c:yVal>
        </c:ser>
        <c:axId val="60216448"/>
        <c:axId val="60217984"/>
      </c:scatterChart>
      <c:valAx>
        <c:axId val="60216448"/>
        <c:scaling>
          <c:orientation val="minMax"/>
          <c:max val="40968"/>
          <c:min val="40935"/>
        </c:scaling>
        <c:axPos val="b"/>
        <c:numFmt formatCode="dd/mm/yy;@" sourceLinked="1"/>
        <c:tickLblPos val="nextTo"/>
        <c:crossAx val="60217984"/>
        <c:crosses val="autoZero"/>
        <c:crossBetween val="midCat"/>
      </c:valAx>
      <c:valAx>
        <c:axId val="60217984"/>
        <c:scaling>
          <c:orientation val="minMax"/>
        </c:scaling>
        <c:axPos val="l"/>
        <c:majorGridlines/>
        <c:numFmt formatCode="#,##0" sourceLinked="1"/>
        <c:tickLblPos val="nextTo"/>
        <c:crossAx val="60216448"/>
        <c:crossesAt val="40935"/>
        <c:crossBetween val="midCat"/>
      </c:valAx>
    </c:plotArea>
    <c:legend>
      <c:legendPos val="r"/>
      <c:layout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3"/>
          <c:order val="0"/>
          <c:tx>
            <c:strRef>
              <c:f>'Statistique alliance'!$J$5:$J$6</c:f>
              <c:strCache>
                <c:ptCount val="1"/>
                <c:pt idx="0">
                  <c:v>Rang (attaque)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ln>
                <a:solidFill>
                  <a:srgbClr val="00B0F0"/>
                </a:solidFill>
              </a:ln>
            </c:spPr>
          </c:marker>
          <c:xVal>
            <c:numRef>
              <c:f>'Statistique alliance'!$B$7:$B$39</c:f>
              <c:numCache>
                <c:formatCode>dd/mm/yy;@</c:formatCode>
                <c:ptCount val="33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40943</c:v>
                </c:pt>
                <c:pt idx="8">
                  <c:v>40944</c:v>
                </c:pt>
                <c:pt idx="9">
                  <c:v>40945</c:v>
                </c:pt>
                <c:pt idx="10">
                  <c:v>40946</c:v>
                </c:pt>
                <c:pt idx="11">
                  <c:v>40947</c:v>
                </c:pt>
                <c:pt idx="12">
                  <c:v>40948</c:v>
                </c:pt>
                <c:pt idx="13">
                  <c:v>40949</c:v>
                </c:pt>
                <c:pt idx="14">
                  <c:v>40950</c:v>
                </c:pt>
                <c:pt idx="15">
                  <c:v>40951</c:v>
                </c:pt>
                <c:pt idx="16">
                  <c:v>40952</c:v>
                </c:pt>
                <c:pt idx="17">
                  <c:v>40953</c:v>
                </c:pt>
                <c:pt idx="18">
                  <c:v>40954</c:v>
                </c:pt>
                <c:pt idx="19">
                  <c:v>40955</c:v>
                </c:pt>
                <c:pt idx="20">
                  <c:v>40956</c:v>
                </c:pt>
                <c:pt idx="21">
                  <c:v>40957</c:v>
                </c:pt>
                <c:pt idx="22">
                  <c:v>40958</c:v>
                </c:pt>
                <c:pt idx="23">
                  <c:v>40959</c:v>
                </c:pt>
                <c:pt idx="24">
                  <c:v>40960</c:v>
                </c:pt>
                <c:pt idx="25">
                  <c:v>40961</c:v>
                </c:pt>
                <c:pt idx="26">
                  <c:v>40962</c:v>
                </c:pt>
                <c:pt idx="27">
                  <c:v>40963</c:v>
                </c:pt>
                <c:pt idx="28">
                  <c:v>40964</c:v>
                </c:pt>
                <c:pt idx="29">
                  <c:v>40965</c:v>
                </c:pt>
                <c:pt idx="30">
                  <c:v>40966</c:v>
                </c:pt>
                <c:pt idx="31">
                  <c:v>40967</c:v>
                </c:pt>
                <c:pt idx="32">
                  <c:v>40968</c:v>
                </c:pt>
              </c:numCache>
            </c:numRef>
          </c:xVal>
          <c:yVal>
            <c:numRef>
              <c:f>'Statistique alliance'!$J$7:$J$39</c:f>
              <c:numCache>
                <c:formatCode>#,##0</c:formatCode>
                <c:ptCount val="33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10</c:v>
                </c:pt>
                <c:pt idx="6">
                  <c:v>10</c:v>
                </c:pt>
              </c:numCache>
            </c:numRef>
          </c:yVal>
        </c:ser>
        <c:ser>
          <c:idx val="4"/>
          <c:order val="1"/>
          <c:tx>
            <c:strRef>
              <c:f>'Statistique alliance'!$L$5:$L$6</c:f>
              <c:strCache>
                <c:ptCount val="1"/>
                <c:pt idx="0">
                  <c:v>Rang (defense)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ln>
                <a:solidFill>
                  <a:srgbClr val="FF0000"/>
                </a:solidFill>
              </a:ln>
            </c:spPr>
          </c:marker>
          <c:xVal>
            <c:numRef>
              <c:f>'Statistique alliance'!$B$7:$B$39</c:f>
              <c:numCache>
                <c:formatCode>dd/mm/yy;@</c:formatCode>
                <c:ptCount val="33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40943</c:v>
                </c:pt>
                <c:pt idx="8">
                  <c:v>40944</c:v>
                </c:pt>
                <c:pt idx="9">
                  <c:v>40945</c:v>
                </c:pt>
                <c:pt idx="10">
                  <c:v>40946</c:v>
                </c:pt>
                <c:pt idx="11">
                  <c:v>40947</c:v>
                </c:pt>
                <c:pt idx="12">
                  <c:v>40948</c:v>
                </c:pt>
                <c:pt idx="13">
                  <c:v>40949</c:v>
                </c:pt>
                <c:pt idx="14">
                  <c:v>40950</c:v>
                </c:pt>
                <c:pt idx="15">
                  <c:v>40951</c:v>
                </c:pt>
                <c:pt idx="16">
                  <c:v>40952</c:v>
                </c:pt>
                <c:pt idx="17">
                  <c:v>40953</c:v>
                </c:pt>
                <c:pt idx="18">
                  <c:v>40954</c:v>
                </c:pt>
                <c:pt idx="19">
                  <c:v>40955</c:v>
                </c:pt>
                <c:pt idx="20">
                  <c:v>40956</c:v>
                </c:pt>
                <c:pt idx="21">
                  <c:v>40957</c:v>
                </c:pt>
                <c:pt idx="22">
                  <c:v>40958</c:v>
                </c:pt>
                <c:pt idx="23">
                  <c:v>40959</c:v>
                </c:pt>
                <c:pt idx="24">
                  <c:v>40960</c:v>
                </c:pt>
                <c:pt idx="25">
                  <c:v>40961</c:v>
                </c:pt>
                <c:pt idx="26">
                  <c:v>40962</c:v>
                </c:pt>
                <c:pt idx="27">
                  <c:v>40963</c:v>
                </c:pt>
                <c:pt idx="28">
                  <c:v>40964</c:v>
                </c:pt>
                <c:pt idx="29">
                  <c:v>40965</c:v>
                </c:pt>
                <c:pt idx="30">
                  <c:v>40966</c:v>
                </c:pt>
                <c:pt idx="31">
                  <c:v>40967</c:v>
                </c:pt>
                <c:pt idx="32">
                  <c:v>40968</c:v>
                </c:pt>
              </c:numCache>
            </c:numRef>
          </c:xVal>
          <c:yVal>
            <c:numRef>
              <c:f>'Statistique alliance'!$L$7:$L$39</c:f>
              <c:numCache>
                <c:formatCode>#,##0</c:formatCode>
                <c:ptCount val="33"/>
                <c:pt idx="0">
                  <c:v>37</c:v>
                </c:pt>
                <c:pt idx="1">
                  <c:v>36</c:v>
                </c:pt>
                <c:pt idx="2">
                  <c:v>34</c:v>
                </c:pt>
                <c:pt idx="3">
                  <c:v>35</c:v>
                </c:pt>
                <c:pt idx="4">
                  <c:v>35</c:v>
                </c:pt>
                <c:pt idx="5">
                  <c:v>34</c:v>
                </c:pt>
                <c:pt idx="6">
                  <c:v>34</c:v>
                </c:pt>
              </c:numCache>
            </c:numRef>
          </c:yVal>
        </c:ser>
        <c:ser>
          <c:idx val="5"/>
          <c:order val="2"/>
          <c:tx>
            <c:strRef>
              <c:f>'Statistique alliance'!$N$5:$N$6</c:f>
              <c:strCache>
                <c:ptCount val="1"/>
                <c:pt idx="0">
                  <c:v>Rang (total)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'Statistique alliance'!$B$7:$B$39</c:f>
              <c:numCache>
                <c:formatCode>dd/mm/yy;@</c:formatCode>
                <c:ptCount val="33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40943</c:v>
                </c:pt>
                <c:pt idx="8">
                  <c:v>40944</c:v>
                </c:pt>
                <c:pt idx="9">
                  <c:v>40945</c:v>
                </c:pt>
                <c:pt idx="10">
                  <c:v>40946</c:v>
                </c:pt>
                <c:pt idx="11">
                  <c:v>40947</c:v>
                </c:pt>
                <c:pt idx="12">
                  <c:v>40948</c:v>
                </c:pt>
                <c:pt idx="13">
                  <c:v>40949</c:v>
                </c:pt>
                <c:pt idx="14">
                  <c:v>40950</c:v>
                </c:pt>
                <c:pt idx="15">
                  <c:v>40951</c:v>
                </c:pt>
                <c:pt idx="16">
                  <c:v>40952</c:v>
                </c:pt>
                <c:pt idx="17">
                  <c:v>40953</c:v>
                </c:pt>
                <c:pt idx="18">
                  <c:v>40954</c:v>
                </c:pt>
                <c:pt idx="19">
                  <c:v>40955</c:v>
                </c:pt>
                <c:pt idx="20">
                  <c:v>40956</c:v>
                </c:pt>
                <c:pt idx="21">
                  <c:v>40957</c:v>
                </c:pt>
                <c:pt idx="22">
                  <c:v>40958</c:v>
                </c:pt>
                <c:pt idx="23">
                  <c:v>40959</c:v>
                </c:pt>
                <c:pt idx="24">
                  <c:v>40960</c:v>
                </c:pt>
                <c:pt idx="25">
                  <c:v>40961</c:v>
                </c:pt>
                <c:pt idx="26">
                  <c:v>40962</c:v>
                </c:pt>
                <c:pt idx="27">
                  <c:v>40963</c:v>
                </c:pt>
                <c:pt idx="28">
                  <c:v>40964</c:v>
                </c:pt>
                <c:pt idx="29">
                  <c:v>40965</c:v>
                </c:pt>
                <c:pt idx="30">
                  <c:v>40966</c:v>
                </c:pt>
                <c:pt idx="31">
                  <c:v>40967</c:v>
                </c:pt>
                <c:pt idx="32">
                  <c:v>40968</c:v>
                </c:pt>
              </c:numCache>
            </c:numRef>
          </c:xVal>
          <c:yVal>
            <c:numRef>
              <c:f>'Statistique alliance'!$N$7:$N$39</c:f>
              <c:numCache>
                <c:formatCode>#,##0</c:formatCode>
                <c:ptCount val="33"/>
                <c:pt idx="0">
                  <c:v>17</c:v>
                </c:pt>
                <c:pt idx="1">
                  <c:v>17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</c:numCache>
            </c:numRef>
          </c:yVal>
        </c:ser>
        <c:axId val="60272000"/>
        <c:axId val="60282368"/>
      </c:scatterChart>
      <c:valAx>
        <c:axId val="60272000"/>
        <c:scaling>
          <c:orientation val="minMax"/>
          <c:max val="40968"/>
          <c:min val="40935"/>
        </c:scaling>
        <c:axPos val="b"/>
        <c:numFmt formatCode="dd/mm/yy;@" sourceLinked="1"/>
        <c:tickLblPos val="nextTo"/>
        <c:crossAx val="60282368"/>
        <c:crosses val="autoZero"/>
        <c:crossBetween val="midCat"/>
      </c:valAx>
      <c:valAx>
        <c:axId val="60282368"/>
        <c:scaling>
          <c:orientation val="minMax"/>
        </c:scaling>
        <c:axPos val="l"/>
        <c:majorGridlines/>
        <c:numFmt formatCode="#,##0" sourceLinked="1"/>
        <c:tickLblPos val="nextTo"/>
        <c:crossAx val="60272000"/>
        <c:crossesAt val="40935"/>
        <c:crossBetween val="midCat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8279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8279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8279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8279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Personnalisé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C0A46D"/>
      </a:accent4>
      <a:accent5>
        <a:srgbClr val="F6E5C2"/>
      </a:accent5>
      <a:accent6>
        <a:srgbClr val="F0D49C"/>
      </a:accent6>
      <a:hlink>
        <a:srgbClr val="0000FF"/>
      </a:hlink>
      <a:folHlink>
        <a:srgbClr val="F43E3E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8"/>
  <sheetViews>
    <sheetView tabSelected="1" workbookViewId="0">
      <selection activeCell="B1" sqref="B1:D2"/>
    </sheetView>
  </sheetViews>
  <sheetFormatPr baseColWidth="10" defaultRowHeight="15"/>
  <cols>
    <col min="2" max="2" width="12.140625" bestFit="1" customWidth="1"/>
    <col min="3" max="3" width="13" bestFit="1" customWidth="1"/>
    <col min="4" max="4" width="12.85546875" customWidth="1"/>
    <col min="5" max="5" width="9.85546875" customWidth="1"/>
    <col min="6" max="6" width="14" customWidth="1"/>
    <col min="7" max="7" width="18.140625" customWidth="1"/>
    <col min="8" max="8" width="8.140625" bestFit="1" customWidth="1"/>
    <col min="9" max="9" width="14.5703125" customWidth="1"/>
    <col min="10" max="10" width="13.28515625" customWidth="1"/>
    <col min="11" max="11" width="12.140625" customWidth="1"/>
    <col min="12" max="12" width="18.85546875" customWidth="1"/>
    <col min="13" max="13" width="23.7109375" customWidth="1"/>
  </cols>
  <sheetData>
    <row r="1" spans="1:17" ht="15" customHeight="1">
      <c r="A1" s="6"/>
      <c r="B1" s="83">
        <v>40942</v>
      </c>
      <c r="C1" s="84"/>
      <c r="D1" s="84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7" ht="15.75" customHeight="1" thickBot="1">
      <c r="A2" s="6"/>
      <c r="B2" s="85"/>
      <c r="C2" s="85"/>
      <c r="D2" s="85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7" ht="15" customHeight="1" thickTop="1">
      <c r="A3" s="6"/>
      <c r="B3" s="92" t="s">
        <v>25</v>
      </c>
      <c r="C3" s="94" t="s">
        <v>26</v>
      </c>
      <c r="D3" s="96" t="s">
        <v>27</v>
      </c>
      <c r="E3" s="98" t="s">
        <v>28</v>
      </c>
      <c r="F3" s="71" t="s">
        <v>37</v>
      </c>
      <c r="G3" s="86" t="s">
        <v>30</v>
      </c>
      <c r="H3" s="90" t="s">
        <v>29</v>
      </c>
      <c r="I3" s="73" t="s">
        <v>36</v>
      </c>
      <c r="J3" s="75" t="s">
        <v>32</v>
      </c>
      <c r="K3" s="77" t="s">
        <v>33</v>
      </c>
      <c r="L3" s="71" t="s">
        <v>35</v>
      </c>
      <c r="M3" s="86" t="s">
        <v>31</v>
      </c>
      <c r="N3" s="69"/>
      <c r="O3" s="69"/>
      <c r="P3" s="70"/>
      <c r="Q3" s="70"/>
    </row>
    <row r="4" spans="1:17" ht="15.75" thickBot="1">
      <c r="A4" s="6"/>
      <c r="B4" s="93"/>
      <c r="C4" s="95"/>
      <c r="D4" s="97"/>
      <c r="E4" s="99"/>
      <c r="F4" s="72"/>
      <c r="G4" s="87"/>
      <c r="H4" s="91"/>
      <c r="I4" s="74"/>
      <c r="J4" s="76"/>
      <c r="K4" s="78"/>
      <c r="L4" s="72"/>
      <c r="M4" s="87"/>
      <c r="N4" s="69"/>
      <c r="O4" s="69"/>
      <c r="P4" s="70"/>
      <c r="Q4" s="70"/>
    </row>
    <row r="5" spans="1:17" ht="15.75" thickBot="1">
      <c r="A5" s="6"/>
      <c r="B5" s="11">
        <v>1</v>
      </c>
      <c r="C5" s="1" t="s">
        <v>17</v>
      </c>
      <c r="D5" s="63">
        <v>63</v>
      </c>
      <c r="E5" s="2">
        <v>523629</v>
      </c>
      <c r="F5" s="59">
        <v>479923</v>
      </c>
      <c r="G5" s="53">
        <f>(100*(E5-F5))/E5</f>
        <v>8.3467493206067651</v>
      </c>
      <c r="H5" s="7">
        <v>36</v>
      </c>
      <c r="I5" s="7">
        <v>34</v>
      </c>
      <c r="J5" s="15">
        <f>H5-I5</f>
        <v>2</v>
      </c>
      <c r="K5" s="9">
        <f>((E5-((H5-1)*2250))/H5)</f>
        <v>12357.75</v>
      </c>
      <c r="L5" s="9">
        <f>((F5-((I5-1)*2250))/I5)</f>
        <v>11931.558823529413</v>
      </c>
      <c r="M5" s="57">
        <f>(100*(K5-L5))/K5</f>
        <v>3.4487764882004197</v>
      </c>
      <c r="N5" s="56"/>
      <c r="O5" s="6"/>
    </row>
    <row r="6" spans="1:17" ht="15.75" thickBot="1">
      <c r="A6" s="6"/>
      <c r="B6" s="12">
        <v>2</v>
      </c>
      <c r="C6" s="3" t="s">
        <v>0</v>
      </c>
      <c r="D6" s="64">
        <v>78</v>
      </c>
      <c r="E6" s="4">
        <v>486384</v>
      </c>
      <c r="F6" s="60">
        <v>420114</v>
      </c>
      <c r="G6" s="53">
        <f>(100*(E6-F6))/E6</f>
        <v>13.625037007796308</v>
      </c>
      <c r="H6" s="8">
        <v>31</v>
      </c>
      <c r="I6" s="8">
        <v>25</v>
      </c>
      <c r="J6" s="15">
        <f t="shared" ref="J6:J33" si="0">H6-I6</f>
        <v>6</v>
      </c>
      <c r="K6" s="9">
        <f>((E6-((H6-1)*2250))/H6)</f>
        <v>13512.387096774193</v>
      </c>
      <c r="L6" s="9">
        <f>((F6-((I6-1)*2250))/I6)</f>
        <v>14644.56</v>
      </c>
      <c r="M6" s="57">
        <f t="shared" ref="M6:M28" si="1">(100*(K6-L6))/K6</f>
        <v>-8.3787778955510355</v>
      </c>
      <c r="N6" s="56"/>
      <c r="O6" s="6"/>
    </row>
    <row r="7" spans="1:17" ht="15.75" thickBot="1">
      <c r="A7" s="6"/>
      <c r="B7" s="12">
        <v>3</v>
      </c>
      <c r="C7" s="3" t="s">
        <v>1</v>
      </c>
      <c r="D7" s="64">
        <v>98</v>
      </c>
      <c r="E7" s="4">
        <v>445791</v>
      </c>
      <c r="F7" s="60">
        <v>389857</v>
      </c>
      <c r="G7" s="53">
        <f>(100*(E7-F7))/E7</f>
        <v>12.547135316774003</v>
      </c>
      <c r="H7" s="8">
        <v>28</v>
      </c>
      <c r="I7" s="8">
        <v>25</v>
      </c>
      <c r="J7" s="15">
        <f t="shared" si="0"/>
        <v>3</v>
      </c>
      <c r="K7" s="9">
        <f>((E7-((H7-1)*2250))/H7)</f>
        <v>13751.464285714286</v>
      </c>
      <c r="L7" s="9">
        <f>((F7-((I7-1)*2250))/I7)</f>
        <v>13434.28</v>
      </c>
      <c r="M7" s="57">
        <f t="shared" si="1"/>
        <v>2.306549172685505</v>
      </c>
      <c r="N7" s="56"/>
      <c r="O7" s="6"/>
    </row>
    <row r="8" spans="1:17" ht="15.75" thickBot="1">
      <c r="A8" s="6"/>
      <c r="B8" s="12">
        <v>4</v>
      </c>
      <c r="C8" s="3" t="s">
        <v>18</v>
      </c>
      <c r="D8" s="64">
        <v>110</v>
      </c>
      <c r="E8" s="4">
        <v>425526</v>
      </c>
      <c r="F8" s="60">
        <v>357744</v>
      </c>
      <c r="G8" s="53">
        <f>(100*(E8-F8))/E8</f>
        <v>15.92899141298064</v>
      </c>
      <c r="H8" s="8">
        <v>29</v>
      </c>
      <c r="I8" s="8">
        <v>25</v>
      </c>
      <c r="J8" s="15">
        <f t="shared" si="0"/>
        <v>4</v>
      </c>
      <c r="K8" s="9">
        <f>((E8-((H8-1)*2250))/H8)</f>
        <v>12500.896551724138</v>
      </c>
      <c r="L8" s="9">
        <f>((F8-((I8-1)*2250))/I8)</f>
        <v>12149.76</v>
      </c>
      <c r="M8" s="57">
        <f t="shared" si="1"/>
        <v>2.8088909485112756</v>
      </c>
      <c r="N8" s="56"/>
      <c r="O8" s="6"/>
    </row>
    <row r="9" spans="1:17" ht="15.75" thickBot="1">
      <c r="A9" s="6"/>
      <c r="B9" s="12">
        <v>5</v>
      </c>
      <c r="C9" s="3" t="s">
        <v>20</v>
      </c>
      <c r="D9" s="64">
        <v>168</v>
      </c>
      <c r="E9" s="4">
        <v>312585</v>
      </c>
      <c r="F9" s="60">
        <v>234010</v>
      </c>
      <c r="G9" s="53">
        <f>(100*(E9-F9))/E9</f>
        <v>25.137162691747843</v>
      </c>
      <c r="H9" s="8">
        <v>23</v>
      </c>
      <c r="I9" s="8">
        <v>15</v>
      </c>
      <c r="J9" s="15">
        <f t="shared" si="0"/>
        <v>8</v>
      </c>
      <c r="K9" s="9">
        <f>((E9-((H9-1)*2250))/H9)</f>
        <v>11438.478260869566</v>
      </c>
      <c r="L9" s="9">
        <f>((F9-((I9-1)*2250))/I9)</f>
        <v>13500.666666666666</v>
      </c>
      <c r="M9" s="57">
        <f t="shared" si="1"/>
        <v>-18.028520566863676</v>
      </c>
      <c r="N9" s="56"/>
      <c r="O9" s="6"/>
    </row>
    <row r="10" spans="1:17" ht="15.75" thickBot="1">
      <c r="A10" s="6"/>
      <c r="B10" s="12">
        <v>6</v>
      </c>
      <c r="C10" s="3" t="s">
        <v>2</v>
      </c>
      <c r="D10" s="64">
        <v>170</v>
      </c>
      <c r="E10" s="4">
        <v>310927</v>
      </c>
      <c r="F10" s="60">
        <v>284914</v>
      </c>
      <c r="G10" s="53">
        <f>(100*(E10-F10))/E10</f>
        <v>8.3662724691004637</v>
      </c>
      <c r="H10" s="8">
        <v>17</v>
      </c>
      <c r="I10" s="8">
        <v>16</v>
      </c>
      <c r="J10" s="15">
        <f t="shared" si="0"/>
        <v>1</v>
      </c>
      <c r="K10" s="9">
        <f>((E10-((H10-1)*2250))/H10)</f>
        <v>16172.176470588236</v>
      </c>
      <c r="L10" s="9">
        <f>((F10-((I10-1)*2250))/I10)</f>
        <v>15697.75</v>
      </c>
      <c r="M10" s="57">
        <f t="shared" si="1"/>
        <v>2.9335969184547217</v>
      </c>
      <c r="N10" s="56"/>
      <c r="O10" s="6"/>
    </row>
    <row r="11" spans="1:17" ht="15.75" thickBot="1">
      <c r="A11" s="6"/>
      <c r="B11" s="12">
        <v>7</v>
      </c>
      <c r="C11" s="3" t="s">
        <v>19</v>
      </c>
      <c r="D11" s="64">
        <v>186</v>
      </c>
      <c r="E11" s="4">
        <v>289376</v>
      </c>
      <c r="F11" s="60">
        <v>254642</v>
      </c>
      <c r="G11" s="53">
        <f>(100*(E11-F11))/E11</f>
        <v>12.003068671900918</v>
      </c>
      <c r="H11" s="8">
        <v>19</v>
      </c>
      <c r="I11" s="8">
        <v>17</v>
      </c>
      <c r="J11" s="15">
        <f t="shared" si="0"/>
        <v>2</v>
      </c>
      <c r="K11" s="9">
        <f>((E11-((H11-1)*2250))/H11)</f>
        <v>13098.736842105263</v>
      </c>
      <c r="L11" s="9">
        <f>((F11-((I11-1)*2250))/I11)</f>
        <v>12861.294117647059</v>
      </c>
      <c r="M11" s="57">
        <f t="shared" si="1"/>
        <v>1.8127146710433604</v>
      </c>
      <c r="N11" s="56"/>
      <c r="O11" s="6"/>
    </row>
    <row r="12" spans="1:17" ht="15.75" thickBot="1">
      <c r="A12" s="6"/>
      <c r="B12" s="12">
        <v>8</v>
      </c>
      <c r="C12" s="3" t="s">
        <v>21</v>
      </c>
      <c r="D12" s="64">
        <v>194</v>
      </c>
      <c r="E12" s="4">
        <v>273389</v>
      </c>
      <c r="F12" s="60">
        <v>225743</v>
      </c>
      <c r="G12" s="53">
        <f>(100*(E12-F12))/E12</f>
        <v>17.427914071158678</v>
      </c>
      <c r="H12" s="8">
        <v>20</v>
      </c>
      <c r="I12" s="8">
        <v>17</v>
      </c>
      <c r="J12" s="15">
        <f t="shared" si="0"/>
        <v>3</v>
      </c>
      <c r="K12" s="9">
        <f>((E12-((H12-1)*2250))/H12)</f>
        <v>11531.95</v>
      </c>
      <c r="L12" s="9">
        <f>((F12-((I12-1)*2250))/I12)</f>
        <v>11161.35294117647</v>
      </c>
      <c r="M12" s="57">
        <f t="shared" si="1"/>
        <v>3.2136547489672642</v>
      </c>
      <c r="N12" s="56"/>
      <c r="O12" s="6"/>
    </row>
    <row r="13" spans="1:17" ht="15.75" thickBot="1">
      <c r="A13" s="6"/>
      <c r="B13" s="12">
        <v>9</v>
      </c>
      <c r="C13" s="3" t="s">
        <v>3</v>
      </c>
      <c r="D13" s="64">
        <v>220</v>
      </c>
      <c r="E13" s="4">
        <v>238752</v>
      </c>
      <c r="F13" s="60">
        <v>224593</v>
      </c>
      <c r="G13" s="53">
        <f>(100*(E13-F13))/E13</f>
        <v>5.9304215252647099</v>
      </c>
      <c r="H13" s="8">
        <v>16</v>
      </c>
      <c r="I13" s="8">
        <v>16</v>
      </c>
      <c r="J13" s="15">
        <f t="shared" si="0"/>
        <v>0</v>
      </c>
      <c r="K13" s="9">
        <f>((E13-((H13-1)*2250))/H13)</f>
        <v>12812.625</v>
      </c>
      <c r="L13" s="9">
        <f>((F13-((I13-1)*2250))/I13)</f>
        <v>11927.6875</v>
      </c>
      <c r="M13" s="57">
        <f t="shared" si="1"/>
        <v>6.9067618852499004</v>
      </c>
      <c r="N13" s="56"/>
      <c r="O13" s="6"/>
    </row>
    <row r="14" spans="1:17" ht="15.75" thickBot="1">
      <c r="A14" s="6"/>
      <c r="B14" s="12">
        <v>10</v>
      </c>
      <c r="C14" s="3" t="s">
        <v>7</v>
      </c>
      <c r="D14" s="64">
        <v>241</v>
      </c>
      <c r="E14" s="4">
        <v>215509</v>
      </c>
      <c r="F14" s="61">
        <v>159182</v>
      </c>
      <c r="G14" s="53">
        <f>(100*(E14-F14))/E14</f>
        <v>26.136727468458393</v>
      </c>
      <c r="H14" s="8">
        <v>14</v>
      </c>
      <c r="I14" s="8">
        <v>10</v>
      </c>
      <c r="J14" s="15">
        <f t="shared" si="0"/>
        <v>4</v>
      </c>
      <c r="K14" s="9">
        <f>((E14-((H14-1)*2250))/H14)</f>
        <v>13304.214285714286</v>
      </c>
      <c r="L14" s="9">
        <f>((F14-((I14-1)*2250))/I14)</f>
        <v>13893.2</v>
      </c>
      <c r="M14" s="57">
        <f t="shared" si="1"/>
        <v>-4.4270612426782074</v>
      </c>
      <c r="N14" s="56"/>
      <c r="O14" s="6"/>
    </row>
    <row r="15" spans="1:17" ht="15.75" thickBot="1">
      <c r="A15" s="6"/>
      <c r="B15" s="12">
        <v>11</v>
      </c>
      <c r="C15" s="3" t="s">
        <v>4</v>
      </c>
      <c r="D15" s="64">
        <v>251</v>
      </c>
      <c r="E15" s="4">
        <v>204920</v>
      </c>
      <c r="F15" s="60">
        <v>206621</v>
      </c>
      <c r="G15" s="53">
        <f>(100*(E15-F15))/E15</f>
        <v>-0.83008003123170016</v>
      </c>
      <c r="H15" s="8">
        <v>13</v>
      </c>
      <c r="I15" s="8">
        <v>13</v>
      </c>
      <c r="J15" s="15">
        <f t="shared" si="0"/>
        <v>0</v>
      </c>
      <c r="K15" s="9">
        <f>((E15-((H15-1)*2250))/H15)</f>
        <v>13686.153846153846</v>
      </c>
      <c r="L15" s="9">
        <f>((F15-((I15-1)*2250))/I15)</f>
        <v>13817</v>
      </c>
      <c r="M15" s="57">
        <f t="shared" si="1"/>
        <v>-0.95604766187050672</v>
      </c>
      <c r="N15" s="56"/>
      <c r="O15" s="6"/>
    </row>
    <row r="16" spans="1:17" ht="15.75" thickBot="1">
      <c r="A16" s="6"/>
      <c r="B16" s="12">
        <v>12</v>
      </c>
      <c r="C16" s="3" t="s">
        <v>6</v>
      </c>
      <c r="D16" s="64">
        <v>274</v>
      </c>
      <c r="E16" s="4">
        <v>187385</v>
      </c>
      <c r="F16" s="61">
        <v>162062</v>
      </c>
      <c r="G16" s="53">
        <f>(100*(E16-F16))/E16</f>
        <v>13.513888518291219</v>
      </c>
      <c r="H16" s="8">
        <v>17</v>
      </c>
      <c r="I16" s="8">
        <v>15</v>
      </c>
      <c r="J16" s="15">
        <f t="shared" si="0"/>
        <v>2</v>
      </c>
      <c r="K16" s="9">
        <f>((E16-((H16-1)*2250))/H16)</f>
        <v>8905</v>
      </c>
      <c r="L16" s="9">
        <f>((F16-((I16-1)*2250))/I16)</f>
        <v>8704.1333333333332</v>
      </c>
      <c r="M16" s="57">
        <f t="shared" si="1"/>
        <v>2.2556616133258482</v>
      </c>
      <c r="N16" s="56"/>
      <c r="O16" s="6"/>
    </row>
    <row r="17" spans="1:15" ht="15.75" thickBot="1">
      <c r="A17" s="6"/>
      <c r="B17" s="12">
        <v>13</v>
      </c>
      <c r="C17" s="3" t="s">
        <v>5</v>
      </c>
      <c r="D17" s="64">
        <v>287</v>
      </c>
      <c r="E17" s="4">
        <v>178316</v>
      </c>
      <c r="F17" s="61">
        <v>178373</v>
      </c>
      <c r="G17" s="53">
        <f>(100*(E17-F17))/E17</f>
        <v>-3.1965723771282442E-2</v>
      </c>
      <c r="H17" s="8">
        <v>16</v>
      </c>
      <c r="I17" s="8">
        <v>14</v>
      </c>
      <c r="J17" s="15">
        <f t="shared" si="0"/>
        <v>2</v>
      </c>
      <c r="K17" s="9">
        <f>((E17-((H17-1)*2250))/H17)</f>
        <v>9035.375</v>
      </c>
      <c r="L17" s="9">
        <f>((F17-((I17-1)*2250))/I17)</f>
        <v>10651.642857142857</v>
      </c>
      <c r="M17" s="57">
        <f t="shared" si="1"/>
        <v>-17.888221099211233</v>
      </c>
      <c r="N17" s="56"/>
      <c r="O17" s="6"/>
    </row>
    <row r="18" spans="1:15" ht="15.75" thickBot="1">
      <c r="A18" s="6"/>
      <c r="B18" s="12">
        <v>14</v>
      </c>
      <c r="C18" s="3" t="s">
        <v>8</v>
      </c>
      <c r="D18" s="64">
        <v>293</v>
      </c>
      <c r="E18" s="4">
        <v>173084</v>
      </c>
      <c r="F18" s="61">
        <v>150654</v>
      </c>
      <c r="G18" s="53">
        <f>(100*(E18-F18))/E18</f>
        <v>12.959025675394606</v>
      </c>
      <c r="H18" s="8">
        <v>10</v>
      </c>
      <c r="I18" s="8">
        <v>9</v>
      </c>
      <c r="J18" s="15">
        <f t="shared" si="0"/>
        <v>1</v>
      </c>
      <c r="K18" s="9">
        <f>((E18-((H18-1)*2250))/H18)</f>
        <v>15283.4</v>
      </c>
      <c r="L18" s="9">
        <f>((F18-((I18-1)*2250))/I18)</f>
        <v>14739.333333333334</v>
      </c>
      <c r="M18" s="57">
        <f t="shared" si="1"/>
        <v>3.5598536102350637</v>
      </c>
      <c r="N18" s="56"/>
      <c r="O18" s="6"/>
    </row>
    <row r="19" spans="1:15" ht="15.75" thickBot="1">
      <c r="A19" s="6"/>
      <c r="B19" s="12">
        <v>15</v>
      </c>
      <c r="C19" s="3" t="s">
        <v>22</v>
      </c>
      <c r="D19" s="64">
        <v>297</v>
      </c>
      <c r="E19" s="4">
        <v>171596</v>
      </c>
      <c r="F19" s="61">
        <v>169225</v>
      </c>
      <c r="G19" s="53">
        <f>(100*(E19-F19))/E19</f>
        <v>1.3817338399496493</v>
      </c>
      <c r="H19" s="8">
        <v>11</v>
      </c>
      <c r="I19" s="8">
        <v>11</v>
      </c>
      <c r="J19" s="15">
        <f t="shared" si="0"/>
        <v>0</v>
      </c>
      <c r="K19" s="9">
        <f>((E19-((H19-1)*2250))/H19)</f>
        <v>13554.181818181818</v>
      </c>
      <c r="L19" s="9">
        <f>((F19-((I19-1)*2250))/I19)</f>
        <v>13338.636363636364</v>
      </c>
      <c r="M19" s="57">
        <f t="shared" si="1"/>
        <v>1.5902505768095687</v>
      </c>
      <c r="N19" s="56"/>
      <c r="O19" s="6"/>
    </row>
    <row r="20" spans="1:15" ht="15.75" thickBot="1">
      <c r="A20" s="6"/>
      <c r="B20" s="12">
        <v>16</v>
      </c>
      <c r="C20" s="3" t="s">
        <v>23</v>
      </c>
      <c r="D20" s="64">
        <v>347</v>
      </c>
      <c r="E20" s="4">
        <v>131886</v>
      </c>
      <c r="F20" s="61">
        <v>120889</v>
      </c>
      <c r="G20" s="53">
        <f>(100*(E20-F20))/E20</f>
        <v>8.3382618321884046</v>
      </c>
      <c r="H20" s="8">
        <v>8</v>
      </c>
      <c r="I20" s="8">
        <v>10</v>
      </c>
      <c r="J20" s="15">
        <f t="shared" si="0"/>
        <v>-2</v>
      </c>
      <c r="K20" s="9">
        <f>((E20-((H20-1)*2250))/H20)</f>
        <v>14517</v>
      </c>
      <c r="L20" s="9">
        <f>((F20-((I20-1)*2250))/I20)</f>
        <v>10063.9</v>
      </c>
      <c r="M20" s="57">
        <f t="shared" si="1"/>
        <v>30.675070606874701</v>
      </c>
      <c r="N20" s="56"/>
      <c r="O20" s="6"/>
    </row>
    <row r="21" spans="1:15" ht="15.75" thickBot="1">
      <c r="A21" s="6"/>
      <c r="B21" s="12">
        <v>17</v>
      </c>
      <c r="C21" s="3" t="s">
        <v>9</v>
      </c>
      <c r="D21" s="64">
        <v>353</v>
      </c>
      <c r="E21" s="4">
        <v>130757</v>
      </c>
      <c r="F21" s="61">
        <v>101633</v>
      </c>
      <c r="G21" s="53">
        <f>(100*(E21-F21))/E21</f>
        <v>22.273377333527076</v>
      </c>
      <c r="H21" s="8">
        <v>10</v>
      </c>
      <c r="I21" s="8">
        <v>8</v>
      </c>
      <c r="J21" s="15">
        <f t="shared" si="0"/>
        <v>2</v>
      </c>
      <c r="K21" s="9">
        <f>((E21-((H21-1)*2250))/H21)</f>
        <v>11050.7</v>
      </c>
      <c r="L21" s="9">
        <f>((F21-((I21-1)*2250))/I21)</f>
        <v>10735.375</v>
      </c>
      <c r="M21" s="57">
        <f t="shared" si="1"/>
        <v>2.8534391486512232</v>
      </c>
      <c r="N21" s="56"/>
      <c r="O21" s="6"/>
    </row>
    <row r="22" spans="1:15" ht="15.75" thickBot="1">
      <c r="A22" s="6"/>
      <c r="B22" s="12">
        <v>18</v>
      </c>
      <c r="C22" s="3" t="s">
        <v>11</v>
      </c>
      <c r="D22" s="64">
        <v>388</v>
      </c>
      <c r="E22" s="4">
        <v>116995</v>
      </c>
      <c r="F22" s="61">
        <v>92335</v>
      </c>
      <c r="G22" s="53">
        <f>(100*(E22-F22))/E22</f>
        <v>21.077823838625584</v>
      </c>
      <c r="H22" s="8">
        <v>7</v>
      </c>
      <c r="I22" s="8">
        <v>6</v>
      </c>
      <c r="J22" s="15">
        <f t="shared" si="0"/>
        <v>1</v>
      </c>
      <c r="K22" s="9">
        <f>((E22-((H22-1)*2250))/H22)</f>
        <v>14785</v>
      </c>
      <c r="L22" s="9">
        <f>((F22-((I22-1)*2250))/I22)</f>
        <v>13514.166666666666</v>
      </c>
      <c r="M22" s="57">
        <f t="shared" si="1"/>
        <v>8.5954232893698617</v>
      </c>
      <c r="N22" s="56"/>
      <c r="O22" s="6"/>
    </row>
    <row r="23" spans="1:15" ht="15.75" thickBot="1">
      <c r="A23" s="6"/>
      <c r="B23" s="12">
        <v>19</v>
      </c>
      <c r="C23" s="3" t="s">
        <v>10</v>
      </c>
      <c r="D23" s="64">
        <v>398</v>
      </c>
      <c r="E23" s="4">
        <v>112568</v>
      </c>
      <c r="F23" s="61">
        <v>99626</v>
      </c>
      <c r="G23" s="53">
        <f>(100*(E23-F23))/E23</f>
        <v>11.497050671594058</v>
      </c>
      <c r="H23" s="8">
        <v>9</v>
      </c>
      <c r="I23" s="8">
        <v>8</v>
      </c>
      <c r="J23" s="15">
        <f t="shared" si="0"/>
        <v>1</v>
      </c>
      <c r="K23" s="9">
        <f>((E23-((H23-1)*2250))/H23)</f>
        <v>10507.555555555555</v>
      </c>
      <c r="L23" s="9">
        <f>((F23-((I23-1)*2250))/I23)</f>
        <v>10484.5</v>
      </c>
      <c r="M23" s="57">
        <f t="shared" si="1"/>
        <v>0.21941883089416372</v>
      </c>
      <c r="N23" s="56"/>
      <c r="O23" s="6"/>
    </row>
    <row r="24" spans="1:15" ht="15.75" thickBot="1">
      <c r="A24" s="6"/>
      <c r="B24" s="12">
        <v>20</v>
      </c>
      <c r="C24" s="3" t="s">
        <v>12</v>
      </c>
      <c r="D24" s="64">
        <v>426</v>
      </c>
      <c r="E24" s="4">
        <v>100800</v>
      </c>
      <c r="F24" s="61">
        <v>81714</v>
      </c>
      <c r="G24" s="53">
        <f>(100*(E24-F24))/E24</f>
        <v>18.93452380952381</v>
      </c>
      <c r="H24" s="8">
        <v>8</v>
      </c>
      <c r="I24" s="8">
        <v>7</v>
      </c>
      <c r="J24" s="15">
        <f t="shared" si="0"/>
        <v>1</v>
      </c>
      <c r="K24" s="9">
        <f>((E24-((H24-1)*2250))/H24)</f>
        <v>10631.25</v>
      </c>
      <c r="L24" s="9">
        <f>((F24-((I24-1)*2250))/I24)</f>
        <v>9744.8571428571431</v>
      </c>
      <c r="M24" s="57">
        <f t="shared" si="1"/>
        <v>8.337616528092715</v>
      </c>
      <c r="N24" s="56"/>
      <c r="O24" s="6"/>
    </row>
    <row r="25" spans="1:15" ht="15.75" thickBot="1">
      <c r="A25" s="6"/>
      <c r="B25" s="12">
        <v>21</v>
      </c>
      <c r="C25" s="3" t="s">
        <v>24</v>
      </c>
      <c r="D25" s="64">
        <v>442</v>
      </c>
      <c r="E25" s="4">
        <v>92036</v>
      </c>
      <c r="F25" s="61">
        <v>91135</v>
      </c>
      <c r="G25" s="53">
        <f>(100*(E25-F25))/E25</f>
        <v>0.9789647529227693</v>
      </c>
      <c r="H25" s="8">
        <v>6</v>
      </c>
      <c r="I25" s="8">
        <v>6</v>
      </c>
      <c r="J25" s="15">
        <f t="shared" si="0"/>
        <v>0</v>
      </c>
      <c r="K25" s="9">
        <f>((E25-((H25-1)*2250))/H25)</f>
        <v>13464.333333333334</v>
      </c>
      <c r="L25" s="9">
        <f>((F25-((I25-1)*2250))/I25)</f>
        <v>13314.166666666666</v>
      </c>
      <c r="M25" s="57">
        <f t="shared" si="1"/>
        <v>1.1152922536083074</v>
      </c>
      <c r="N25" s="56"/>
      <c r="O25" s="6"/>
    </row>
    <row r="26" spans="1:15" ht="15.75" thickBot="1">
      <c r="A26" s="6"/>
      <c r="B26" s="12">
        <v>22</v>
      </c>
      <c r="C26" s="3" t="s">
        <v>15</v>
      </c>
      <c r="D26" s="64">
        <v>446</v>
      </c>
      <c r="E26" s="4">
        <v>88899</v>
      </c>
      <c r="F26" s="61">
        <v>71249</v>
      </c>
      <c r="G26" s="53">
        <f>(100*(E26-F26))/E26</f>
        <v>19.853991608454539</v>
      </c>
      <c r="H26" s="8">
        <v>8</v>
      </c>
      <c r="I26" s="8">
        <v>7</v>
      </c>
      <c r="J26" s="15">
        <f t="shared" si="0"/>
        <v>1</v>
      </c>
      <c r="K26" s="9">
        <f>((E26-((H26-1)*2250))/H26)</f>
        <v>9143.625</v>
      </c>
      <c r="L26" s="9">
        <f>((F26-((I26-1)*2250))/I26)</f>
        <v>8249.8571428571431</v>
      </c>
      <c r="M26" s="57">
        <f t="shared" si="1"/>
        <v>9.7747650099698618</v>
      </c>
      <c r="N26" s="56"/>
      <c r="O26" s="6"/>
    </row>
    <row r="27" spans="1:15" ht="15.75" thickBot="1">
      <c r="A27" s="6"/>
      <c r="B27" s="12">
        <v>23</v>
      </c>
      <c r="C27" s="3" t="s">
        <v>14</v>
      </c>
      <c r="D27" s="64">
        <v>451</v>
      </c>
      <c r="E27" s="4">
        <v>87303</v>
      </c>
      <c r="F27" s="61">
        <v>76125</v>
      </c>
      <c r="G27" s="53">
        <f>(100*(E27-F27))/E27</f>
        <v>12.803683722208859</v>
      </c>
      <c r="H27" s="8">
        <v>5</v>
      </c>
      <c r="I27" s="8">
        <v>5</v>
      </c>
      <c r="J27" s="15">
        <f t="shared" si="0"/>
        <v>0</v>
      </c>
      <c r="K27" s="9">
        <f>((E27-((H27-1)*2250))/H27)</f>
        <v>15660.6</v>
      </c>
      <c r="L27" s="9">
        <f>((F27-((I27-1)*2250))/I27)</f>
        <v>13425</v>
      </c>
      <c r="M27" s="57">
        <f t="shared" si="1"/>
        <v>14.275315122025978</v>
      </c>
      <c r="N27" s="56"/>
      <c r="O27" s="6"/>
    </row>
    <row r="28" spans="1:15">
      <c r="A28" s="6"/>
      <c r="B28" s="12">
        <v>24</v>
      </c>
      <c r="C28" s="3" t="s">
        <v>13</v>
      </c>
      <c r="D28" s="64">
        <v>458</v>
      </c>
      <c r="E28" s="4">
        <v>84223</v>
      </c>
      <c r="F28" s="61">
        <v>80758</v>
      </c>
      <c r="G28" s="53">
        <f>(100*(E28-F28))/E28</f>
        <v>4.1140781021811144</v>
      </c>
      <c r="H28" s="8">
        <v>8</v>
      </c>
      <c r="I28" s="8">
        <v>8</v>
      </c>
      <c r="J28" s="15">
        <f t="shared" si="0"/>
        <v>0</v>
      </c>
      <c r="K28" s="9">
        <f>((E28-((H28-1)*2250))/H28)</f>
        <v>8559.125</v>
      </c>
      <c r="L28" s="9">
        <f>((F28-((I28-1)*2250))/I28)</f>
        <v>8126</v>
      </c>
      <c r="M28" s="57">
        <f t="shared" si="1"/>
        <v>5.060388766375068</v>
      </c>
      <c r="N28" s="56"/>
      <c r="O28" s="6"/>
    </row>
    <row r="29" spans="1:15">
      <c r="A29" s="6"/>
      <c r="B29" s="25">
        <v>25</v>
      </c>
      <c r="C29" s="123" t="s">
        <v>56</v>
      </c>
      <c r="D29" s="121">
        <v>597</v>
      </c>
      <c r="E29" s="28">
        <v>47884</v>
      </c>
      <c r="F29" s="122"/>
      <c r="G29" s="53"/>
      <c r="H29" s="32">
        <v>6</v>
      </c>
      <c r="I29" s="32"/>
      <c r="J29" s="15"/>
      <c r="K29" s="33">
        <f>((E29-((H29-1)*2250))/H29)</f>
        <v>6105.666666666667</v>
      </c>
      <c r="L29" s="9"/>
      <c r="M29" s="34"/>
      <c r="N29" s="56"/>
      <c r="O29" s="6"/>
    </row>
    <row r="30" spans="1:15">
      <c r="A30" s="6"/>
      <c r="B30" s="25">
        <v>26</v>
      </c>
      <c r="C30" s="123" t="s">
        <v>55</v>
      </c>
      <c r="D30" s="121">
        <v>668</v>
      </c>
      <c r="E30" s="28">
        <v>34922</v>
      </c>
      <c r="F30" s="122"/>
      <c r="G30" s="53"/>
      <c r="H30" s="32">
        <v>2</v>
      </c>
      <c r="I30" s="32"/>
      <c r="J30" s="15"/>
      <c r="K30" s="127">
        <f>((E30-((H30-1)*2250))/H30)</f>
        <v>16336</v>
      </c>
      <c r="L30" s="9"/>
      <c r="M30" s="126"/>
      <c r="N30" s="56"/>
      <c r="O30" s="6"/>
    </row>
    <row r="31" spans="1:15" ht="15.75" thickBot="1">
      <c r="A31" s="6"/>
      <c r="B31" s="25">
        <v>27</v>
      </c>
      <c r="C31" s="26" t="s">
        <v>16</v>
      </c>
      <c r="D31" s="65">
        <v>731</v>
      </c>
      <c r="E31" s="28">
        <v>26743</v>
      </c>
      <c r="F31" s="62">
        <v>21375</v>
      </c>
      <c r="G31" s="53">
        <f>(100*(E31-F31))/E31</f>
        <v>20.072542347530195</v>
      </c>
      <c r="H31" s="32">
        <v>4</v>
      </c>
      <c r="I31" s="32">
        <v>3</v>
      </c>
      <c r="J31" s="15">
        <f t="shared" si="0"/>
        <v>1</v>
      </c>
      <c r="K31" s="33">
        <f>((E31-((H31-1)*2250))/H31)</f>
        <v>4998.25</v>
      </c>
      <c r="L31" s="9">
        <f>((F31-((I31-1)*2250))/I31)</f>
        <v>5625</v>
      </c>
      <c r="M31" s="58">
        <f>(100*(K31-L31))/K31</f>
        <v>-12.539388786075126</v>
      </c>
      <c r="N31" s="56"/>
      <c r="O31" s="6"/>
    </row>
    <row r="32" spans="1:15" ht="15.75" thickBot="1">
      <c r="A32" s="6"/>
      <c r="B32" s="29"/>
      <c r="C32" s="30"/>
      <c r="D32" s="30"/>
      <c r="E32" s="30"/>
      <c r="F32" s="30"/>
      <c r="G32" s="30"/>
      <c r="H32" s="30"/>
      <c r="I32" s="30"/>
      <c r="J32" s="124"/>
      <c r="K32" s="30"/>
      <c r="L32" s="35"/>
      <c r="M32" s="36"/>
      <c r="N32" s="6"/>
      <c r="O32" s="6"/>
    </row>
    <row r="33" spans="1:15" ht="15.75" thickBot="1">
      <c r="A33" s="6"/>
      <c r="B33" s="88" t="s">
        <v>34</v>
      </c>
      <c r="C33" s="89"/>
      <c r="D33" s="13">
        <f>AVERAGE(D5:D31)</f>
        <v>319.81481481481484</v>
      </c>
      <c r="E33" s="5">
        <f>AVERAGE(E5:E31)</f>
        <v>203414.25925925927</v>
      </c>
      <c r="F33" s="5">
        <f>AVERAGE(F5:F31)</f>
        <v>189379.84</v>
      </c>
      <c r="G33" s="66">
        <f>AVERAGE(G5:G31)</f>
        <v>12.495455210127105</v>
      </c>
      <c r="H33" s="67">
        <f t="shared" ref="H33:M33" si="2">AVERAGE(H5:H31)</f>
        <v>14.111111111111111</v>
      </c>
      <c r="I33" s="67">
        <f t="shared" si="2"/>
        <v>13.2</v>
      </c>
      <c r="J33" s="125">
        <f t="shared" si="2"/>
        <v>1.72</v>
      </c>
      <c r="K33" s="5">
        <f t="shared" si="2"/>
        <v>12100.144259754859</v>
      </c>
      <c r="L33" s="14">
        <f t="shared" si="2"/>
        <v>11829.427142220524</v>
      </c>
      <c r="M33" s="37">
        <f t="shared" si="2"/>
        <v>1.9810169174838013</v>
      </c>
      <c r="N33" s="6"/>
      <c r="O33" s="6"/>
    </row>
    <row r="34" spans="1:15" ht="15.75" thickBot="1">
      <c r="A34" s="6"/>
      <c r="B34" s="6"/>
      <c r="C34" s="6"/>
      <c r="D34" s="6"/>
      <c r="E34" s="55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>
      <c r="A35" s="6"/>
      <c r="B35" s="17" t="s">
        <v>38</v>
      </c>
      <c r="C35" s="79" t="s">
        <v>40</v>
      </c>
      <c r="D35" s="80"/>
      <c r="E35" s="18" t="s">
        <v>41</v>
      </c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 ht="15.75" thickBot="1">
      <c r="A36" s="6"/>
      <c r="B36" s="16"/>
      <c r="C36" s="81" t="s">
        <v>39</v>
      </c>
      <c r="D36" s="82"/>
      <c r="E36" s="19" t="s">
        <v>41</v>
      </c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</sheetData>
  <sortState ref="C5:M30">
    <sortCondition ref="D5:D30"/>
  </sortState>
  <mergeCells count="20">
    <mergeCell ref="C35:D35"/>
    <mergeCell ref="C36:D36"/>
    <mergeCell ref="B1:D2"/>
    <mergeCell ref="M3:M4"/>
    <mergeCell ref="N3:N4"/>
    <mergeCell ref="B33:C33"/>
    <mergeCell ref="H3:H4"/>
    <mergeCell ref="G3:G4"/>
    <mergeCell ref="B3:B4"/>
    <mergeCell ref="C3:C4"/>
    <mergeCell ref="D3:D4"/>
    <mergeCell ref="E3:E4"/>
    <mergeCell ref="F3:F4"/>
    <mergeCell ref="O3:O4"/>
    <mergeCell ref="P3:P4"/>
    <mergeCell ref="Q3:Q4"/>
    <mergeCell ref="L3:L4"/>
    <mergeCell ref="I3:I4"/>
    <mergeCell ref="J3:J4"/>
    <mergeCell ref="K3:K4"/>
  </mergeCells>
  <conditionalFormatting sqref="B5:M31">
    <cfRule type="expression" dxfId="92" priority="35">
      <formula>NOT(MOD(ROW(),2))</formula>
    </cfRule>
    <cfRule type="expression" dxfId="91" priority="37">
      <formula>MOD(ROW(),2)</formula>
    </cfRule>
  </conditionalFormatting>
  <conditionalFormatting sqref="D5:D31">
    <cfRule type="aboveAverage" dxfId="122" priority="16" aboveAverage="0"/>
    <cfRule type="aboveAverage" dxfId="121" priority="25"/>
    <cfRule type="aboveAverage" dxfId="120" priority="27" aboveAverage="0"/>
    <cfRule type="aboveAverage" dxfId="119" priority="28" aboveAverage="0"/>
    <cfRule type="aboveAverage" dxfId="118" priority="29" aboveAverage="0"/>
    <cfRule type="aboveAverage" dxfId="117" priority="30"/>
  </conditionalFormatting>
  <conditionalFormatting sqref="E5:E31">
    <cfRule type="aboveAverage" dxfId="116" priority="4"/>
    <cfRule type="aboveAverage" dxfId="115" priority="23" aboveAverage="0" equalAverage="1"/>
  </conditionalFormatting>
  <conditionalFormatting sqref="H5:H31">
    <cfRule type="aboveAverage" dxfId="114" priority="24"/>
    <cfRule type="aboveAverage" dxfId="113" priority="26" aboveAverage="0"/>
  </conditionalFormatting>
  <conditionalFormatting sqref="K5:L31">
    <cfRule type="aboveAverage" dxfId="112" priority="21" aboveAverage="0"/>
    <cfRule type="aboveAverage" dxfId="111" priority="22"/>
  </conditionalFormatting>
  <conditionalFormatting sqref="L5:L31">
    <cfRule type="aboveAverage" dxfId="110" priority="19" aboveAverage="0"/>
    <cfRule type="aboveAverage" dxfId="109" priority="20"/>
  </conditionalFormatting>
  <conditionalFormatting sqref="M5:M31">
    <cfRule type="aboveAverage" dxfId="108" priority="17" aboveAverage="0"/>
    <cfRule type="aboveAverage" dxfId="107" priority="18"/>
  </conditionalFormatting>
  <conditionalFormatting sqref="G5:G31">
    <cfRule type="aboveAverage" dxfId="106" priority="14" aboveAverage="0"/>
    <cfRule type="aboveAverage" dxfId="105" priority="15"/>
  </conditionalFormatting>
  <conditionalFormatting sqref="F5:F31">
    <cfRule type="aboveAverage" dxfId="104" priority="3"/>
    <cfRule type="aboveAverage" dxfId="103" priority="11" aboveAverage="0" equalAverage="1"/>
  </conditionalFormatting>
  <conditionalFormatting sqref="E5:E31">
    <cfRule type="expression" dxfId="102" priority="9">
      <formula>NOT(MOD(ROW(),2))</formula>
    </cfRule>
    <cfRule type="expression" dxfId="101" priority="10">
      <formula>MOD(ROW(),2)</formula>
    </cfRule>
  </conditionalFormatting>
  <conditionalFormatting sqref="I5:I31">
    <cfRule type="aboveAverage" dxfId="100" priority="7"/>
    <cfRule type="aboveAverage" dxfId="99" priority="8" aboveAverage="0"/>
  </conditionalFormatting>
  <conditionalFormatting sqref="J5:J31">
    <cfRule type="aboveAverage" dxfId="90" priority="1" aboveAverage="0"/>
    <cfRule type="aboveAverage" dxfId="89" priority="2"/>
    <cfRule type="aboveAverage" dxfId="88" priority="5" aboveAverage="0"/>
    <cfRule type="aboveAverage" dxfId="87" priority="6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8"/>
  <sheetViews>
    <sheetView workbookViewId="0">
      <selection activeCell="B1" sqref="B1:D2"/>
    </sheetView>
  </sheetViews>
  <sheetFormatPr baseColWidth="10" defaultRowHeight="15"/>
  <cols>
    <col min="2" max="2" width="12.140625" bestFit="1" customWidth="1"/>
    <col min="3" max="3" width="13" bestFit="1" customWidth="1"/>
    <col min="6" max="6" width="19.28515625" customWidth="1"/>
  </cols>
  <sheetData>
    <row r="1" spans="1:17" ht="15" customHeight="1">
      <c r="A1" s="6"/>
      <c r="B1" s="83">
        <v>40942</v>
      </c>
      <c r="C1" s="84"/>
      <c r="D1" s="8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15.75" customHeight="1" thickBot="1">
      <c r="A2" s="6"/>
      <c r="B2" s="85"/>
      <c r="C2" s="85"/>
      <c r="D2" s="8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15.75" thickTop="1">
      <c r="A3" s="6"/>
      <c r="B3" s="92" t="s">
        <v>25</v>
      </c>
      <c r="C3" s="94" t="s">
        <v>26</v>
      </c>
      <c r="D3" s="98" t="s">
        <v>28</v>
      </c>
      <c r="E3" s="71" t="s">
        <v>37</v>
      </c>
      <c r="F3" s="86" t="s">
        <v>30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15.75" thickBot="1">
      <c r="A4" s="6"/>
      <c r="B4" s="93"/>
      <c r="C4" s="95"/>
      <c r="D4" s="99"/>
      <c r="E4" s="72"/>
      <c r="F4" s="87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>
      <c r="A5" s="6"/>
      <c r="B5" s="11">
        <v>1</v>
      </c>
      <c r="C5" s="1" t="s">
        <v>17</v>
      </c>
      <c r="D5" s="20">
        <v>523629</v>
      </c>
      <c r="E5" s="2">
        <v>479923</v>
      </c>
      <c r="F5" s="128">
        <v>8.3467493206067651</v>
      </c>
      <c r="G5" s="6"/>
      <c r="H5" s="17" t="s">
        <v>38</v>
      </c>
      <c r="I5" s="79" t="s">
        <v>40</v>
      </c>
      <c r="J5" s="80"/>
      <c r="K5" s="18" t="s">
        <v>41</v>
      </c>
      <c r="L5" s="6"/>
      <c r="M5" s="6"/>
      <c r="N5" s="6"/>
      <c r="O5" s="6"/>
      <c r="P5" s="6"/>
      <c r="Q5" s="6"/>
    </row>
    <row r="6" spans="1:17" ht="15.75" thickBot="1">
      <c r="A6" s="6"/>
      <c r="B6" s="12">
        <v>2</v>
      </c>
      <c r="C6" s="3" t="s">
        <v>0</v>
      </c>
      <c r="D6" s="21">
        <v>486384</v>
      </c>
      <c r="E6" s="4">
        <v>420114</v>
      </c>
      <c r="F6" s="129">
        <v>13.625037007796308</v>
      </c>
      <c r="G6" s="6"/>
      <c r="H6" s="16"/>
      <c r="I6" s="81" t="s">
        <v>39</v>
      </c>
      <c r="J6" s="82"/>
      <c r="K6" s="19" t="s">
        <v>41</v>
      </c>
      <c r="L6" s="6"/>
      <c r="M6" s="6"/>
      <c r="N6" s="6"/>
      <c r="O6" s="6"/>
      <c r="P6" s="6"/>
      <c r="Q6" s="6"/>
    </row>
    <row r="7" spans="1:17">
      <c r="A7" s="6"/>
      <c r="B7" s="12">
        <v>3</v>
      </c>
      <c r="C7" s="3" t="s">
        <v>1</v>
      </c>
      <c r="D7" s="21">
        <v>445791</v>
      </c>
      <c r="E7" s="4">
        <v>389857</v>
      </c>
      <c r="F7" s="129">
        <v>12.547135316774003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>
      <c r="A8" s="6"/>
      <c r="B8" s="12">
        <v>4</v>
      </c>
      <c r="C8" s="3" t="s">
        <v>18</v>
      </c>
      <c r="D8" s="21">
        <v>425526</v>
      </c>
      <c r="E8" s="4">
        <v>357744</v>
      </c>
      <c r="F8" s="129">
        <v>15.92899141298064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>
      <c r="A9" s="6"/>
      <c r="B9" s="12">
        <v>5</v>
      </c>
      <c r="C9" s="3" t="s">
        <v>20</v>
      </c>
      <c r="D9" s="21">
        <v>312585</v>
      </c>
      <c r="E9" s="4">
        <v>234010</v>
      </c>
      <c r="F9" s="129">
        <v>25.137162691747843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>
      <c r="A10" s="6"/>
      <c r="B10" s="12">
        <v>6</v>
      </c>
      <c r="C10" s="3" t="s">
        <v>2</v>
      </c>
      <c r="D10" s="21">
        <v>310927</v>
      </c>
      <c r="E10" s="4">
        <v>284914</v>
      </c>
      <c r="F10" s="129">
        <v>8.3662724691004637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>
      <c r="A11" s="6"/>
      <c r="B11" s="12">
        <v>7</v>
      </c>
      <c r="C11" s="3" t="s">
        <v>19</v>
      </c>
      <c r="D11" s="21">
        <v>289376</v>
      </c>
      <c r="E11" s="4">
        <v>254642</v>
      </c>
      <c r="F11" s="129">
        <v>12.003068671900918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>
      <c r="A12" s="6"/>
      <c r="B12" s="12">
        <v>8</v>
      </c>
      <c r="C12" s="3" t="s">
        <v>21</v>
      </c>
      <c r="D12" s="21">
        <v>273389</v>
      </c>
      <c r="E12" s="4">
        <v>225743</v>
      </c>
      <c r="F12" s="129">
        <v>17.427914071158678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>
      <c r="A13" s="6"/>
      <c r="B13" s="12">
        <v>9</v>
      </c>
      <c r="C13" s="3" t="s">
        <v>3</v>
      </c>
      <c r="D13" s="21">
        <v>238752</v>
      </c>
      <c r="E13" s="4">
        <v>224593</v>
      </c>
      <c r="F13" s="129">
        <v>5.9304215252647099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>
      <c r="A14" s="6"/>
      <c r="B14" s="12">
        <v>10</v>
      </c>
      <c r="C14" s="3" t="s">
        <v>7</v>
      </c>
      <c r="D14" s="21">
        <v>215509</v>
      </c>
      <c r="E14" s="4">
        <v>159182</v>
      </c>
      <c r="F14" s="129">
        <v>26.136727468458393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>
      <c r="A15" s="6"/>
      <c r="B15" s="12">
        <v>11</v>
      </c>
      <c r="C15" s="3" t="s">
        <v>4</v>
      </c>
      <c r="D15" s="10">
        <v>204920</v>
      </c>
      <c r="E15" s="4">
        <v>206621</v>
      </c>
      <c r="F15" s="129">
        <v>-0.83008003123170016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>
      <c r="A16" s="6"/>
      <c r="B16" s="12">
        <v>12</v>
      </c>
      <c r="C16" s="3" t="s">
        <v>6</v>
      </c>
      <c r="D16" s="10">
        <v>187385</v>
      </c>
      <c r="E16" s="4">
        <v>162062</v>
      </c>
      <c r="F16" s="129">
        <v>13.513888518291219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>
      <c r="A17" s="6"/>
      <c r="B17" s="12">
        <v>13</v>
      </c>
      <c r="C17" s="3" t="s">
        <v>5</v>
      </c>
      <c r="D17" s="10">
        <v>178316</v>
      </c>
      <c r="E17" s="4">
        <v>178373</v>
      </c>
      <c r="F17" s="129">
        <v>-3.1965723771282442E-2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>
      <c r="A18" s="6"/>
      <c r="B18" s="12">
        <v>14</v>
      </c>
      <c r="C18" s="3" t="s">
        <v>8</v>
      </c>
      <c r="D18" s="10">
        <v>173084</v>
      </c>
      <c r="E18" s="4">
        <v>150654</v>
      </c>
      <c r="F18" s="129">
        <v>12.959025675394606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>
      <c r="A19" s="6"/>
      <c r="B19" s="12">
        <v>15</v>
      </c>
      <c r="C19" s="3" t="s">
        <v>22</v>
      </c>
      <c r="D19" s="10">
        <v>171596</v>
      </c>
      <c r="E19" s="4">
        <v>169225</v>
      </c>
      <c r="F19" s="129">
        <v>1.3817338399496493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>
      <c r="A20" s="6"/>
      <c r="B20" s="12">
        <v>16</v>
      </c>
      <c r="C20" s="3" t="s">
        <v>23</v>
      </c>
      <c r="D20" s="10">
        <v>131886</v>
      </c>
      <c r="E20" s="4">
        <v>120889</v>
      </c>
      <c r="F20" s="129">
        <v>8.3382618321884046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>
      <c r="A21" s="6"/>
      <c r="B21" s="12">
        <v>17</v>
      </c>
      <c r="C21" s="3" t="s">
        <v>9</v>
      </c>
      <c r="D21" s="10">
        <v>130757</v>
      </c>
      <c r="E21" s="4">
        <v>101633</v>
      </c>
      <c r="F21" s="129">
        <v>22.273377333527076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>
      <c r="A22" s="6"/>
      <c r="B22" s="12">
        <v>18</v>
      </c>
      <c r="C22" s="3" t="s">
        <v>11</v>
      </c>
      <c r="D22" s="10">
        <v>116995</v>
      </c>
      <c r="E22" s="4">
        <v>92335</v>
      </c>
      <c r="F22" s="129">
        <v>21.077823838625584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>
      <c r="A23" s="6"/>
      <c r="B23" s="12">
        <v>19</v>
      </c>
      <c r="C23" s="3" t="s">
        <v>10</v>
      </c>
      <c r="D23" s="10">
        <v>112568</v>
      </c>
      <c r="E23" s="4">
        <v>99626</v>
      </c>
      <c r="F23" s="129">
        <v>11.497050671594058</v>
      </c>
      <c r="G23" s="6"/>
      <c r="H23" s="6"/>
      <c r="I23" s="6"/>
      <c r="J23" s="68"/>
      <c r="K23" s="6"/>
      <c r="L23" s="6"/>
      <c r="M23" s="6"/>
      <c r="N23" s="6"/>
      <c r="O23" s="6"/>
      <c r="P23" s="6"/>
      <c r="Q23" s="6"/>
    </row>
    <row r="24" spans="1:17">
      <c r="A24" s="6"/>
      <c r="B24" s="12">
        <v>20</v>
      </c>
      <c r="C24" s="3" t="s">
        <v>12</v>
      </c>
      <c r="D24" s="10">
        <v>100800</v>
      </c>
      <c r="E24" s="4">
        <v>81714</v>
      </c>
      <c r="F24" s="129">
        <v>18.93452380952381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>
      <c r="A25" s="6"/>
      <c r="B25" s="12">
        <v>21</v>
      </c>
      <c r="C25" s="3" t="s">
        <v>24</v>
      </c>
      <c r="D25" s="10">
        <v>92036</v>
      </c>
      <c r="E25" s="4">
        <v>91135</v>
      </c>
      <c r="F25" s="129">
        <v>0.9789647529227693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>
      <c r="A26" s="6"/>
      <c r="B26" s="12">
        <v>22</v>
      </c>
      <c r="C26" s="3" t="s">
        <v>15</v>
      </c>
      <c r="D26" s="10">
        <v>88899</v>
      </c>
      <c r="E26" s="4">
        <v>71249</v>
      </c>
      <c r="F26" s="129">
        <v>19.853991608454539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>
      <c r="A27" s="6"/>
      <c r="B27" s="12">
        <v>23</v>
      </c>
      <c r="C27" s="3" t="s">
        <v>14</v>
      </c>
      <c r="D27" s="10">
        <v>87303</v>
      </c>
      <c r="E27" s="4">
        <v>76125</v>
      </c>
      <c r="F27" s="129">
        <v>12.803683722208859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>
      <c r="A28" s="6"/>
      <c r="B28" s="12">
        <v>24</v>
      </c>
      <c r="C28" s="3" t="s">
        <v>13</v>
      </c>
      <c r="D28" s="10">
        <v>84223</v>
      </c>
      <c r="E28" s="4">
        <v>80758</v>
      </c>
      <c r="F28" s="129">
        <v>4.1140781021811144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>
      <c r="A29" s="6"/>
      <c r="B29" s="25">
        <v>25</v>
      </c>
      <c r="C29" s="123" t="s">
        <v>56</v>
      </c>
      <c r="D29" s="10">
        <v>47884</v>
      </c>
      <c r="E29" s="4"/>
      <c r="F29" s="12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25">
        <v>26</v>
      </c>
      <c r="C30" s="123" t="s">
        <v>55</v>
      </c>
      <c r="D30" s="10">
        <v>34922</v>
      </c>
      <c r="E30" s="4"/>
      <c r="F30" s="12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15.75" thickBot="1">
      <c r="A31" s="6"/>
      <c r="B31" s="25">
        <v>27</v>
      </c>
      <c r="C31" s="26" t="s">
        <v>16</v>
      </c>
      <c r="D31" s="27">
        <v>26743</v>
      </c>
      <c r="E31" s="28">
        <v>21375</v>
      </c>
      <c r="F31" s="130">
        <v>20.072542347530195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ht="15.75" thickBot="1">
      <c r="A32" s="6"/>
      <c r="B32" s="29"/>
      <c r="C32" s="30"/>
      <c r="D32" s="30"/>
      <c r="E32" s="30"/>
      <c r="F32" s="131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ht="15.75" thickBot="1">
      <c r="A33" s="6"/>
      <c r="B33" s="88" t="s">
        <v>34</v>
      </c>
      <c r="C33" s="89"/>
      <c r="D33" s="5">
        <v>203414.25925925927</v>
      </c>
      <c r="E33" s="5">
        <v>189379.84</v>
      </c>
      <c r="F33" s="132">
        <v>12.495455210127105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</sheetData>
  <mergeCells count="9">
    <mergeCell ref="B1:D2"/>
    <mergeCell ref="B3:B4"/>
    <mergeCell ref="C3:C4"/>
    <mergeCell ref="B33:C33"/>
    <mergeCell ref="I5:J5"/>
    <mergeCell ref="I6:J6"/>
    <mergeCell ref="D3:D4"/>
    <mergeCell ref="E3:E4"/>
    <mergeCell ref="F3:F4"/>
  </mergeCells>
  <conditionalFormatting sqref="B5:F31">
    <cfRule type="expression" dxfId="41" priority="12">
      <formula>NOT(MOD(ROW(),2))</formula>
    </cfRule>
    <cfRule type="expression" dxfId="40" priority="13">
      <formula>MOD(ROW(),2)</formula>
    </cfRule>
  </conditionalFormatting>
  <conditionalFormatting sqref="D5:D31">
    <cfRule type="aboveAverage" dxfId="39" priority="9" aboveAverage="0" equalAverage="1"/>
    <cfRule type="aboveAverage" dxfId="38" priority="6"/>
    <cfRule type="aboveAverage" dxfId="37" priority="5" aboveAverage="0"/>
  </conditionalFormatting>
  <conditionalFormatting sqref="B5:C31">
    <cfRule type="expression" dxfId="36" priority="7">
      <formula>NOT(MOD(ROW(),2))</formula>
    </cfRule>
    <cfRule type="expression" dxfId="35" priority="8">
      <formula>MOD(ROW(),2)</formula>
    </cfRule>
  </conditionalFormatting>
  <conditionalFormatting sqref="E5:E31">
    <cfRule type="aboveAverage" dxfId="34" priority="4"/>
    <cfRule type="aboveAverage" dxfId="33" priority="3" aboveAverage="0"/>
  </conditionalFormatting>
  <conditionalFormatting sqref="F5:F31">
    <cfRule type="aboveAverage" dxfId="32" priority="2"/>
    <cfRule type="aboveAverage" dxfId="31" priority="1" aboveAverage="0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8"/>
  <sheetViews>
    <sheetView workbookViewId="0">
      <selection activeCell="A32" sqref="A32"/>
    </sheetView>
  </sheetViews>
  <sheetFormatPr baseColWidth="10" defaultRowHeight="15"/>
  <cols>
    <col min="2" max="2" width="12.140625" bestFit="1" customWidth="1"/>
    <col min="3" max="3" width="13" bestFit="1" customWidth="1"/>
    <col min="5" max="5" width="15.28515625" customWidth="1"/>
    <col min="6" max="6" width="15.7109375" customWidth="1"/>
  </cols>
  <sheetData>
    <row r="1" spans="1:17">
      <c r="A1" s="6"/>
      <c r="B1" s="83">
        <v>40942</v>
      </c>
      <c r="C1" s="84"/>
      <c r="D1" s="8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15.75" thickBot="1">
      <c r="A2" s="6"/>
      <c r="B2" s="85"/>
      <c r="C2" s="85"/>
      <c r="D2" s="8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15.75" thickTop="1">
      <c r="A3" s="6"/>
      <c r="B3" s="92" t="s">
        <v>25</v>
      </c>
      <c r="C3" s="94" t="s">
        <v>26</v>
      </c>
      <c r="D3" s="90" t="s">
        <v>29</v>
      </c>
      <c r="E3" s="73" t="s">
        <v>36</v>
      </c>
      <c r="F3" s="75" t="s">
        <v>32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15.75" thickBot="1">
      <c r="A4" s="6"/>
      <c r="B4" s="93"/>
      <c r="C4" s="95"/>
      <c r="D4" s="91"/>
      <c r="E4" s="74"/>
      <c r="F4" s="7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>
      <c r="A5" s="6"/>
      <c r="B5" s="11">
        <v>1</v>
      </c>
      <c r="C5" s="1" t="s">
        <v>20</v>
      </c>
      <c r="D5" s="7">
        <v>23</v>
      </c>
      <c r="E5" s="7">
        <v>15</v>
      </c>
      <c r="F5" s="15">
        <f>D5-E5</f>
        <v>8</v>
      </c>
      <c r="G5" s="6"/>
      <c r="H5" s="17" t="s">
        <v>38</v>
      </c>
      <c r="I5" s="79" t="s">
        <v>40</v>
      </c>
      <c r="J5" s="80"/>
      <c r="K5" s="18" t="s">
        <v>41</v>
      </c>
      <c r="L5" s="6"/>
      <c r="M5" s="6"/>
      <c r="N5" s="6"/>
      <c r="O5" s="6"/>
      <c r="P5" s="6"/>
      <c r="Q5" s="6"/>
    </row>
    <row r="6" spans="1:17" ht="15.75" thickBot="1">
      <c r="A6" s="6"/>
      <c r="B6" s="12">
        <v>2</v>
      </c>
      <c r="C6" s="3" t="s">
        <v>0</v>
      </c>
      <c r="D6" s="8">
        <v>31</v>
      </c>
      <c r="E6" s="8">
        <v>25</v>
      </c>
      <c r="F6" s="15">
        <f>D6-E6</f>
        <v>6</v>
      </c>
      <c r="G6" s="6"/>
      <c r="H6" s="16"/>
      <c r="I6" s="81" t="s">
        <v>39</v>
      </c>
      <c r="J6" s="82"/>
      <c r="K6" s="19" t="s">
        <v>41</v>
      </c>
      <c r="L6" s="6"/>
      <c r="M6" s="6"/>
      <c r="N6" s="6"/>
      <c r="O6" s="6"/>
      <c r="P6" s="6"/>
      <c r="Q6" s="6"/>
    </row>
    <row r="7" spans="1:17">
      <c r="A7" s="6"/>
      <c r="B7" s="12">
        <v>3</v>
      </c>
      <c r="C7" s="3" t="s">
        <v>18</v>
      </c>
      <c r="D7" s="8">
        <v>29</v>
      </c>
      <c r="E7" s="8">
        <v>25</v>
      </c>
      <c r="F7" s="15">
        <f>D7-E7</f>
        <v>4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>
      <c r="A8" s="6"/>
      <c r="B8" s="12">
        <v>4</v>
      </c>
      <c r="C8" s="3" t="s">
        <v>7</v>
      </c>
      <c r="D8" s="8">
        <v>14</v>
      </c>
      <c r="E8" s="8">
        <v>10</v>
      </c>
      <c r="F8" s="15">
        <f>D8-E8</f>
        <v>4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>
      <c r="A9" s="6"/>
      <c r="B9" s="12">
        <v>5</v>
      </c>
      <c r="C9" s="3" t="s">
        <v>1</v>
      </c>
      <c r="D9" s="8">
        <v>28</v>
      </c>
      <c r="E9" s="8">
        <v>25</v>
      </c>
      <c r="F9" s="15">
        <f>D9-E9</f>
        <v>3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>
      <c r="A10" s="6"/>
      <c r="B10" s="12">
        <v>6</v>
      </c>
      <c r="C10" s="3" t="s">
        <v>21</v>
      </c>
      <c r="D10" s="8">
        <v>20</v>
      </c>
      <c r="E10" s="8">
        <v>17</v>
      </c>
      <c r="F10" s="15">
        <f>D10-E10</f>
        <v>3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>
      <c r="A11" s="6"/>
      <c r="B11" s="12">
        <v>7</v>
      </c>
      <c r="C11" s="3" t="s">
        <v>17</v>
      </c>
      <c r="D11" s="8">
        <v>36</v>
      </c>
      <c r="E11" s="8">
        <v>34</v>
      </c>
      <c r="F11" s="15">
        <f>D11-E11</f>
        <v>2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>
      <c r="A12" s="6"/>
      <c r="B12" s="12">
        <v>8</v>
      </c>
      <c r="C12" s="3" t="s">
        <v>19</v>
      </c>
      <c r="D12" s="8">
        <v>19</v>
      </c>
      <c r="E12" s="8">
        <v>17</v>
      </c>
      <c r="F12" s="15">
        <f>D12-E12</f>
        <v>2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>
      <c r="A13" s="6"/>
      <c r="B13" s="12">
        <v>9</v>
      </c>
      <c r="C13" s="3" t="s">
        <v>6</v>
      </c>
      <c r="D13" s="8">
        <v>17</v>
      </c>
      <c r="E13" s="8">
        <v>15</v>
      </c>
      <c r="F13" s="15">
        <f>D13-E13</f>
        <v>2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>
      <c r="A14" s="6"/>
      <c r="B14" s="12">
        <v>10</v>
      </c>
      <c r="C14" s="3" t="s">
        <v>5</v>
      </c>
      <c r="D14" s="8">
        <v>16</v>
      </c>
      <c r="E14" s="8">
        <v>14</v>
      </c>
      <c r="F14" s="15">
        <f>D14-E14</f>
        <v>2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>
      <c r="A15" s="6"/>
      <c r="B15" s="12">
        <v>11</v>
      </c>
      <c r="C15" s="3" t="s">
        <v>9</v>
      </c>
      <c r="D15" s="8">
        <v>10</v>
      </c>
      <c r="E15" s="8">
        <v>8</v>
      </c>
      <c r="F15" s="15">
        <f>D15-E15</f>
        <v>2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>
      <c r="A16" s="6"/>
      <c r="B16" s="12">
        <v>12</v>
      </c>
      <c r="C16" s="3" t="s">
        <v>2</v>
      </c>
      <c r="D16" s="8">
        <v>17</v>
      </c>
      <c r="E16" s="8">
        <v>16</v>
      </c>
      <c r="F16" s="15">
        <f>D16-E16</f>
        <v>1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>
      <c r="A17" s="6"/>
      <c r="B17" s="12">
        <v>13</v>
      </c>
      <c r="C17" s="3" t="s">
        <v>8</v>
      </c>
      <c r="D17" s="8">
        <v>10</v>
      </c>
      <c r="E17" s="8">
        <v>9</v>
      </c>
      <c r="F17" s="15">
        <f>D17-E17</f>
        <v>1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>
      <c r="A18" s="6"/>
      <c r="B18" s="12">
        <v>14</v>
      </c>
      <c r="C18" s="3" t="s">
        <v>11</v>
      </c>
      <c r="D18" s="8">
        <v>7</v>
      </c>
      <c r="E18" s="8">
        <v>6</v>
      </c>
      <c r="F18" s="15">
        <f>D18-E18</f>
        <v>1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>
      <c r="A19" s="6"/>
      <c r="B19" s="12">
        <v>15</v>
      </c>
      <c r="C19" s="3" t="s">
        <v>10</v>
      </c>
      <c r="D19" s="8">
        <v>9</v>
      </c>
      <c r="E19" s="8">
        <v>8</v>
      </c>
      <c r="F19" s="15">
        <f>D19-E19</f>
        <v>1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>
      <c r="A20" s="6"/>
      <c r="B20" s="12">
        <v>16</v>
      </c>
      <c r="C20" s="3" t="s">
        <v>12</v>
      </c>
      <c r="D20" s="8">
        <v>8</v>
      </c>
      <c r="E20" s="8">
        <v>7</v>
      </c>
      <c r="F20" s="15">
        <f>D20-E20</f>
        <v>1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>
      <c r="A21" s="6"/>
      <c r="B21" s="12">
        <v>17</v>
      </c>
      <c r="C21" s="3" t="s">
        <v>15</v>
      </c>
      <c r="D21" s="8">
        <v>8</v>
      </c>
      <c r="E21" s="8">
        <v>7</v>
      </c>
      <c r="F21" s="15">
        <f>D21-E21</f>
        <v>1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>
      <c r="A22" s="6"/>
      <c r="B22" s="12">
        <v>18</v>
      </c>
      <c r="C22" s="3" t="s">
        <v>16</v>
      </c>
      <c r="D22" s="8">
        <v>4</v>
      </c>
      <c r="E22" s="8">
        <v>3</v>
      </c>
      <c r="F22" s="15">
        <f>D22-E22</f>
        <v>1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>
      <c r="A23" s="6"/>
      <c r="B23" s="12">
        <v>19</v>
      </c>
      <c r="C23" s="3" t="s">
        <v>3</v>
      </c>
      <c r="D23" s="8">
        <v>16</v>
      </c>
      <c r="E23" s="8">
        <v>16</v>
      </c>
      <c r="F23" s="15">
        <f>D23-E23</f>
        <v>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>
      <c r="A24" s="6"/>
      <c r="B24" s="12">
        <v>20</v>
      </c>
      <c r="C24" s="3" t="s">
        <v>4</v>
      </c>
      <c r="D24" s="8">
        <v>13</v>
      </c>
      <c r="E24" s="8">
        <v>13</v>
      </c>
      <c r="F24" s="15">
        <f>D24-E24</f>
        <v>0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>
      <c r="A25" s="6"/>
      <c r="B25" s="12">
        <v>21</v>
      </c>
      <c r="C25" s="3" t="s">
        <v>22</v>
      </c>
      <c r="D25" s="8">
        <v>11</v>
      </c>
      <c r="E25" s="8">
        <v>11</v>
      </c>
      <c r="F25" s="15">
        <f>D25-E25</f>
        <v>0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>
      <c r="A26" s="6"/>
      <c r="B26" s="12">
        <v>22</v>
      </c>
      <c r="C26" s="3" t="s">
        <v>24</v>
      </c>
      <c r="D26" s="8">
        <v>6</v>
      </c>
      <c r="E26" s="8">
        <v>6</v>
      </c>
      <c r="F26" s="15">
        <f>D26-E26</f>
        <v>0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>
      <c r="A27" s="6"/>
      <c r="B27" s="12">
        <v>23</v>
      </c>
      <c r="C27" s="3" t="s">
        <v>14</v>
      </c>
      <c r="D27" s="8">
        <v>5</v>
      </c>
      <c r="E27" s="8">
        <v>5</v>
      </c>
      <c r="F27" s="15">
        <f>D27-E27</f>
        <v>0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>
      <c r="A28" s="6"/>
      <c r="B28" s="12">
        <v>24</v>
      </c>
      <c r="C28" s="3" t="s">
        <v>13</v>
      </c>
      <c r="D28" s="8">
        <v>8</v>
      </c>
      <c r="E28" s="8">
        <v>8</v>
      </c>
      <c r="F28" s="15">
        <f>D28-E28</f>
        <v>0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>
      <c r="A29" s="6"/>
      <c r="B29" s="25">
        <v>25</v>
      </c>
      <c r="C29" s="26" t="s">
        <v>23</v>
      </c>
      <c r="D29" s="32">
        <v>8</v>
      </c>
      <c r="E29" s="32">
        <v>10</v>
      </c>
      <c r="F29" s="15">
        <f>D29-E29</f>
        <v>-2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25">
        <v>26</v>
      </c>
      <c r="C30" s="123" t="s">
        <v>56</v>
      </c>
      <c r="D30" s="32">
        <v>6</v>
      </c>
      <c r="E30" s="32"/>
      <c r="F30" s="15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15.75" thickBot="1">
      <c r="A31" s="6"/>
      <c r="B31" s="25">
        <v>27</v>
      </c>
      <c r="C31" s="123" t="s">
        <v>55</v>
      </c>
      <c r="D31" s="32">
        <v>2</v>
      </c>
      <c r="E31" s="32"/>
      <c r="F31" s="15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ht="15.75" thickBot="1">
      <c r="A32" s="6"/>
      <c r="B32" s="29"/>
      <c r="C32" s="30"/>
      <c r="D32" s="30"/>
      <c r="E32" s="30"/>
      <c r="F32" s="31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ht="15.75" thickBot="1">
      <c r="A33" s="6"/>
      <c r="B33" s="88" t="s">
        <v>34</v>
      </c>
      <c r="C33" s="89"/>
      <c r="D33" s="67">
        <f t="shared" ref="D33:F33" si="0">AVERAGE(D5:D31)</f>
        <v>14.111111111111111</v>
      </c>
      <c r="E33" s="67">
        <f t="shared" si="0"/>
        <v>13.2</v>
      </c>
      <c r="F33" s="125">
        <f t="shared" si="0"/>
        <v>1.72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</sheetData>
  <sortState ref="C5:F31">
    <sortCondition descending="1" ref="F5:F31"/>
  </sortState>
  <mergeCells count="9">
    <mergeCell ref="B1:D2"/>
    <mergeCell ref="B3:B4"/>
    <mergeCell ref="C3:C4"/>
    <mergeCell ref="B33:C33"/>
    <mergeCell ref="I5:J5"/>
    <mergeCell ref="I6:J6"/>
    <mergeCell ref="D3:D4"/>
    <mergeCell ref="E3:E4"/>
    <mergeCell ref="F3:F4"/>
  </mergeCells>
  <conditionalFormatting sqref="B5:F31">
    <cfRule type="expression" dxfId="58" priority="17">
      <formula>NOT(MOD(ROW(),2))</formula>
    </cfRule>
    <cfRule type="expression" dxfId="57" priority="18">
      <formula>MOD(ROW(),2)</formula>
    </cfRule>
  </conditionalFormatting>
  <conditionalFormatting sqref="D5:D31">
    <cfRule type="aboveAverage" dxfId="56" priority="13"/>
    <cfRule type="aboveAverage" dxfId="55" priority="14" aboveAverage="0"/>
  </conditionalFormatting>
  <conditionalFormatting sqref="B5:C31">
    <cfRule type="expression" dxfId="52" priority="11">
      <formula>NOT(MOD(ROW(),2))</formula>
    </cfRule>
    <cfRule type="expression" dxfId="51" priority="12">
      <formula>MOD(ROW(),2)</formula>
    </cfRule>
  </conditionalFormatting>
  <conditionalFormatting sqref="D5:F31">
    <cfRule type="expression" dxfId="19" priority="9">
      <formula>NOT(MOD(ROW(),2))</formula>
    </cfRule>
    <cfRule type="expression" dxfId="18" priority="10">
      <formula>MOD(ROW(),2)</formula>
    </cfRule>
  </conditionalFormatting>
  <conditionalFormatting sqref="D5:D31">
    <cfRule type="aboveAverage" dxfId="15" priority="7"/>
    <cfRule type="aboveAverage" dxfId="14" priority="8" aboveAverage="0"/>
  </conditionalFormatting>
  <conditionalFormatting sqref="E5:E31">
    <cfRule type="aboveAverage" dxfId="11" priority="5"/>
    <cfRule type="aboveAverage" dxfId="10" priority="6" aboveAverage="0"/>
  </conditionalFormatting>
  <conditionalFormatting sqref="F5:F31">
    <cfRule type="aboveAverage" dxfId="7" priority="1" aboveAverage="0"/>
    <cfRule type="aboveAverage" dxfId="6" priority="2"/>
    <cfRule type="aboveAverage" dxfId="5" priority="3" aboveAverage="0"/>
    <cfRule type="aboveAverage" dxfId="4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8"/>
  <sheetViews>
    <sheetView workbookViewId="0">
      <selection activeCell="B1" sqref="B1:D2"/>
    </sheetView>
  </sheetViews>
  <sheetFormatPr baseColWidth="10" defaultRowHeight="15"/>
  <cols>
    <col min="2" max="2" width="12.140625" bestFit="1" customWidth="1"/>
    <col min="3" max="3" width="13" bestFit="1" customWidth="1"/>
    <col min="6" max="6" width="13" customWidth="1"/>
  </cols>
  <sheetData>
    <row r="1" spans="1:17" ht="15" customHeight="1">
      <c r="A1" s="6"/>
      <c r="B1" s="83">
        <v>40942</v>
      </c>
      <c r="C1" s="84"/>
      <c r="D1" s="8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15.75" customHeight="1" thickBot="1">
      <c r="A2" s="6"/>
      <c r="B2" s="85"/>
      <c r="C2" s="85"/>
      <c r="D2" s="8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15.75" customHeight="1" thickTop="1">
      <c r="A3" s="6"/>
      <c r="B3" s="92" t="s">
        <v>25</v>
      </c>
      <c r="C3" s="94" t="s">
        <v>26</v>
      </c>
      <c r="D3" s="77" t="s">
        <v>33</v>
      </c>
      <c r="E3" s="71" t="s">
        <v>35</v>
      </c>
      <c r="F3" s="86" t="s">
        <v>31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15.75" thickBot="1">
      <c r="A4" s="6"/>
      <c r="B4" s="93"/>
      <c r="C4" s="95"/>
      <c r="D4" s="78"/>
      <c r="E4" s="72"/>
      <c r="F4" s="87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>
      <c r="A5" s="6"/>
      <c r="B5" s="11">
        <v>1</v>
      </c>
      <c r="C5" s="1" t="s">
        <v>23</v>
      </c>
      <c r="D5" s="9">
        <v>14517</v>
      </c>
      <c r="E5" s="2">
        <v>10063.9</v>
      </c>
      <c r="F5" s="15">
        <v>30.675070606874701</v>
      </c>
      <c r="G5" s="6"/>
      <c r="H5" s="17" t="s">
        <v>38</v>
      </c>
      <c r="I5" s="79" t="s">
        <v>40</v>
      </c>
      <c r="J5" s="80"/>
      <c r="K5" s="18" t="s">
        <v>41</v>
      </c>
      <c r="L5" s="6"/>
      <c r="M5" s="6"/>
      <c r="N5" s="6"/>
      <c r="O5" s="6"/>
      <c r="P5" s="6"/>
      <c r="Q5" s="6"/>
    </row>
    <row r="6" spans="1:17" ht="15.75" thickBot="1">
      <c r="A6" s="6"/>
      <c r="B6" s="12">
        <v>2</v>
      </c>
      <c r="C6" s="3" t="s">
        <v>14</v>
      </c>
      <c r="D6" s="9">
        <v>15660.6</v>
      </c>
      <c r="E6" s="4">
        <v>13425</v>
      </c>
      <c r="F6" s="15">
        <v>14.275315122025978</v>
      </c>
      <c r="G6" s="6"/>
      <c r="H6" s="16"/>
      <c r="I6" s="81" t="s">
        <v>39</v>
      </c>
      <c r="J6" s="82"/>
      <c r="K6" s="19" t="s">
        <v>41</v>
      </c>
      <c r="L6" s="6"/>
      <c r="M6" s="6"/>
      <c r="N6" s="6"/>
      <c r="O6" s="6"/>
      <c r="P6" s="6"/>
      <c r="Q6" s="6"/>
    </row>
    <row r="7" spans="1:17">
      <c r="A7" s="6"/>
      <c r="B7" s="12">
        <v>3</v>
      </c>
      <c r="C7" s="3" t="s">
        <v>15</v>
      </c>
      <c r="D7" s="9">
        <v>9143.625</v>
      </c>
      <c r="E7" s="4">
        <v>8249.8571428571431</v>
      </c>
      <c r="F7" s="15">
        <v>9.7747650099698618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>
      <c r="A8" s="6"/>
      <c r="B8" s="12">
        <v>4</v>
      </c>
      <c r="C8" s="3" t="s">
        <v>11</v>
      </c>
      <c r="D8" s="9">
        <v>14785</v>
      </c>
      <c r="E8" s="4">
        <v>13514.166666666666</v>
      </c>
      <c r="F8" s="15">
        <v>8.5954232893698617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>
      <c r="A9" s="6"/>
      <c r="B9" s="12">
        <v>5</v>
      </c>
      <c r="C9" s="3" t="s">
        <v>12</v>
      </c>
      <c r="D9" s="9">
        <v>10631.25</v>
      </c>
      <c r="E9" s="4">
        <v>9744.8571428571431</v>
      </c>
      <c r="F9" s="15">
        <v>8.337616528092715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>
      <c r="A10" s="6"/>
      <c r="B10" s="12">
        <v>6</v>
      </c>
      <c r="C10" s="3" t="s">
        <v>3</v>
      </c>
      <c r="D10" s="9">
        <v>12812.625</v>
      </c>
      <c r="E10" s="4">
        <v>11927.6875</v>
      </c>
      <c r="F10" s="15">
        <v>6.9067618852499004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>
      <c r="A11" s="6"/>
      <c r="B11" s="12">
        <v>7</v>
      </c>
      <c r="C11" s="3" t="s">
        <v>13</v>
      </c>
      <c r="D11" s="9">
        <v>8559.125</v>
      </c>
      <c r="E11" s="4">
        <v>8126</v>
      </c>
      <c r="F11" s="15">
        <v>5.060388766375068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>
      <c r="A12" s="6"/>
      <c r="B12" s="12">
        <v>8</v>
      </c>
      <c r="C12" s="3" t="s">
        <v>8</v>
      </c>
      <c r="D12" s="9">
        <v>15283.4</v>
      </c>
      <c r="E12" s="4">
        <v>14739.333333333334</v>
      </c>
      <c r="F12" s="15">
        <v>3.5598536102350637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>
      <c r="A13" s="6"/>
      <c r="B13" s="12">
        <v>9</v>
      </c>
      <c r="C13" s="3" t="s">
        <v>17</v>
      </c>
      <c r="D13" s="9">
        <v>12357.75</v>
      </c>
      <c r="E13" s="4">
        <v>11931.558823529413</v>
      </c>
      <c r="F13" s="15">
        <v>3.4487764882004197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>
      <c r="A14" s="6"/>
      <c r="B14" s="12">
        <v>10</v>
      </c>
      <c r="C14" s="3" t="s">
        <v>21</v>
      </c>
      <c r="D14" s="9">
        <v>11531.95</v>
      </c>
      <c r="E14" s="4">
        <v>11161.35294117647</v>
      </c>
      <c r="F14" s="15">
        <v>3.2136547489672642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>
      <c r="A15" s="6"/>
      <c r="B15" s="12">
        <v>11</v>
      </c>
      <c r="C15" s="3" t="s">
        <v>2</v>
      </c>
      <c r="D15" s="9">
        <v>16172.176470588236</v>
      </c>
      <c r="E15" s="4">
        <v>15697.75</v>
      </c>
      <c r="F15" s="15">
        <v>2.9335969184547217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>
      <c r="A16" s="6"/>
      <c r="B16" s="12">
        <v>12</v>
      </c>
      <c r="C16" s="3" t="s">
        <v>9</v>
      </c>
      <c r="D16" s="9">
        <v>11050.7</v>
      </c>
      <c r="E16" s="4">
        <v>10735.375</v>
      </c>
      <c r="F16" s="15">
        <v>2.8534391486512232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>
      <c r="A17" s="6"/>
      <c r="B17" s="12">
        <v>13</v>
      </c>
      <c r="C17" s="3" t="s">
        <v>18</v>
      </c>
      <c r="D17" s="9">
        <v>12500.896551724138</v>
      </c>
      <c r="E17" s="4">
        <v>12149.76</v>
      </c>
      <c r="F17" s="15">
        <v>2.8088909485112756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>
      <c r="A18" s="6"/>
      <c r="B18" s="12">
        <v>14</v>
      </c>
      <c r="C18" s="3" t="s">
        <v>1</v>
      </c>
      <c r="D18" s="9">
        <v>13751.464285714286</v>
      </c>
      <c r="E18" s="4">
        <v>13434.28</v>
      </c>
      <c r="F18" s="15">
        <v>2.306549172685505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>
      <c r="A19" s="6"/>
      <c r="B19" s="12">
        <v>15</v>
      </c>
      <c r="C19" s="3" t="s">
        <v>6</v>
      </c>
      <c r="D19" s="9">
        <v>8905</v>
      </c>
      <c r="E19" s="4">
        <v>8704.1333333333332</v>
      </c>
      <c r="F19" s="15">
        <v>2.2556616133258482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>
      <c r="A20" s="6"/>
      <c r="B20" s="12">
        <v>16</v>
      </c>
      <c r="C20" s="3" t="s">
        <v>19</v>
      </c>
      <c r="D20" s="9">
        <v>13098.736842105263</v>
      </c>
      <c r="E20" s="4">
        <v>12861.294117647059</v>
      </c>
      <c r="F20" s="15">
        <v>1.8127146710433604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>
      <c r="A21" s="6"/>
      <c r="B21" s="12">
        <v>17</v>
      </c>
      <c r="C21" s="3" t="s">
        <v>22</v>
      </c>
      <c r="D21" s="9">
        <v>13554.181818181818</v>
      </c>
      <c r="E21" s="4">
        <v>13338.636363636364</v>
      </c>
      <c r="F21" s="15">
        <v>1.5902505768095687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>
      <c r="A22" s="6"/>
      <c r="B22" s="12">
        <v>18</v>
      </c>
      <c r="C22" s="3" t="s">
        <v>24</v>
      </c>
      <c r="D22" s="9">
        <v>13464.333333333334</v>
      </c>
      <c r="E22" s="4">
        <v>13314.166666666666</v>
      </c>
      <c r="F22" s="15">
        <v>1.1152922536083074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>
      <c r="A23" s="6"/>
      <c r="B23" s="12">
        <v>19</v>
      </c>
      <c r="C23" s="3" t="s">
        <v>10</v>
      </c>
      <c r="D23" s="9">
        <v>10507.555555555555</v>
      </c>
      <c r="E23" s="4">
        <v>10484.5</v>
      </c>
      <c r="F23" s="15">
        <v>0.21941883089416372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>
      <c r="A24" s="6"/>
      <c r="B24" s="12">
        <v>20</v>
      </c>
      <c r="C24" s="3" t="s">
        <v>4</v>
      </c>
      <c r="D24" s="9">
        <v>13686.153846153846</v>
      </c>
      <c r="E24" s="4">
        <v>13817</v>
      </c>
      <c r="F24" s="15">
        <v>-0.95604766187050672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>
      <c r="A25" s="6"/>
      <c r="B25" s="12">
        <v>21</v>
      </c>
      <c r="C25" s="3" t="s">
        <v>7</v>
      </c>
      <c r="D25" s="9">
        <v>13304.214285714286</v>
      </c>
      <c r="E25" s="4">
        <v>13893.2</v>
      </c>
      <c r="F25" s="15">
        <v>-4.4270612426782074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>
      <c r="A26" s="6"/>
      <c r="B26" s="12">
        <v>22</v>
      </c>
      <c r="C26" s="3" t="s">
        <v>0</v>
      </c>
      <c r="D26" s="9">
        <v>13512.387096774193</v>
      </c>
      <c r="E26" s="4">
        <v>14644.56</v>
      </c>
      <c r="F26" s="15">
        <v>-8.3787778955510355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>
      <c r="A27" s="6"/>
      <c r="B27" s="12">
        <v>23</v>
      </c>
      <c r="C27" s="3" t="s">
        <v>16</v>
      </c>
      <c r="D27" s="9">
        <v>4998.25</v>
      </c>
      <c r="E27" s="4">
        <v>5625</v>
      </c>
      <c r="F27" s="15">
        <v>-12.539388786075126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>
      <c r="A28" s="6"/>
      <c r="B28" s="12">
        <v>24</v>
      </c>
      <c r="C28" s="3" t="s">
        <v>5</v>
      </c>
      <c r="D28" s="9">
        <v>9035.375</v>
      </c>
      <c r="E28" s="4">
        <v>10651.642857142857</v>
      </c>
      <c r="F28" s="15">
        <v>-17.888221099211233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>
      <c r="A29" s="6"/>
      <c r="B29" s="25">
        <v>25</v>
      </c>
      <c r="C29" s="26" t="s">
        <v>20</v>
      </c>
      <c r="D29" s="9">
        <v>11438.478260869566</v>
      </c>
      <c r="E29" s="4">
        <v>13500.666666666666</v>
      </c>
      <c r="F29" s="15">
        <v>-18.028520566863676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>
      <c r="A30" s="6"/>
      <c r="B30" s="25">
        <v>26</v>
      </c>
      <c r="C30" s="123" t="s">
        <v>56</v>
      </c>
      <c r="D30" s="9">
        <v>6105.666666666667</v>
      </c>
      <c r="E30" s="4"/>
      <c r="F30" s="15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15.75" thickBot="1">
      <c r="A31" s="6"/>
      <c r="B31" s="25">
        <v>27</v>
      </c>
      <c r="C31" s="123" t="s">
        <v>55</v>
      </c>
      <c r="D31" s="33">
        <v>16336</v>
      </c>
      <c r="E31" s="28"/>
      <c r="F31" s="34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ht="15.75" thickBot="1">
      <c r="A32" s="6"/>
      <c r="B32" s="29"/>
      <c r="C32" s="30"/>
      <c r="D32" s="30"/>
      <c r="E32" s="35"/>
      <c r="F32" s="3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ht="15.75" thickBot="1">
      <c r="A33" s="6"/>
      <c r="B33" s="88" t="s">
        <v>34</v>
      </c>
      <c r="C33" s="89"/>
      <c r="D33" s="5">
        <v>12100.144259754859</v>
      </c>
      <c r="E33" s="14">
        <v>11829.427142220524</v>
      </c>
      <c r="F33" s="37">
        <v>1.9810169174838013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7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7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</sheetData>
  <sortState ref="C5:F31">
    <sortCondition descending="1" ref="F5:F31"/>
  </sortState>
  <mergeCells count="9">
    <mergeCell ref="B1:D2"/>
    <mergeCell ref="B3:B4"/>
    <mergeCell ref="C3:C4"/>
    <mergeCell ref="B33:C33"/>
    <mergeCell ref="I5:J5"/>
    <mergeCell ref="I6:J6"/>
    <mergeCell ref="D3:D4"/>
    <mergeCell ref="E3:E4"/>
    <mergeCell ref="F3:F4"/>
  </mergeCells>
  <conditionalFormatting sqref="B5:F31">
    <cfRule type="expression" dxfId="80" priority="13">
      <formula>NOT(MOD(ROW(),2))</formula>
    </cfRule>
    <cfRule type="expression" dxfId="79" priority="14">
      <formula>MOD(ROW(),2)</formula>
    </cfRule>
  </conditionalFormatting>
  <conditionalFormatting sqref="D5:D31">
    <cfRule type="aboveAverage" dxfId="78" priority="9" aboveAverage="0"/>
    <cfRule type="aboveAverage" dxfId="77" priority="10"/>
  </conditionalFormatting>
  <conditionalFormatting sqref="E5:E31">
    <cfRule type="aboveAverage" dxfId="76" priority="7" aboveAverage="0"/>
    <cfRule type="aboveAverage" dxfId="75" priority="8"/>
  </conditionalFormatting>
  <conditionalFormatting sqref="F5:F31">
    <cfRule type="aboveAverage" dxfId="74" priority="5" aboveAverage="0"/>
    <cfRule type="aboveAverage" dxfId="73" priority="6"/>
  </conditionalFormatting>
  <conditionalFormatting sqref="C5:C31">
    <cfRule type="expression" dxfId="72" priority="3">
      <formula>NOT(MOD(ROW(),2))</formula>
    </cfRule>
    <cfRule type="expression" dxfId="71" priority="4">
      <formula>MOD(ROW(),2)</formula>
    </cfRule>
  </conditionalFormatting>
  <conditionalFormatting sqref="B5:C31">
    <cfRule type="expression" dxfId="70" priority="1">
      <formula>NOT(MOD(ROW(),2))</formula>
    </cfRule>
    <cfRule type="expression" dxfId="69" priority="2">
      <formula>MOD(ROW(),2)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76"/>
  <sheetViews>
    <sheetView workbookViewId="0">
      <selection activeCell="B1" sqref="B1:D2"/>
    </sheetView>
  </sheetViews>
  <sheetFormatPr baseColWidth="10" defaultRowHeight="15"/>
  <cols>
    <col min="2" max="2" width="11.42578125" style="23"/>
    <col min="6" max="7" width="13.85546875" customWidth="1"/>
    <col min="9" max="9" width="12.85546875" customWidth="1"/>
    <col min="10" max="10" width="9.28515625" customWidth="1"/>
    <col min="12" max="12" width="9.5703125" customWidth="1"/>
    <col min="14" max="14" width="8.42578125" customWidth="1"/>
  </cols>
  <sheetData>
    <row r="1" spans="1:25" ht="15" customHeight="1">
      <c r="A1" s="6"/>
      <c r="B1" s="83">
        <v>40942</v>
      </c>
      <c r="C1" s="84"/>
      <c r="D1" s="8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15" customHeight="1" thickBot="1">
      <c r="A2" s="6"/>
      <c r="B2" s="85"/>
      <c r="C2" s="85"/>
      <c r="D2" s="8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16.5" thickTop="1" thickBot="1">
      <c r="A3" s="6"/>
      <c r="B3" s="22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5.75" thickBot="1">
      <c r="A4" s="6"/>
      <c r="B4" s="24"/>
      <c r="C4" s="113" t="s">
        <v>46</v>
      </c>
      <c r="D4" s="114"/>
      <c r="E4" s="114"/>
      <c r="F4" s="114"/>
      <c r="G4" s="115"/>
      <c r="H4" s="116"/>
      <c r="I4" s="106" t="s">
        <v>50</v>
      </c>
      <c r="J4" s="107"/>
      <c r="K4" s="107"/>
      <c r="L4" s="107"/>
      <c r="M4" s="107"/>
      <c r="N4" s="108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>
      <c r="A5" s="6"/>
      <c r="B5" s="24"/>
      <c r="C5" s="117" t="s">
        <v>42</v>
      </c>
      <c r="D5" s="119" t="s">
        <v>28</v>
      </c>
      <c r="E5" s="119" t="s">
        <v>43</v>
      </c>
      <c r="F5" s="119" t="s">
        <v>44</v>
      </c>
      <c r="G5" s="111" t="s">
        <v>45</v>
      </c>
      <c r="H5" s="111" t="s">
        <v>54</v>
      </c>
      <c r="I5" s="100" t="s">
        <v>47</v>
      </c>
      <c r="J5" s="102" t="s">
        <v>51</v>
      </c>
      <c r="K5" s="102" t="s">
        <v>49</v>
      </c>
      <c r="L5" s="102" t="s">
        <v>52</v>
      </c>
      <c r="M5" s="104" t="s">
        <v>48</v>
      </c>
      <c r="N5" s="109" t="s">
        <v>53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5.75" thickBot="1">
      <c r="A6" s="6"/>
      <c r="B6" s="24"/>
      <c r="C6" s="118"/>
      <c r="D6" s="120"/>
      <c r="E6" s="120"/>
      <c r="F6" s="120"/>
      <c r="G6" s="112"/>
      <c r="H6" s="112"/>
      <c r="I6" s="101"/>
      <c r="J6" s="103"/>
      <c r="K6" s="103"/>
      <c r="L6" s="103"/>
      <c r="M6" s="105"/>
      <c r="N6" s="110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5.75" thickBot="1">
      <c r="A7" s="6"/>
      <c r="B7" s="38">
        <v>40936</v>
      </c>
      <c r="C7" s="39">
        <v>13</v>
      </c>
      <c r="D7" s="40">
        <v>5063714</v>
      </c>
      <c r="E7" s="40">
        <v>28</v>
      </c>
      <c r="F7" s="40">
        <f>D7/E7</f>
        <v>180846.92857142858</v>
      </c>
      <c r="G7" s="54">
        <f>(D7-((H7-E7)*2250))/H7</f>
        <v>12150.882022471909</v>
      </c>
      <c r="H7" s="41">
        <v>356</v>
      </c>
      <c r="I7" s="42">
        <v>2311353</v>
      </c>
      <c r="J7" s="40">
        <v>11</v>
      </c>
      <c r="K7" s="40">
        <v>557916</v>
      </c>
      <c r="L7" s="40">
        <v>37</v>
      </c>
      <c r="M7" s="40">
        <f>I7+K7</f>
        <v>2869269</v>
      </c>
      <c r="N7" s="41">
        <v>17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5.75" thickBot="1">
      <c r="A8" s="6"/>
      <c r="B8" s="43">
        <f>B7+1</f>
        <v>40937</v>
      </c>
      <c r="C8" s="44">
        <v>13</v>
      </c>
      <c r="D8" s="45">
        <v>5096251</v>
      </c>
      <c r="E8" s="45">
        <v>28</v>
      </c>
      <c r="F8" s="40">
        <f t="shared" ref="F8:F13" si="0">D8/E8</f>
        <v>182008.96428571429</v>
      </c>
      <c r="G8" s="54">
        <f t="shared" ref="G8:G13" si="1">(D8-((H8-E8)*2250))/H8</f>
        <v>12121.172701949861</v>
      </c>
      <c r="H8" s="46">
        <v>359</v>
      </c>
      <c r="I8" s="47">
        <v>2378629</v>
      </c>
      <c r="J8" s="45">
        <v>11</v>
      </c>
      <c r="K8" s="45">
        <v>621048</v>
      </c>
      <c r="L8" s="45">
        <v>36</v>
      </c>
      <c r="M8" s="40">
        <f t="shared" ref="M8:M13" si="2">I8+K8</f>
        <v>2999677</v>
      </c>
      <c r="N8" s="46">
        <v>17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5.75" thickBot="1">
      <c r="A9" s="6"/>
      <c r="B9" s="43">
        <f t="shared" ref="B9:B39" si="3">B8+1</f>
        <v>40938</v>
      </c>
      <c r="C9" s="44">
        <v>12</v>
      </c>
      <c r="D9" s="45">
        <v>5183274</v>
      </c>
      <c r="E9" s="45">
        <v>28</v>
      </c>
      <c r="F9" s="40">
        <f t="shared" si="0"/>
        <v>185116.92857142858</v>
      </c>
      <c r="G9" s="54">
        <f t="shared" si="1"/>
        <v>12202.545454545454</v>
      </c>
      <c r="H9" s="46">
        <v>363</v>
      </c>
      <c r="I9" s="47">
        <v>2562488</v>
      </c>
      <c r="J9" s="45">
        <v>11</v>
      </c>
      <c r="K9" s="45">
        <v>675092</v>
      </c>
      <c r="L9" s="45">
        <v>34</v>
      </c>
      <c r="M9" s="40">
        <f t="shared" si="2"/>
        <v>3237580</v>
      </c>
      <c r="N9" s="46">
        <v>16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5.75" thickBot="1">
      <c r="A10" s="6"/>
      <c r="B10" s="43">
        <f t="shared" si="3"/>
        <v>40939</v>
      </c>
      <c r="C10" s="44">
        <v>12</v>
      </c>
      <c r="D10" s="45">
        <v>5265626</v>
      </c>
      <c r="E10" s="45">
        <v>28</v>
      </c>
      <c r="F10" s="40">
        <f t="shared" si="0"/>
        <v>188058.07142857142</v>
      </c>
      <c r="G10" s="54">
        <f t="shared" si="1"/>
        <v>12151.691891891893</v>
      </c>
      <c r="H10" s="46">
        <v>370</v>
      </c>
      <c r="I10" s="47">
        <v>2604593</v>
      </c>
      <c r="J10" s="45">
        <v>11</v>
      </c>
      <c r="K10" s="45">
        <v>675093</v>
      </c>
      <c r="L10" s="45">
        <v>35</v>
      </c>
      <c r="M10" s="40">
        <f t="shared" si="2"/>
        <v>3279686</v>
      </c>
      <c r="N10" s="46">
        <v>16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5.75" thickBot="1">
      <c r="A11" s="6"/>
      <c r="B11" s="43">
        <f t="shared" si="3"/>
        <v>40940</v>
      </c>
      <c r="C11" s="44">
        <v>12</v>
      </c>
      <c r="D11" s="45">
        <v>5365243</v>
      </c>
      <c r="E11" s="45">
        <v>29</v>
      </c>
      <c r="F11" s="40">
        <f t="shared" si="0"/>
        <v>185008.37931034484</v>
      </c>
      <c r="G11" s="54">
        <f t="shared" si="1"/>
        <v>12154.490716180371</v>
      </c>
      <c r="H11" s="46">
        <v>377</v>
      </c>
      <c r="I11" s="47">
        <v>2749861</v>
      </c>
      <c r="J11" s="45">
        <v>11</v>
      </c>
      <c r="K11" s="45">
        <v>711781</v>
      </c>
      <c r="L11" s="45">
        <v>35</v>
      </c>
      <c r="M11" s="40">
        <f t="shared" si="2"/>
        <v>3461642</v>
      </c>
      <c r="N11" s="46">
        <v>16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5.75" thickBot="1">
      <c r="A12" s="6"/>
      <c r="B12" s="43">
        <f t="shared" si="3"/>
        <v>40941</v>
      </c>
      <c r="C12" s="44">
        <v>12</v>
      </c>
      <c r="D12" s="45">
        <v>5468343</v>
      </c>
      <c r="E12" s="45">
        <v>29</v>
      </c>
      <c r="F12" s="40">
        <f t="shared" si="0"/>
        <v>188563.55172413794</v>
      </c>
      <c r="G12" s="54">
        <f t="shared" si="1"/>
        <v>12235.84554973822</v>
      </c>
      <c r="H12" s="46">
        <v>382</v>
      </c>
      <c r="I12" s="47">
        <v>2763802</v>
      </c>
      <c r="J12" s="45">
        <v>10</v>
      </c>
      <c r="K12" s="45">
        <v>711783</v>
      </c>
      <c r="L12" s="45">
        <v>34</v>
      </c>
      <c r="M12" s="40">
        <f t="shared" si="2"/>
        <v>3475585</v>
      </c>
      <c r="N12" s="46">
        <v>15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5.75" thickBot="1">
      <c r="A13" s="6"/>
      <c r="B13" s="43">
        <f t="shared" si="3"/>
        <v>40942</v>
      </c>
      <c r="C13" s="44">
        <v>12</v>
      </c>
      <c r="D13" s="45">
        <v>5565351</v>
      </c>
      <c r="E13" s="45">
        <v>29</v>
      </c>
      <c r="F13" s="40">
        <f t="shared" si="0"/>
        <v>191908.6551724138</v>
      </c>
      <c r="G13" s="54">
        <f t="shared" si="1"/>
        <v>12299.356589147286</v>
      </c>
      <c r="H13" s="46">
        <v>387</v>
      </c>
      <c r="I13" s="47">
        <v>2818944</v>
      </c>
      <c r="J13" s="45">
        <v>10</v>
      </c>
      <c r="K13" s="45">
        <v>718288</v>
      </c>
      <c r="L13" s="45">
        <v>34</v>
      </c>
      <c r="M13" s="40">
        <f t="shared" si="2"/>
        <v>3537232</v>
      </c>
      <c r="N13" s="46">
        <v>14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5.75" thickBot="1">
      <c r="A14" s="6"/>
      <c r="B14" s="43">
        <f t="shared" si="3"/>
        <v>40943</v>
      </c>
      <c r="C14" s="44"/>
      <c r="D14" s="45"/>
      <c r="E14" s="45"/>
      <c r="F14" s="40"/>
      <c r="G14" s="54"/>
      <c r="H14" s="46"/>
      <c r="I14" s="47"/>
      <c r="J14" s="45"/>
      <c r="K14" s="45"/>
      <c r="L14" s="45"/>
      <c r="M14" s="40"/>
      <c r="N14" s="4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5.75" thickBot="1">
      <c r="A15" s="6"/>
      <c r="B15" s="43">
        <f t="shared" si="3"/>
        <v>40944</v>
      </c>
      <c r="C15" s="44"/>
      <c r="D15" s="45"/>
      <c r="E15" s="45"/>
      <c r="F15" s="40"/>
      <c r="G15" s="54"/>
      <c r="H15" s="46"/>
      <c r="I15" s="47"/>
      <c r="J15" s="45"/>
      <c r="K15" s="45"/>
      <c r="L15" s="45"/>
      <c r="M15" s="40"/>
      <c r="N15" s="4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thickBot="1">
      <c r="A16" s="6"/>
      <c r="B16" s="43">
        <f t="shared" si="3"/>
        <v>40945</v>
      </c>
      <c r="C16" s="44"/>
      <c r="D16" s="45"/>
      <c r="E16" s="45"/>
      <c r="F16" s="40"/>
      <c r="G16" s="54"/>
      <c r="H16" s="46"/>
      <c r="I16" s="47"/>
      <c r="J16" s="45"/>
      <c r="K16" s="45"/>
      <c r="L16" s="45"/>
      <c r="M16" s="40"/>
      <c r="N16" s="4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thickBot="1">
      <c r="A17" s="6"/>
      <c r="B17" s="43">
        <f t="shared" si="3"/>
        <v>40946</v>
      </c>
      <c r="C17" s="44"/>
      <c r="D17" s="45"/>
      <c r="E17" s="45"/>
      <c r="F17" s="40"/>
      <c r="G17" s="54"/>
      <c r="H17" s="46"/>
      <c r="I17" s="47"/>
      <c r="J17" s="45"/>
      <c r="K17" s="45"/>
      <c r="L17" s="45"/>
      <c r="M17" s="40"/>
      <c r="N17" s="4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5.75" thickBot="1">
      <c r="A18" s="6"/>
      <c r="B18" s="43">
        <f t="shared" si="3"/>
        <v>40947</v>
      </c>
      <c r="C18" s="44"/>
      <c r="D18" s="45"/>
      <c r="E18" s="45"/>
      <c r="F18" s="40"/>
      <c r="G18" s="54"/>
      <c r="H18" s="46"/>
      <c r="I18" s="47"/>
      <c r="J18" s="45"/>
      <c r="K18" s="45"/>
      <c r="L18" s="45"/>
      <c r="M18" s="40"/>
      <c r="N18" s="4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5.75" thickBot="1">
      <c r="A19" s="6"/>
      <c r="B19" s="43">
        <f t="shared" si="3"/>
        <v>40948</v>
      </c>
      <c r="C19" s="44"/>
      <c r="D19" s="45"/>
      <c r="E19" s="45"/>
      <c r="F19" s="40"/>
      <c r="G19" s="54"/>
      <c r="H19" s="46"/>
      <c r="I19" s="47"/>
      <c r="J19" s="45"/>
      <c r="K19" s="45"/>
      <c r="L19" s="45"/>
      <c r="M19" s="40"/>
      <c r="N19" s="4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5.75" thickBot="1">
      <c r="A20" s="6"/>
      <c r="B20" s="43">
        <f t="shared" si="3"/>
        <v>40949</v>
      </c>
      <c r="C20" s="44"/>
      <c r="D20" s="45"/>
      <c r="E20" s="45"/>
      <c r="F20" s="40"/>
      <c r="G20" s="54"/>
      <c r="H20" s="46"/>
      <c r="I20" s="47"/>
      <c r="J20" s="45"/>
      <c r="K20" s="45"/>
      <c r="L20" s="45"/>
      <c r="M20" s="40"/>
      <c r="N20" s="4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5.75" thickBot="1">
      <c r="A21" s="6"/>
      <c r="B21" s="43">
        <f t="shared" si="3"/>
        <v>40950</v>
      </c>
      <c r="C21" s="44"/>
      <c r="D21" s="45"/>
      <c r="E21" s="45"/>
      <c r="F21" s="40"/>
      <c r="G21" s="54"/>
      <c r="H21" s="46"/>
      <c r="I21" s="47"/>
      <c r="J21" s="45"/>
      <c r="K21" s="45"/>
      <c r="L21" s="45"/>
      <c r="M21" s="40"/>
      <c r="N21" s="4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5.75" thickBot="1">
      <c r="A22" s="6"/>
      <c r="B22" s="43">
        <f t="shared" si="3"/>
        <v>40951</v>
      </c>
      <c r="C22" s="44"/>
      <c r="D22" s="45"/>
      <c r="E22" s="45"/>
      <c r="F22" s="40"/>
      <c r="G22" s="54"/>
      <c r="H22" s="46"/>
      <c r="I22" s="47"/>
      <c r="J22" s="45"/>
      <c r="K22" s="45"/>
      <c r="L22" s="45"/>
      <c r="M22" s="40"/>
      <c r="N22" s="4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5.75" thickBot="1">
      <c r="A23" s="6"/>
      <c r="B23" s="43">
        <f t="shared" si="3"/>
        <v>40952</v>
      </c>
      <c r="C23" s="44"/>
      <c r="D23" s="45"/>
      <c r="E23" s="45"/>
      <c r="F23" s="40"/>
      <c r="G23" s="54"/>
      <c r="H23" s="46"/>
      <c r="I23" s="47"/>
      <c r="J23" s="45"/>
      <c r="K23" s="45"/>
      <c r="L23" s="45"/>
      <c r="M23" s="40"/>
      <c r="N23" s="4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5.75" thickBot="1">
      <c r="A24" s="6"/>
      <c r="B24" s="43">
        <f t="shared" si="3"/>
        <v>40953</v>
      </c>
      <c r="C24" s="44"/>
      <c r="D24" s="45"/>
      <c r="E24" s="45"/>
      <c r="F24" s="40"/>
      <c r="G24" s="54"/>
      <c r="H24" s="46"/>
      <c r="I24" s="47"/>
      <c r="J24" s="45"/>
      <c r="K24" s="45"/>
      <c r="L24" s="45"/>
      <c r="M24" s="40"/>
      <c r="N24" s="4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5.75" thickBot="1">
      <c r="A25" s="6"/>
      <c r="B25" s="43">
        <f t="shared" si="3"/>
        <v>40954</v>
      </c>
      <c r="C25" s="44"/>
      <c r="D25" s="45"/>
      <c r="E25" s="45"/>
      <c r="F25" s="40"/>
      <c r="G25" s="54"/>
      <c r="H25" s="46"/>
      <c r="I25" s="47"/>
      <c r="J25" s="45"/>
      <c r="K25" s="45"/>
      <c r="L25" s="45"/>
      <c r="M25" s="40"/>
      <c r="N25" s="4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5.75" thickBot="1">
      <c r="A26" s="6"/>
      <c r="B26" s="43">
        <f t="shared" si="3"/>
        <v>40955</v>
      </c>
      <c r="C26" s="44"/>
      <c r="D26" s="45"/>
      <c r="E26" s="45"/>
      <c r="F26" s="40"/>
      <c r="G26" s="54"/>
      <c r="H26" s="46"/>
      <c r="I26" s="47"/>
      <c r="J26" s="45"/>
      <c r="K26" s="45"/>
      <c r="L26" s="45"/>
      <c r="M26" s="40"/>
      <c r="N26" s="4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5.75" thickBot="1">
      <c r="A27" s="6"/>
      <c r="B27" s="43">
        <f t="shared" si="3"/>
        <v>40956</v>
      </c>
      <c r="C27" s="44"/>
      <c r="D27" s="45"/>
      <c r="E27" s="45"/>
      <c r="F27" s="40"/>
      <c r="G27" s="54"/>
      <c r="H27" s="46"/>
      <c r="I27" s="47"/>
      <c r="J27" s="45"/>
      <c r="K27" s="45"/>
      <c r="L27" s="45"/>
      <c r="M27" s="40"/>
      <c r="N27" s="4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5.75" thickBot="1">
      <c r="A28" s="6"/>
      <c r="B28" s="43">
        <f t="shared" si="3"/>
        <v>40957</v>
      </c>
      <c r="C28" s="44"/>
      <c r="D28" s="45"/>
      <c r="E28" s="45"/>
      <c r="F28" s="40"/>
      <c r="G28" s="54"/>
      <c r="H28" s="46"/>
      <c r="I28" s="47"/>
      <c r="J28" s="45"/>
      <c r="K28" s="45"/>
      <c r="L28" s="45"/>
      <c r="M28" s="40"/>
      <c r="N28" s="4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5.75" thickBot="1">
      <c r="A29" s="6"/>
      <c r="B29" s="43">
        <f t="shared" si="3"/>
        <v>40958</v>
      </c>
      <c r="C29" s="44"/>
      <c r="D29" s="45"/>
      <c r="E29" s="45"/>
      <c r="F29" s="40"/>
      <c r="G29" s="54"/>
      <c r="H29" s="46"/>
      <c r="I29" s="47"/>
      <c r="J29" s="45"/>
      <c r="K29" s="45"/>
      <c r="L29" s="45"/>
      <c r="M29" s="40"/>
      <c r="N29" s="4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5.75" thickBot="1">
      <c r="A30" s="6"/>
      <c r="B30" s="43">
        <f t="shared" si="3"/>
        <v>40959</v>
      </c>
      <c r="C30" s="44"/>
      <c r="D30" s="45"/>
      <c r="E30" s="45"/>
      <c r="F30" s="40"/>
      <c r="G30" s="54"/>
      <c r="H30" s="46"/>
      <c r="I30" s="47"/>
      <c r="J30" s="45"/>
      <c r="K30" s="45"/>
      <c r="L30" s="45"/>
      <c r="M30" s="40"/>
      <c r="N30" s="4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5.75" thickBot="1">
      <c r="A31" s="6"/>
      <c r="B31" s="43">
        <f>B30+1</f>
        <v>40960</v>
      </c>
      <c r="C31" s="44"/>
      <c r="D31" s="45"/>
      <c r="E31" s="45"/>
      <c r="F31" s="40"/>
      <c r="G31" s="54"/>
      <c r="H31" s="46"/>
      <c r="I31" s="47"/>
      <c r="J31" s="45"/>
      <c r="K31" s="45"/>
      <c r="L31" s="45"/>
      <c r="M31" s="40"/>
      <c r="N31" s="4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5.75" thickBot="1">
      <c r="A32" s="6"/>
      <c r="B32" s="43">
        <f t="shared" si="3"/>
        <v>40961</v>
      </c>
      <c r="C32" s="44"/>
      <c r="D32" s="45"/>
      <c r="E32" s="45"/>
      <c r="F32" s="40"/>
      <c r="G32" s="54"/>
      <c r="H32" s="46"/>
      <c r="I32" s="47"/>
      <c r="J32" s="45"/>
      <c r="K32" s="45"/>
      <c r="L32" s="45"/>
      <c r="M32" s="40"/>
      <c r="N32" s="4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5.75" thickBot="1">
      <c r="A33" s="6"/>
      <c r="B33" s="43">
        <f t="shared" si="3"/>
        <v>40962</v>
      </c>
      <c r="C33" s="44"/>
      <c r="D33" s="45"/>
      <c r="E33" s="45"/>
      <c r="F33" s="40"/>
      <c r="G33" s="54"/>
      <c r="H33" s="46"/>
      <c r="I33" s="47"/>
      <c r="J33" s="45"/>
      <c r="K33" s="45"/>
      <c r="L33" s="45"/>
      <c r="M33" s="40"/>
      <c r="N33" s="4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5.75" thickBot="1">
      <c r="A34" s="6"/>
      <c r="B34" s="43">
        <f t="shared" si="3"/>
        <v>40963</v>
      </c>
      <c r="C34" s="44"/>
      <c r="D34" s="45"/>
      <c r="E34" s="45"/>
      <c r="F34" s="40"/>
      <c r="G34" s="54"/>
      <c r="H34" s="46"/>
      <c r="I34" s="47"/>
      <c r="J34" s="45"/>
      <c r="K34" s="45"/>
      <c r="L34" s="45"/>
      <c r="M34" s="40"/>
      <c r="N34" s="4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5.75" thickBot="1">
      <c r="A35" s="6"/>
      <c r="B35" s="43">
        <f t="shared" si="3"/>
        <v>40964</v>
      </c>
      <c r="C35" s="44"/>
      <c r="D35" s="45"/>
      <c r="E35" s="45"/>
      <c r="F35" s="40"/>
      <c r="G35" s="54"/>
      <c r="H35" s="46"/>
      <c r="I35" s="47"/>
      <c r="J35" s="45"/>
      <c r="K35" s="45"/>
      <c r="L35" s="45"/>
      <c r="M35" s="40"/>
      <c r="N35" s="4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5.75" thickBot="1">
      <c r="A36" s="6"/>
      <c r="B36" s="43">
        <f t="shared" si="3"/>
        <v>40965</v>
      </c>
      <c r="C36" s="44"/>
      <c r="D36" s="45"/>
      <c r="E36" s="45"/>
      <c r="F36" s="40"/>
      <c r="G36" s="54"/>
      <c r="H36" s="46"/>
      <c r="I36" s="47"/>
      <c r="J36" s="45"/>
      <c r="K36" s="45"/>
      <c r="L36" s="45"/>
      <c r="M36" s="40"/>
      <c r="N36" s="4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5.75" thickBot="1">
      <c r="A37" s="6"/>
      <c r="B37" s="43">
        <f t="shared" si="3"/>
        <v>40966</v>
      </c>
      <c r="C37" s="44"/>
      <c r="D37" s="45"/>
      <c r="E37" s="45"/>
      <c r="F37" s="40"/>
      <c r="G37" s="54"/>
      <c r="H37" s="46"/>
      <c r="I37" s="47"/>
      <c r="J37" s="45"/>
      <c r="K37" s="45"/>
      <c r="L37" s="45"/>
      <c r="M37" s="40"/>
      <c r="N37" s="4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5.75" thickBot="1">
      <c r="A38" s="6"/>
      <c r="B38" s="43">
        <f>B37+1</f>
        <v>40967</v>
      </c>
      <c r="C38" s="44"/>
      <c r="D38" s="45"/>
      <c r="E38" s="45"/>
      <c r="F38" s="40"/>
      <c r="G38" s="54"/>
      <c r="H38" s="46"/>
      <c r="I38" s="47"/>
      <c r="J38" s="45"/>
      <c r="K38" s="45"/>
      <c r="L38" s="45"/>
      <c r="M38" s="40"/>
      <c r="N38" s="4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.75" thickBot="1">
      <c r="A39" s="6"/>
      <c r="B39" s="48">
        <f t="shared" si="3"/>
        <v>40968</v>
      </c>
      <c r="C39" s="49"/>
      <c r="D39" s="50"/>
      <c r="E39" s="50"/>
      <c r="F39" s="40"/>
      <c r="G39" s="54"/>
      <c r="H39" s="51"/>
      <c r="I39" s="52"/>
      <c r="J39" s="50"/>
      <c r="K39" s="50"/>
      <c r="L39" s="50"/>
      <c r="M39" s="50"/>
      <c r="N39" s="51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>
      <c r="A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>
      <c r="A41" s="6"/>
      <c r="B41" s="22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>
      <c r="A42" s="6"/>
      <c r="B42" s="22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>
      <c r="A43" s="6"/>
      <c r="B43" s="22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>
      <c r="A44" s="6"/>
      <c r="B44" s="22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>
      <c r="A45" s="6"/>
      <c r="B45" s="22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>
      <c r="A46" s="6"/>
      <c r="B46" s="22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>
      <c r="A47" s="6"/>
      <c r="B47" s="22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>
      <c r="A48" s="6"/>
      <c r="B48" s="22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>
      <c r="A49" s="6"/>
      <c r="B49" s="22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>
      <c r="A50" s="6"/>
      <c r="B50" s="22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>
      <c r="A51" s="6"/>
      <c r="B51" s="22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>
      <c r="A52" s="6"/>
      <c r="B52" s="22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>
      <c r="A53" s="6"/>
      <c r="B53" s="22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>
      <c r="A54" s="6"/>
      <c r="B54" s="22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>
      <c r="A55" s="6"/>
      <c r="B55" s="22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>
      <c r="A56" s="6"/>
      <c r="B56" s="22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>
      <c r="A57" s="6"/>
      <c r="B57" s="22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>
      <c r="A58" s="6"/>
      <c r="B58" s="22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>
      <c r="A59" s="6"/>
      <c r="B59" s="22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>
      <c r="A60" s="6"/>
      <c r="B60" s="22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>
      <c r="A61" s="6"/>
      <c r="B61" s="22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>
      <c r="A62" s="6"/>
      <c r="B62" s="22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>
      <c r="A63" s="6"/>
      <c r="B63" s="22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>
      <c r="A64" s="6"/>
      <c r="B64" s="22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>
      <c r="A65" s="6"/>
      <c r="B65" s="22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>
      <c r="A66" s="6"/>
      <c r="B66" s="22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>
      <c r="A67" s="6"/>
      <c r="B67" s="22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>
      <c r="A68" s="6"/>
      <c r="B68" s="22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>
      <c r="A69" s="6"/>
      <c r="B69" s="22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>
      <c r="A70" s="6"/>
      <c r="B70" s="22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>
      <c r="A71" s="6"/>
      <c r="B71" s="22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>
      <c r="A72" s="6"/>
      <c r="B72" s="22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>
      <c r="A73" s="6"/>
      <c r="B73" s="22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>
      <c r="A74" s="6"/>
      <c r="B74" s="22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>
      <c r="A75" s="6"/>
      <c r="B75" s="22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>
      <c r="A76" s="6"/>
      <c r="B76" s="22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</sheetData>
  <mergeCells count="15">
    <mergeCell ref="H5:H6"/>
    <mergeCell ref="C4:H4"/>
    <mergeCell ref="B1:D2"/>
    <mergeCell ref="C5:C6"/>
    <mergeCell ref="D5:D6"/>
    <mergeCell ref="E5:E6"/>
    <mergeCell ref="F5:F6"/>
    <mergeCell ref="G5:G6"/>
    <mergeCell ref="I5:I6"/>
    <mergeCell ref="K5:K6"/>
    <mergeCell ref="M5:M6"/>
    <mergeCell ref="I4:N4"/>
    <mergeCell ref="J5:J6"/>
    <mergeCell ref="L5:L6"/>
    <mergeCell ref="N5:N6"/>
  </mergeCells>
  <conditionalFormatting sqref="B7:N39">
    <cfRule type="expression" dxfId="124" priority="1">
      <formula>MOD(ROW(),2)</formula>
    </cfRule>
    <cfRule type="expression" dxfId="123" priority="2">
      <formula>NOT(MOD(ROW(),2))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Graphiques</vt:lpstr>
      </vt:variant>
      <vt:variant>
        <vt:i4>4</vt:i4>
      </vt:variant>
    </vt:vector>
  </HeadingPairs>
  <TitlesOfParts>
    <vt:vector size="9" baseType="lpstr">
      <vt:lpstr>Général</vt:lpstr>
      <vt:lpstr>Points</vt:lpstr>
      <vt:lpstr>Villages</vt:lpstr>
      <vt:lpstr>Moy. Pts par Village</vt:lpstr>
      <vt:lpstr>Statistique alliance</vt:lpstr>
      <vt:lpstr>Graph rang et point</vt:lpstr>
      <vt:lpstr>Moyenne de l'alliance</vt:lpstr>
      <vt:lpstr>Adversaire vaincue (points)</vt:lpstr>
      <vt:lpstr>Adversaire vaincue (rang)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Gigi</dc:creator>
  <cp:lastModifiedBy>Gigi</cp:lastModifiedBy>
  <dcterms:created xsi:type="dcterms:W3CDTF">2012-01-27T19:24:36Z</dcterms:created>
  <dcterms:modified xsi:type="dcterms:W3CDTF">2012-02-03T19:27:12Z</dcterms:modified>
</cp:coreProperties>
</file>